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huy83\Desktop\"/>
    </mc:Choice>
  </mc:AlternateContent>
  <bookViews>
    <workbookView xWindow="0" yWindow="0" windowWidth="12120" windowHeight="9330"/>
  </bookViews>
  <sheets>
    <sheet name="TV" sheetId="25" r:id="rId1"/>
  </sheets>
  <definedNames>
    <definedName name="_xlnm._FilterDatabase" localSheetId="0" hidden="1">TV!$A$6:$CJ$309</definedName>
    <definedName name="_xlnm.Print_Titles" localSheetId="0">TV!$3:$6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32" i="25" l="1"/>
  <c r="AP332" i="25"/>
  <c r="AQ332" i="25"/>
  <c r="AR332" i="25"/>
  <c r="AO331" i="25"/>
  <c r="AP331" i="25"/>
  <c r="AQ331" i="25"/>
  <c r="AR331" i="25"/>
  <c r="AO330" i="25"/>
  <c r="AP330" i="25"/>
  <c r="AQ330" i="25"/>
  <c r="AR330" i="25"/>
  <c r="AO329" i="25"/>
  <c r="AP329" i="25"/>
  <c r="AQ329" i="25"/>
  <c r="AR329" i="25"/>
  <c r="AO328" i="25"/>
  <c r="AP328" i="25"/>
  <c r="AQ328" i="25"/>
  <c r="AR328" i="25"/>
  <c r="AO327" i="25"/>
  <c r="AP327" i="25"/>
  <c r="AQ327" i="25"/>
  <c r="AR327" i="25"/>
  <c r="CB406" i="25" l="1"/>
  <c r="CA406" i="25"/>
  <c r="BZ406" i="25"/>
  <c r="BY406" i="25"/>
  <c r="BX406" i="25"/>
  <c r="BW406" i="25"/>
  <c r="BV406" i="25"/>
  <c r="BU406" i="25"/>
  <c r="BT406" i="25"/>
  <c r="BS406" i="25"/>
  <c r="BR406" i="25"/>
  <c r="BQ406" i="25"/>
  <c r="BP406" i="25"/>
  <c r="BO406" i="25"/>
  <c r="BN406" i="25"/>
  <c r="BM406" i="25"/>
  <c r="BL406" i="25"/>
  <c r="BK406" i="25"/>
  <c r="BJ406" i="25"/>
  <c r="BI406" i="25"/>
  <c r="BH406" i="25"/>
  <c r="BG406" i="25"/>
  <c r="BF406" i="25"/>
  <c r="BE406" i="25"/>
  <c r="BD406" i="25"/>
  <c r="CB405" i="25"/>
  <c r="CA405" i="25"/>
  <c r="BZ405" i="25"/>
  <c r="BY405" i="25"/>
  <c r="BX405" i="25"/>
  <c r="BW405" i="25"/>
  <c r="BV405" i="25"/>
  <c r="BU405" i="25"/>
  <c r="BT405" i="25"/>
  <c r="BS405" i="25"/>
  <c r="BR405" i="25"/>
  <c r="BQ405" i="25"/>
  <c r="BP405" i="25"/>
  <c r="BO405" i="25"/>
  <c r="BN405" i="25"/>
  <c r="BM405" i="25"/>
  <c r="BL405" i="25"/>
  <c r="BK405" i="25"/>
  <c r="BJ405" i="25"/>
  <c r="BI405" i="25"/>
  <c r="BH405" i="25"/>
  <c r="BG405" i="25"/>
  <c r="BF405" i="25"/>
  <c r="BE405" i="25"/>
  <c r="BD405" i="25"/>
  <c r="CB404" i="25"/>
  <c r="CA404" i="25"/>
  <c r="BZ404" i="25"/>
  <c r="BY404" i="25"/>
  <c r="BX404" i="25"/>
  <c r="BW404" i="25"/>
  <c r="BV404" i="25"/>
  <c r="BU404" i="25"/>
  <c r="BT404" i="25"/>
  <c r="BS404" i="25"/>
  <c r="BR404" i="25"/>
  <c r="BQ404" i="25"/>
  <c r="BP404" i="25"/>
  <c r="BO404" i="25"/>
  <c r="BN404" i="25"/>
  <c r="BM404" i="25"/>
  <c r="BL404" i="25"/>
  <c r="BK404" i="25"/>
  <c r="BJ404" i="25"/>
  <c r="BI404" i="25"/>
  <c r="BH404" i="25"/>
  <c r="BG404" i="25"/>
  <c r="BF404" i="25"/>
  <c r="BE404" i="25"/>
  <c r="BD404" i="25"/>
  <c r="CB401" i="25"/>
  <c r="CA401" i="25"/>
  <c r="BZ401" i="25"/>
  <c r="BY401" i="25"/>
  <c r="BX401" i="25"/>
  <c r="BW401" i="25"/>
  <c r="BV401" i="25"/>
  <c r="BU401" i="25"/>
  <c r="BT401" i="25"/>
  <c r="BS401" i="25"/>
  <c r="BR401" i="25"/>
  <c r="BQ401" i="25"/>
  <c r="BP401" i="25"/>
  <c r="BO401" i="25"/>
  <c r="BN401" i="25"/>
  <c r="BM401" i="25"/>
  <c r="BL401" i="25"/>
  <c r="BK401" i="25"/>
  <c r="BJ401" i="25"/>
  <c r="BI401" i="25"/>
  <c r="BH401" i="25"/>
  <c r="BG401" i="25"/>
  <c r="BF401" i="25"/>
  <c r="BE401" i="25"/>
  <c r="BD401" i="25"/>
  <c r="CB400" i="25"/>
  <c r="CA400" i="25"/>
  <c r="BZ400" i="25"/>
  <c r="BY400" i="25"/>
  <c r="BX400" i="25"/>
  <c r="BW400" i="25"/>
  <c r="BV400" i="25"/>
  <c r="BU400" i="25"/>
  <c r="BT400" i="25"/>
  <c r="BS400" i="25"/>
  <c r="BR400" i="25"/>
  <c r="BQ400" i="25"/>
  <c r="BP400" i="25"/>
  <c r="BO400" i="25"/>
  <c r="BN400" i="25"/>
  <c r="BM400" i="25"/>
  <c r="BL400" i="25"/>
  <c r="BK400" i="25"/>
  <c r="BJ400" i="25"/>
  <c r="BI400" i="25"/>
  <c r="BH400" i="25"/>
  <c r="BG400" i="25"/>
  <c r="BF400" i="25"/>
  <c r="BE400" i="25"/>
  <c r="BD400" i="25"/>
  <c r="CB399" i="25"/>
  <c r="CA399" i="25"/>
  <c r="BZ399" i="25"/>
  <c r="BY399" i="25"/>
  <c r="BX399" i="25"/>
  <c r="BW399" i="25"/>
  <c r="BV399" i="25"/>
  <c r="BU399" i="25"/>
  <c r="BT399" i="25"/>
  <c r="BS399" i="25"/>
  <c r="BR399" i="25"/>
  <c r="BQ399" i="25"/>
  <c r="BP399" i="25"/>
  <c r="BO399" i="25"/>
  <c r="BN399" i="25"/>
  <c r="BM399" i="25"/>
  <c r="BL399" i="25"/>
  <c r="BK399" i="25"/>
  <c r="BJ399" i="25"/>
  <c r="BI399" i="25"/>
  <c r="BH399" i="25"/>
  <c r="BG399" i="25"/>
  <c r="BF399" i="25"/>
  <c r="BE399" i="25"/>
  <c r="BD399" i="25"/>
  <c r="CB396" i="25"/>
  <c r="CA396" i="25"/>
  <c r="BZ396" i="25"/>
  <c r="BY396" i="25"/>
  <c r="BX396" i="25"/>
  <c r="BW396" i="25"/>
  <c r="BV396" i="25"/>
  <c r="BU396" i="25"/>
  <c r="BT396" i="25"/>
  <c r="BS396" i="25"/>
  <c r="BR396" i="25"/>
  <c r="BQ396" i="25"/>
  <c r="BP396" i="25"/>
  <c r="BO396" i="25"/>
  <c r="BN396" i="25"/>
  <c r="BM396" i="25"/>
  <c r="BL396" i="25"/>
  <c r="BK396" i="25"/>
  <c r="BJ396" i="25"/>
  <c r="BI396" i="25"/>
  <c r="BH396" i="25"/>
  <c r="BG396" i="25"/>
  <c r="BF396" i="25"/>
  <c r="BE396" i="25"/>
  <c r="BD396" i="25"/>
  <c r="CB395" i="25"/>
  <c r="CA395" i="25"/>
  <c r="BZ395" i="25"/>
  <c r="BY395" i="25"/>
  <c r="BX395" i="25"/>
  <c r="BW395" i="25"/>
  <c r="BV395" i="25"/>
  <c r="BU395" i="25"/>
  <c r="BT395" i="25"/>
  <c r="BS395" i="25"/>
  <c r="BR395" i="25"/>
  <c r="BQ395" i="25"/>
  <c r="BP395" i="25"/>
  <c r="BO395" i="25"/>
  <c r="BN395" i="25"/>
  <c r="BM395" i="25"/>
  <c r="BL395" i="25"/>
  <c r="BK395" i="25"/>
  <c r="BJ395" i="25"/>
  <c r="BI395" i="25"/>
  <c r="BH395" i="25"/>
  <c r="BG395" i="25"/>
  <c r="BF395" i="25"/>
  <c r="BE395" i="25"/>
  <c r="BD395" i="25"/>
  <c r="CB394" i="25"/>
  <c r="CA394" i="25"/>
  <c r="BZ394" i="25"/>
  <c r="BY394" i="25"/>
  <c r="BX394" i="25"/>
  <c r="BW394" i="25"/>
  <c r="BV394" i="25"/>
  <c r="BU394" i="25"/>
  <c r="BT394" i="25"/>
  <c r="BS394" i="25"/>
  <c r="BR394" i="25"/>
  <c r="BQ394" i="25"/>
  <c r="BP394" i="25"/>
  <c r="BO394" i="25"/>
  <c r="BN394" i="25"/>
  <c r="BM394" i="25"/>
  <c r="BL394" i="25"/>
  <c r="BK394" i="25"/>
  <c r="BJ394" i="25"/>
  <c r="BI394" i="25"/>
  <c r="BH394" i="25"/>
  <c r="BG394" i="25"/>
  <c r="BF394" i="25"/>
  <c r="BE394" i="25"/>
  <c r="BD394" i="25"/>
  <c r="CB391" i="25"/>
  <c r="CA391" i="25"/>
  <c r="BZ391" i="25"/>
  <c r="BY391" i="25"/>
  <c r="BX391" i="25"/>
  <c r="BW391" i="25"/>
  <c r="BV391" i="25"/>
  <c r="BU391" i="25"/>
  <c r="BT391" i="25"/>
  <c r="BS391" i="25"/>
  <c r="BR391" i="25"/>
  <c r="BQ391" i="25"/>
  <c r="BP391" i="25"/>
  <c r="BO391" i="25"/>
  <c r="BN391" i="25"/>
  <c r="BM391" i="25"/>
  <c r="BL391" i="25"/>
  <c r="BK391" i="25"/>
  <c r="BJ391" i="25"/>
  <c r="BI391" i="25"/>
  <c r="BH391" i="25"/>
  <c r="BG391" i="25"/>
  <c r="BF391" i="25"/>
  <c r="BE391" i="25"/>
  <c r="BD391" i="25"/>
  <c r="CB390" i="25"/>
  <c r="CA390" i="25"/>
  <c r="BZ390" i="25"/>
  <c r="BY390" i="25"/>
  <c r="BX390" i="25"/>
  <c r="BW390" i="25"/>
  <c r="BV390" i="25"/>
  <c r="BU390" i="25"/>
  <c r="BT390" i="25"/>
  <c r="BS390" i="25"/>
  <c r="BR390" i="25"/>
  <c r="BQ390" i="25"/>
  <c r="BP390" i="25"/>
  <c r="BO390" i="25"/>
  <c r="BN390" i="25"/>
  <c r="BM390" i="25"/>
  <c r="BL390" i="25"/>
  <c r="BK390" i="25"/>
  <c r="BJ390" i="25"/>
  <c r="BI390" i="25"/>
  <c r="BH390" i="25"/>
  <c r="BG390" i="25"/>
  <c r="BF390" i="25"/>
  <c r="BE390" i="25"/>
  <c r="BD390" i="25"/>
  <c r="CB389" i="25"/>
  <c r="CA389" i="25"/>
  <c r="BZ389" i="25"/>
  <c r="BY389" i="25"/>
  <c r="BX389" i="25"/>
  <c r="BW389" i="25"/>
  <c r="BV389" i="25"/>
  <c r="BU389" i="25"/>
  <c r="BT389" i="25"/>
  <c r="BS389" i="25"/>
  <c r="BR389" i="25"/>
  <c r="BQ389" i="25"/>
  <c r="BP389" i="25"/>
  <c r="BO389" i="25"/>
  <c r="BN389" i="25"/>
  <c r="BM389" i="25"/>
  <c r="BL389" i="25"/>
  <c r="BK389" i="25"/>
  <c r="BJ389" i="25"/>
  <c r="BI389" i="25"/>
  <c r="BH389" i="25"/>
  <c r="BG389" i="25"/>
  <c r="BF389" i="25"/>
  <c r="BE389" i="25"/>
  <c r="BD389" i="25"/>
  <c r="CB386" i="25"/>
  <c r="CA386" i="25"/>
  <c r="BZ386" i="25"/>
  <c r="BY386" i="25"/>
  <c r="BX386" i="25"/>
  <c r="BW386" i="25"/>
  <c r="BV386" i="25"/>
  <c r="BU386" i="25"/>
  <c r="BT386" i="25"/>
  <c r="BS386" i="25"/>
  <c r="BR386" i="25"/>
  <c r="BQ386" i="25"/>
  <c r="BP386" i="25"/>
  <c r="BO386" i="25"/>
  <c r="BN386" i="25"/>
  <c r="BM386" i="25"/>
  <c r="BL386" i="25"/>
  <c r="BK386" i="25"/>
  <c r="BJ386" i="25"/>
  <c r="BI386" i="25"/>
  <c r="BH386" i="25"/>
  <c r="BG386" i="25"/>
  <c r="BF386" i="25"/>
  <c r="BE386" i="25"/>
  <c r="BD386" i="25"/>
  <c r="CB385" i="25"/>
  <c r="CA385" i="25"/>
  <c r="BZ385" i="25"/>
  <c r="BY385" i="25"/>
  <c r="BX385" i="25"/>
  <c r="BW385" i="25"/>
  <c r="BV385" i="25"/>
  <c r="BU385" i="25"/>
  <c r="BT385" i="25"/>
  <c r="BS385" i="25"/>
  <c r="BR385" i="25"/>
  <c r="BQ385" i="25"/>
  <c r="BP385" i="25"/>
  <c r="BO385" i="25"/>
  <c r="BN385" i="25"/>
  <c r="BM385" i="25"/>
  <c r="BL385" i="25"/>
  <c r="BK385" i="25"/>
  <c r="BJ385" i="25"/>
  <c r="BI385" i="25"/>
  <c r="BH385" i="25"/>
  <c r="BG385" i="25"/>
  <c r="BF385" i="25"/>
  <c r="BE385" i="25"/>
  <c r="BD385" i="25"/>
  <c r="CB384" i="25"/>
  <c r="CA384" i="25"/>
  <c r="BZ384" i="25"/>
  <c r="BY384" i="25"/>
  <c r="BX384" i="25"/>
  <c r="BW384" i="25"/>
  <c r="BV384" i="25"/>
  <c r="BU384" i="25"/>
  <c r="BT384" i="25"/>
  <c r="BS384" i="25"/>
  <c r="BR384" i="25"/>
  <c r="BQ384" i="25"/>
  <c r="BP384" i="25"/>
  <c r="BO384" i="25"/>
  <c r="BN384" i="25"/>
  <c r="BM384" i="25"/>
  <c r="BL384" i="25"/>
  <c r="BK384" i="25"/>
  <c r="BJ384" i="25"/>
  <c r="BI384" i="25"/>
  <c r="BH384" i="25"/>
  <c r="BG384" i="25"/>
  <c r="BF384" i="25"/>
  <c r="BE384" i="25"/>
  <c r="BD384" i="25"/>
  <c r="CB381" i="25"/>
  <c r="CA381" i="25"/>
  <c r="BZ381" i="25"/>
  <c r="BY381" i="25"/>
  <c r="BX381" i="25"/>
  <c r="BW381" i="25"/>
  <c r="BV381" i="25"/>
  <c r="BU381" i="25"/>
  <c r="BT381" i="25"/>
  <c r="BS381" i="25"/>
  <c r="BR381" i="25"/>
  <c r="BQ381" i="25"/>
  <c r="BP381" i="25"/>
  <c r="BO381" i="25"/>
  <c r="BN381" i="25"/>
  <c r="BM381" i="25"/>
  <c r="BL381" i="25"/>
  <c r="BK381" i="25"/>
  <c r="BJ381" i="25"/>
  <c r="BI381" i="25"/>
  <c r="BH381" i="25"/>
  <c r="BG381" i="25"/>
  <c r="BF381" i="25"/>
  <c r="BE381" i="25"/>
  <c r="BD381" i="25"/>
  <c r="CB380" i="25"/>
  <c r="CA380" i="25"/>
  <c r="BZ380" i="25"/>
  <c r="BY380" i="25"/>
  <c r="BX380" i="25"/>
  <c r="BW380" i="25"/>
  <c r="BV380" i="25"/>
  <c r="BU380" i="25"/>
  <c r="BT380" i="25"/>
  <c r="BS380" i="25"/>
  <c r="BR380" i="25"/>
  <c r="BQ380" i="25"/>
  <c r="BP380" i="25"/>
  <c r="BO380" i="25"/>
  <c r="BN380" i="25"/>
  <c r="BM380" i="25"/>
  <c r="BL380" i="25"/>
  <c r="BK380" i="25"/>
  <c r="BJ380" i="25"/>
  <c r="BI380" i="25"/>
  <c r="BH380" i="25"/>
  <c r="BG380" i="25"/>
  <c r="BF380" i="25"/>
  <c r="BE380" i="25"/>
  <c r="BD380" i="25"/>
  <c r="CB379" i="25"/>
  <c r="CA379" i="25"/>
  <c r="BZ379" i="25"/>
  <c r="BY379" i="25"/>
  <c r="BX379" i="25"/>
  <c r="BW379" i="25"/>
  <c r="BV379" i="25"/>
  <c r="BU379" i="25"/>
  <c r="BT379" i="25"/>
  <c r="BS379" i="25"/>
  <c r="BR379" i="25"/>
  <c r="BQ379" i="25"/>
  <c r="BP379" i="25"/>
  <c r="BO379" i="25"/>
  <c r="BN379" i="25"/>
  <c r="BM379" i="25"/>
  <c r="BL379" i="25"/>
  <c r="BK379" i="25"/>
  <c r="BJ379" i="25"/>
  <c r="BI379" i="25"/>
  <c r="BH379" i="25"/>
  <c r="BG379" i="25"/>
  <c r="BF379" i="25"/>
  <c r="BE379" i="25"/>
  <c r="BD379" i="25"/>
  <c r="CB376" i="25"/>
  <c r="CA376" i="25"/>
  <c r="BZ376" i="25"/>
  <c r="BY376" i="25"/>
  <c r="BX376" i="25"/>
  <c r="BW376" i="25"/>
  <c r="BV376" i="25"/>
  <c r="BU376" i="25"/>
  <c r="BT376" i="25"/>
  <c r="BS376" i="25"/>
  <c r="BR376" i="25"/>
  <c r="BQ376" i="25"/>
  <c r="BP376" i="25"/>
  <c r="BO376" i="25"/>
  <c r="BN376" i="25"/>
  <c r="BM376" i="25"/>
  <c r="BL376" i="25"/>
  <c r="BK376" i="25"/>
  <c r="BJ376" i="25"/>
  <c r="BI376" i="25"/>
  <c r="BH376" i="25"/>
  <c r="BG376" i="25"/>
  <c r="BF376" i="25"/>
  <c r="BE376" i="25"/>
  <c r="BD376" i="25"/>
  <c r="CB375" i="25"/>
  <c r="CA375" i="25"/>
  <c r="BZ375" i="25"/>
  <c r="BY375" i="25"/>
  <c r="BX375" i="25"/>
  <c r="BW375" i="25"/>
  <c r="BV375" i="25"/>
  <c r="BU375" i="25"/>
  <c r="BT375" i="25"/>
  <c r="BS375" i="25"/>
  <c r="BR375" i="25"/>
  <c r="BQ375" i="25"/>
  <c r="BP375" i="25"/>
  <c r="BO375" i="25"/>
  <c r="BN375" i="25"/>
  <c r="BM375" i="25"/>
  <c r="BL375" i="25"/>
  <c r="BK375" i="25"/>
  <c r="BJ375" i="25"/>
  <c r="BI375" i="25"/>
  <c r="BH375" i="25"/>
  <c r="BG375" i="25"/>
  <c r="BF375" i="25"/>
  <c r="BE375" i="25"/>
  <c r="BD375" i="25"/>
  <c r="CB374" i="25"/>
  <c r="CA374" i="25"/>
  <c r="BZ374" i="25"/>
  <c r="BY374" i="25"/>
  <c r="BX374" i="25"/>
  <c r="BW374" i="25"/>
  <c r="BV374" i="25"/>
  <c r="BU374" i="25"/>
  <c r="BT374" i="25"/>
  <c r="BS374" i="25"/>
  <c r="BR374" i="25"/>
  <c r="BQ374" i="25"/>
  <c r="BP374" i="25"/>
  <c r="BO374" i="25"/>
  <c r="BN374" i="25"/>
  <c r="BM374" i="25"/>
  <c r="BL374" i="25"/>
  <c r="BK374" i="25"/>
  <c r="BJ374" i="25"/>
  <c r="BI374" i="25"/>
  <c r="BH374" i="25"/>
  <c r="BG374" i="25"/>
  <c r="BF374" i="25"/>
  <c r="BE374" i="25"/>
  <c r="BD374" i="25"/>
  <c r="CB371" i="25"/>
  <c r="CA371" i="25"/>
  <c r="BZ371" i="25"/>
  <c r="BY371" i="25"/>
  <c r="BX371" i="25"/>
  <c r="BW371" i="25"/>
  <c r="BV371" i="25"/>
  <c r="BU371" i="25"/>
  <c r="BT371" i="25"/>
  <c r="BS371" i="25"/>
  <c r="BR371" i="25"/>
  <c r="BQ371" i="25"/>
  <c r="BP371" i="25"/>
  <c r="BO371" i="25"/>
  <c r="BN371" i="25"/>
  <c r="BM371" i="25"/>
  <c r="BL371" i="25"/>
  <c r="BK371" i="25"/>
  <c r="BJ371" i="25"/>
  <c r="BI371" i="25"/>
  <c r="BH371" i="25"/>
  <c r="BG371" i="25"/>
  <c r="BF371" i="25"/>
  <c r="BE371" i="25"/>
  <c r="BD371" i="25"/>
  <c r="CB370" i="25"/>
  <c r="CA370" i="25"/>
  <c r="BZ370" i="25"/>
  <c r="BY370" i="25"/>
  <c r="BX370" i="25"/>
  <c r="BW370" i="25"/>
  <c r="BV370" i="25"/>
  <c r="BU370" i="25"/>
  <c r="BT370" i="25"/>
  <c r="BS370" i="25"/>
  <c r="BR370" i="25"/>
  <c r="BQ370" i="25"/>
  <c r="BP370" i="25"/>
  <c r="BO370" i="25"/>
  <c r="BN370" i="25"/>
  <c r="BM370" i="25"/>
  <c r="BL370" i="25"/>
  <c r="BK370" i="25"/>
  <c r="BJ370" i="25"/>
  <c r="BI370" i="25"/>
  <c r="BH370" i="25"/>
  <c r="BG370" i="25"/>
  <c r="BF370" i="25"/>
  <c r="BE370" i="25"/>
  <c r="BD370" i="25"/>
  <c r="CB369" i="25"/>
  <c r="CA369" i="25"/>
  <c r="BZ369" i="25"/>
  <c r="BY369" i="25"/>
  <c r="BX369" i="25"/>
  <c r="BW369" i="25"/>
  <c r="BV369" i="25"/>
  <c r="BU369" i="25"/>
  <c r="BT369" i="25"/>
  <c r="BS369" i="25"/>
  <c r="BR369" i="25"/>
  <c r="BQ369" i="25"/>
  <c r="BP369" i="25"/>
  <c r="BO369" i="25"/>
  <c r="BN369" i="25"/>
  <c r="BM369" i="25"/>
  <c r="BL369" i="25"/>
  <c r="BK369" i="25"/>
  <c r="BJ369" i="25"/>
  <c r="BI369" i="25"/>
  <c r="BH369" i="25"/>
  <c r="BG369" i="25"/>
  <c r="BF369" i="25"/>
  <c r="BE369" i="25"/>
  <c r="BD369" i="25"/>
  <c r="CB366" i="25"/>
  <c r="CA366" i="25"/>
  <c r="BZ366" i="25"/>
  <c r="BY366" i="25"/>
  <c r="BX366" i="25"/>
  <c r="BW366" i="25"/>
  <c r="BV366" i="25"/>
  <c r="BU366" i="25"/>
  <c r="BT366" i="25"/>
  <c r="BS366" i="25"/>
  <c r="BR366" i="25"/>
  <c r="BQ366" i="25"/>
  <c r="BP366" i="25"/>
  <c r="BO366" i="25"/>
  <c r="BN366" i="25"/>
  <c r="BM366" i="25"/>
  <c r="BL366" i="25"/>
  <c r="BK366" i="25"/>
  <c r="BJ366" i="25"/>
  <c r="BI366" i="25"/>
  <c r="BH366" i="25"/>
  <c r="BG366" i="25"/>
  <c r="BF366" i="25"/>
  <c r="BE366" i="25"/>
  <c r="BD366" i="25"/>
  <c r="CB365" i="25"/>
  <c r="CA365" i="25"/>
  <c r="BZ365" i="25"/>
  <c r="BY365" i="25"/>
  <c r="BX365" i="25"/>
  <c r="BW365" i="25"/>
  <c r="BV365" i="25"/>
  <c r="BU365" i="25"/>
  <c r="BT365" i="25"/>
  <c r="BS365" i="25"/>
  <c r="BR365" i="25"/>
  <c r="BQ365" i="25"/>
  <c r="BP365" i="25"/>
  <c r="BO365" i="25"/>
  <c r="BN365" i="25"/>
  <c r="BM365" i="25"/>
  <c r="BL365" i="25"/>
  <c r="BK365" i="25"/>
  <c r="BJ365" i="25"/>
  <c r="BI365" i="25"/>
  <c r="BH365" i="25"/>
  <c r="BG365" i="25"/>
  <c r="BF365" i="25"/>
  <c r="BE365" i="25"/>
  <c r="BD365" i="25"/>
  <c r="CB364" i="25"/>
  <c r="CA364" i="25"/>
  <c r="BZ364" i="25"/>
  <c r="BY364" i="25"/>
  <c r="BX364" i="25"/>
  <c r="BW364" i="25"/>
  <c r="BV364" i="25"/>
  <c r="BU364" i="25"/>
  <c r="BT364" i="25"/>
  <c r="BS364" i="25"/>
  <c r="BR364" i="25"/>
  <c r="BQ364" i="25"/>
  <c r="BP364" i="25"/>
  <c r="BO364" i="25"/>
  <c r="BN364" i="25"/>
  <c r="BM364" i="25"/>
  <c r="BL364" i="25"/>
  <c r="BK364" i="25"/>
  <c r="BJ364" i="25"/>
  <c r="BI364" i="25"/>
  <c r="BH364" i="25"/>
  <c r="BG364" i="25"/>
  <c r="BF364" i="25"/>
  <c r="BE364" i="25"/>
  <c r="BD364" i="25"/>
  <c r="CB361" i="25"/>
  <c r="CA361" i="25"/>
  <c r="BZ361" i="25"/>
  <c r="BY361" i="25"/>
  <c r="BX361" i="25"/>
  <c r="BW361" i="25"/>
  <c r="BV361" i="25"/>
  <c r="BU361" i="25"/>
  <c r="BT361" i="25"/>
  <c r="BS361" i="25"/>
  <c r="BR361" i="25"/>
  <c r="BQ361" i="25"/>
  <c r="BP361" i="25"/>
  <c r="BO361" i="25"/>
  <c r="BN361" i="25"/>
  <c r="BM361" i="25"/>
  <c r="BL361" i="25"/>
  <c r="BK361" i="25"/>
  <c r="BJ361" i="25"/>
  <c r="BI361" i="25"/>
  <c r="BH361" i="25"/>
  <c r="BG361" i="25"/>
  <c r="BF361" i="25"/>
  <c r="BE361" i="25"/>
  <c r="BD361" i="25"/>
  <c r="CB360" i="25"/>
  <c r="CA360" i="25"/>
  <c r="BZ360" i="25"/>
  <c r="BY360" i="25"/>
  <c r="BX360" i="25"/>
  <c r="BW360" i="25"/>
  <c r="BV360" i="25"/>
  <c r="BU360" i="25"/>
  <c r="BT360" i="25"/>
  <c r="BS360" i="25"/>
  <c r="BR360" i="25"/>
  <c r="BQ360" i="25"/>
  <c r="BP360" i="25"/>
  <c r="BO360" i="25"/>
  <c r="BN360" i="25"/>
  <c r="BM360" i="25"/>
  <c r="BL360" i="25"/>
  <c r="BK360" i="25"/>
  <c r="BJ360" i="25"/>
  <c r="BI360" i="25"/>
  <c r="BH360" i="25"/>
  <c r="BG360" i="25"/>
  <c r="BF360" i="25"/>
  <c r="BE360" i="25"/>
  <c r="BD360" i="25"/>
  <c r="CB359" i="25"/>
  <c r="CA359" i="25"/>
  <c r="BZ359" i="25"/>
  <c r="BY359" i="25"/>
  <c r="BX359" i="25"/>
  <c r="BW359" i="25"/>
  <c r="BV359" i="25"/>
  <c r="BU359" i="25"/>
  <c r="BT359" i="25"/>
  <c r="BS359" i="25"/>
  <c r="BR359" i="25"/>
  <c r="BQ359" i="25"/>
  <c r="BP359" i="25"/>
  <c r="BO359" i="25"/>
  <c r="BN359" i="25"/>
  <c r="BM359" i="25"/>
  <c r="BL359" i="25"/>
  <c r="BK359" i="25"/>
  <c r="BJ359" i="25"/>
  <c r="BI359" i="25"/>
  <c r="BH359" i="25"/>
  <c r="BG359" i="25"/>
  <c r="BF359" i="25"/>
  <c r="BE359" i="25"/>
  <c r="BD359" i="25"/>
  <c r="CB356" i="25"/>
  <c r="CA356" i="25"/>
  <c r="BZ356" i="25"/>
  <c r="BY356" i="25"/>
  <c r="BX356" i="25"/>
  <c r="BW356" i="25"/>
  <c r="BV356" i="25"/>
  <c r="BU356" i="25"/>
  <c r="BT356" i="25"/>
  <c r="BS356" i="25"/>
  <c r="BR356" i="25"/>
  <c r="BQ356" i="25"/>
  <c r="BP356" i="25"/>
  <c r="BO356" i="25"/>
  <c r="BN356" i="25"/>
  <c r="BM356" i="25"/>
  <c r="BL356" i="25"/>
  <c r="BK356" i="25"/>
  <c r="BJ356" i="25"/>
  <c r="BI356" i="25"/>
  <c r="BH356" i="25"/>
  <c r="BG356" i="25"/>
  <c r="BF356" i="25"/>
  <c r="BE356" i="25"/>
  <c r="BD356" i="25"/>
  <c r="CB355" i="25"/>
  <c r="CA355" i="25"/>
  <c r="BZ355" i="25"/>
  <c r="BY355" i="25"/>
  <c r="BX355" i="25"/>
  <c r="BW355" i="25"/>
  <c r="BV355" i="25"/>
  <c r="BU355" i="25"/>
  <c r="BT355" i="25"/>
  <c r="BS355" i="25"/>
  <c r="BR355" i="25"/>
  <c r="BQ355" i="25"/>
  <c r="BP355" i="25"/>
  <c r="BO355" i="25"/>
  <c r="BN355" i="25"/>
  <c r="BM355" i="25"/>
  <c r="BL355" i="25"/>
  <c r="BK355" i="25"/>
  <c r="BJ355" i="25"/>
  <c r="BI355" i="25"/>
  <c r="BH355" i="25"/>
  <c r="BG355" i="25"/>
  <c r="BF355" i="25"/>
  <c r="BE355" i="25"/>
  <c r="BD355" i="25"/>
  <c r="CB354" i="25"/>
  <c r="CA354" i="25"/>
  <c r="BZ354" i="25"/>
  <c r="BY354" i="25"/>
  <c r="BX354" i="25"/>
  <c r="BW354" i="25"/>
  <c r="BV354" i="25"/>
  <c r="BU354" i="25"/>
  <c r="BT354" i="25"/>
  <c r="BS354" i="25"/>
  <c r="BR354" i="25"/>
  <c r="BQ354" i="25"/>
  <c r="BP354" i="25"/>
  <c r="BO354" i="25"/>
  <c r="BN354" i="25"/>
  <c r="BM354" i="25"/>
  <c r="BL354" i="25"/>
  <c r="BK354" i="25"/>
  <c r="BJ354" i="25"/>
  <c r="BI354" i="25"/>
  <c r="BH354" i="25"/>
  <c r="BG354" i="25"/>
  <c r="BF354" i="25"/>
  <c r="BE354" i="25"/>
  <c r="BD354" i="25"/>
  <c r="CB351" i="25"/>
  <c r="CA351" i="25"/>
  <c r="BZ351" i="25"/>
  <c r="BY351" i="25"/>
  <c r="BX351" i="25"/>
  <c r="BW351" i="25"/>
  <c r="BV351" i="25"/>
  <c r="BU351" i="25"/>
  <c r="BT351" i="25"/>
  <c r="BS351" i="25"/>
  <c r="BR351" i="25"/>
  <c r="BQ351" i="25"/>
  <c r="BP351" i="25"/>
  <c r="BO351" i="25"/>
  <c r="BN351" i="25"/>
  <c r="BM351" i="25"/>
  <c r="BL351" i="25"/>
  <c r="BK351" i="25"/>
  <c r="BJ351" i="25"/>
  <c r="BI351" i="25"/>
  <c r="BH351" i="25"/>
  <c r="BG351" i="25"/>
  <c r="BF351" i="25"/>
  <c r="BE351" i="25"/>
  <c r="BD351" i="25"/>
  <c r="CB350" i="25"/>
  <c r="CA350" i="25"/>
  <c r="BZ350" i="25"/>
  <c r="BY350" i="25"/>
  <c r="BX350" i="25"/>
  <c r="BW350" i="25"/>
  <c r="BV350" i="25"/>
  <c r="BU350" i="25"/>
  <c r="BT350" i="25"/>
  <c r="BS350" i="25"/>
  <c r="BR350" i="25"/>
  <c r="BQ350" i="25"/>
  <c r="BP350" i="25"/>
  <c r="BO350" i="25"/>
  <c r="BN350" i="25"/>
  <c r="BM350" i="25"/>
  <c r="BL350" i="25"/>
  <c r="BK350" i="25"/>
  <c r="BJ350" i="25"/>
  <c r="BI350" i="25"/>
  <c r="BH350" i="25"/>
  <c r="BG350" i="25"/>
  <c r="BF350" i="25"/>
  <c r="BE350" i="25"/>
  <c r="BD350" i="25"/>
  <c r="CB349" i="25"/>
  <c r="CA349" i="25"/>
  <c r="BZ349" i="25"/>
  <c r="BY349" i="25"/>
  <c r="BX349" i="25"/>
  <c r="BW349" i="25"/>
  <c r="BV349" i="25"/>
  <c r="BU349" i="25"/>
  <c r="BT349" i="25"/>
  <c r="BS349" i="25"/>
  <c r="BR349" i="25"/>
  <c r="BQ349" i="25"/>
  <c r="BP349" i="25"/>
  <c r="BO349" i="25"/>
  <c r="BN349" i="25"/>
  <c r="BM349" i="25"/>
  <c r="BL349" i="25"/>
  <c r="BK349" i="25"/>
  <c r="BJ349" i="25"/>
  <c r="BI349" i="25"/>
  <c r="BH349" i="25"/>
  <c r="BG349" i="25"/>
  <c r="BF349" i="25"/>
  <c r="BE349" i="25"/>
  <c r="BD349" i="25"/>
  <c r="CB346" i="25"/>
  <c r="CA346" i="25"/>
  <c r="BZ346" i="25"/>
  <c r="BY346" i="25"/>
  <c r="BX346" i="25"/>
  <c r="BW346" i="25"/>
  <c r="BV346" i="25"/>
  <c r="BU346" i="25"/>
  <c r="BT346" i="25"/>
  <c r="BS346" i="25"/>
  <c r="BR346" i="25"/>
  <c r="BQ346" i="25"/>
  <c r="BP346" i="25"/>
  <c r="BO346" i="25"/>
  <c r="BN346" i="25"/>
  <c r="BM346" i="25"/>
  <c r="BL346" i="25"/>
  <c r="BK346" i="25"/>
  <c r="BJ346" i="25"/>
  <c r="BI346" i="25"/>
  <c r="BH346" i="25"/>
  <c r="BG346" i="25"/>
  <c r="BF346" i="25"/>
  <c r="BE346" i="25"/>
  <c r="BD346" i="25"/>
  <c r="CB345" i="25"/>
  <c r="CA345" i="25"/>
  <c r="BZ345" i="25"/>
  <c r="BY345" i="25"/>
  <c r="BX345" i="25"/>
  <c r="BW345" i="25"/>
  <c r="BV345" i="25"/>
  <c r="BU345" i="25"/>
  <c r="BT345" i="25"/>
  <c r="BS345" i="25"/>
  <c r="BR345" i="25"/>
  <c r="BQ345" i="25"/>
  <c r="BP345" i="25"/>
  <c r="BO345" i="25"/>
  <c r="BN345" i="25"/>
  <c r="BM345" i="25"/>
  <c r="BL345" i="25"/>
  <c r="BK345" i="25"/>
  <c r="BJ345" i="25"/>
  <c r="BI345" i="25"/>
  <c r="BH345" i="25"/>
  <c r="BG345" i="25"/>
  <c r="BF345" i="25"/>
  <c r="BE345" i="25"/>
  <c r="BD345" i="25"/>
  <c r="CB344" i="25"/>
  <c r="CA344" i="25"/>
  <c r="BZ344" i="25"/>
  <c r="BY344" i="25"/>
  <c r="BX344" i="25"/>
  <c r="BW344" i="25"/>
  <c r="BV344" i="25"/>
  <c r="BU344" i="25"/>
  <c r="BT344" i="25"/>
  <c r="BS344" i="25"/>
  <c r="BR344" i="25"/>
  <c r="BQ344" i="25"/>
  <c r="BP344" i="25"/>
  <c r="BO344" i="25"/>
  <c r="BN344" i="25"/>
  <c r="BM344" i="25"/>
  <c r="BL344" i="25"/>
  <c r="BK344" i="25"/>
  <c r="BJ344" i="25"/>
  <c r="BI344" i="25"/>
  <c r="BH344" i="25"/>
  <c r="BG344" i="25"/>
  <c r="BF344" i="25"/>
  <c r="BE344" i="25"/>
  <c r="BD344" i="25"/>
  <c r="CB341" i="25"/>
  <c r="CA341" i="25"/>
  <c r="BZ341" i="25"/>
  <c r="BY341" i="25"/>
  <c r="BX341" i="25"/>
  <c r="BW341" i="25"/>
  <c r="BV341" i="25"/>
  <c r="BU341" i="25"/>
  <c r="BT341" i="25"/>
  <c r="BS341" i="25"/>
  <c r="BR341" i="25"/>
  <c r="BQ341" i="25"/>
  <c r="BP341" i="25"/>
  <c r="BO341" i="25"/>
  <c r="BN341" i="25"/>
  <c r="BM341" i="25"/>
  <c r="BL341" i="25"/>
  <c r="BK341" i="25"/>
  <c r="BJ341" i="25"/>
  <c r="BI341" i="25"/>
  <c r="BH341" i="25"/>
  <c r="BG341" i="25"/>
  <c r="BF341" i="25"/>
  <c r="BE341" i="25"/>
  <c r="BD341" i="25"/>
  <c r="CB340" i="25"/>
  <c r="CA340" i="25"/>
  <c r="BZ340" i="25"/>
  <c r="BY340" i="25"/>
  <c r="BX340" i="25"/>
  <c r="BW340" i="25"/>
  <c r="BV340" i="25"/>
  <c r="BU340" i="25"/>
  <c r="BT340" i="25"/>
  <c r="BS340" i="25"/>
  <c r="BR340" i="25"/>
  <c r="BQ340" i="25"/>
  <c r="BP340" i="25"/>
  <c r="BO340" i="25"/>
  <c r="BN340" i="25"/>
  <c r="BM340" i="25"/>
  <c r="BL340" i="25"/>
  <c r="BK340" i="25"/>
  <c r="BJ340" i="25"/>
  <c r="BI340" i="25"/>
  <c r="BH340" i="25"/>
  <c r="BG340" i="25"/>
  <c r="BF340" i="25"/>
  <c r="BE340" i="25"/>
  <c r="BD340" i="25"/>
  <c r="CB339" i="25"/>
  <c r="CA339" i="25"/>
  <c r="BZ339" i="25"/>
  <c r="BY339" i="25"/>
  <c r="BX339" i="25"/>
  <c r="BW339" i="25"/>
  <c r="BV339" i="25"/>
  <c r="BU339" i="25"/>
  <c r="BT339" i="25"/>
  <c r="BS339" i="25"/>
  <c r="BR339" i="25"/>
  <c r="BQ339" i="25"/>
  <c r="BP339" i="25"/>
  <c r="BO339" i="25"/>
  <c r="BN339" i="25"/>
  <c r="BM339" i="25"/>
  <c r="BL339" i="25"/>
  <c r="BK339" i="25"/>
  <c r="BJ339" i="25"/>
  <c r="BI339" i="25"/>
  <c r="BH339" i="25"/>
  <c r="BG339" i="25"/>
  <c r="BF339" i="25"/>
  <c r="BE339" i="25"/>
  <c r="BD339" i="25"/>
  <c r="CB336" i="25"/>
  <c r="CA336" i="25"/>
  <c r="BZ336" i="25"/>
  <c r="BY336" i="25"/>
  <c r="BX336" i="25"/>
  <c r="BW336" i="25"/>
  <c r="BV336" i="25"/>
  <c r="BU336" i="25"/>
  <c r="BT336" i="25"/>
  <c r="BS336" i="25"/>
  <c r="BR336" i="25"/>
  <c r="BQ336" i="25"/>
  <c r="BP336" i="25"/>
  <c r="BO336" i="25"/>
  <c r="BN336" i="25"/>
  <c r="BM336" i="25"/>
  <c r="BL336" i="25"/>
  <c r="BK336" i="25"/>
  <c r="BJ336" i="25"/>
  <c r="BI336" i="25"/>
  <c r="BH336" i="25"/>
  <c r="BG336" i="25"/>
  <c r="BF336" i="25"/>
  <c r="BE336" i="25"/>
  <c r="BD336" i="25"/>
  <c r="CB335" i="25"/>
  <c r="CA335" i="25"/>
  <c r="BZ335" i="25"/>
  <c r="BY335" i="25"/>
  <c r="BX335" i="25"/>
  <c r="BW335" i="25"/>
  <c r="BV335" i="25"/>
  <c r="BU335" i="25"/>
  <c r="BT335" i="25"/>
  <c r="BS335" i="25"/>
  <c r="BR335" i="25"/>
  <c r="BQ335" i="25"/>
  <c r="BP335" i="25"/>
  <c r="BO335" i="25"/>
  <c r="BN335" i="25"/>
  <c r="BM335" i="25"/>
  <c r="BL335" i="25"/>
  <c r="BK335" i="25"/>
  <c r="BJ335" i="25"/>
  <c r="BI335" i="25"/>
  <c r="BH335" i="25"/>
  <c r="BG335" i="25"/>
  <c r="BF335" i="25"/>
  <c r="BE335" i="25"/>
  <c r="BD335" i="25"/>
  <c r="CB334" i="25"/>
  <c r="CA334" i="25"/>
  <c r="BZ334" i="25"/>
  <c r="BY334" i="25"/>
  <c r="BX334" i="25"/>
  <c r="BW334" i="25"/>
  <c r="BV334" i="25"/>
  <c r="BU334" i="25"/>
  <c r="BT334" i="25"/>
  <c r="BS334" i="25"/>
  <c r="BR334" i="25"/>
  <c r="BQ334" i="25"/>
  <c r="BP334" i="25"/>
  <c r="BO334" i="25"/>
  <c r="BN334" i="25"/>
  <c r="BM334" i="25"/>
  <c r="BL334" i="25"/>
  <c r="BK334" i="25"/>
  <c r="BJ334" i="25"/>
  <c r="BI334" i="25"/>
  <c r="BH334" i="25"/>
  <c r="BG334" i="25"/>
  <c r="BF334" i="25"/>
  <c r="BE334" i="25"/>
  <c r="BD334" i="25"/>
  <c r="BC332" i="25"/>
  <c r="BB332" i="25"/>
  <c r="BA332" i="25"/>
  <c r="AZ332" i="25"/>
  <c r="AY332" i="25"/>
  <c r="AX332" i="25"/>
  <c r="AW332" i="25"/>
  <c r="AV332" i="25"/>
  <c r="AU332" i="25"/>
  <c r="AT332" i="25"/>
  <c r="AS332" i="25"/>
  <c r="AN332" i="25"/>
  <c r="AM332" i="25"/>
  <c r="AL332" i="25"/>
  <c r="AK332" i="25"/>
  <c r="AJ332" i="25"/>
  <c r="AI332" i="25"/>
  <c r="AH332" i="25"/>
  <c r="AG332" i="25"/>
  <c r="AF332" i="25"/>
  <c r="AE332" i="25"/>
  <c r="AD332" i="25"/>
  <c r="AC332" i="25"/>
  <c r="AB332" i="25"/>
  <c r="AA332" i="25"/>
  <c r="Z332" i="25"/>
  <c r="Y332" i="25"/>
  <c r="X332" i="25"/>
  <c r="W332" i="25"/>
  <c r="V332" i="25"/>
  <c r="U332" i="25"/>
  <c r="BC331" i="25"/>
  <c r="BB331" i="25"/>
  <c r="BA331" i="25"/>
  <c r="AZ331" i="25"/>
  <c r="AY331" i="25"/>
  <c r="AX331" i="25"/>
  <c r="AW331" i="25"/>
  <c r="AV331" i="25"/>
  <c r="AU331" i="25"/>
  <c r="AT331" i="25"/>
  <c r="AS331" i="25"/>
  <c r="AN331" i="25"/>
  <c r="AM331" i="25"/>
  <c r="AL331" i="25"/>
  <c r="AK331" i="25"/>
  <c r="AJ331" i="25"/>
  <c r="AI331" i="25"/>
  <c r="AH331" i="25"/>
  <c r="AG331" i="25"/>
  <c r="AF331" i="25"/>
  <c r="AE331" i="25"/>
  <c r="AD331" i="25"/>
  <c r="AC331" i="25"/>
  <c r="AB331" i="25"/>
  <c r="AA331" i="25"/>
  <c r="Z331" i="25"/>
  <c r="Y331" i="25"/>
  <c r="X331" i="25"/>
  <c r="W331" i="25"/>
  <c r="V331" i="25"/>
  <c r="U331" i="25"/>
  <c r="BC330" i="25"/>
  <c r="BB330" i="25"/>
  <c r="BA330" i="25"/>
  <c r="AZ330" i="25"/>
  <c r="AY330" i="25"/>
  <c r="AX330" i="25"/>
  <c r="AW330" i="25"/>
  <c r="AV330" i="25"/>
  <c r="AU330" i="25"/>
  <c r="AT330" i="25"/>
  <c r="AS330" i="25"/>
  <c r="AN330" i="25"/>
  <c r="AM330" i="25"/>
  <c r="AL330" i="25"/>
  <c r="AK330" i="25"/>
  <c r="AJ330" i="25"/>
  <c r="AI330" i="25"/>
  <c r="AH330" i="25"/>
  <c r="AG330" i="25"/>
  <c r="AF330" i="25"/>
  <c r="AE330" i="25"/>
  <c r="AD330" i="25"/>
  <c r="AC330" i="25"/>
  <c r="AB330" i="25"/>
  <c r="AA330" i="25"/>
  <c r="Z330" i="25"/>
  <c r="Y330" i="25"/>
  <c r="X330" i="25"/>
  <c r="W330" i="25"/>
  <c r="V330" i="25"/>
  <c r="U330" i="25"/>
  <c r="BC329" i="25"/>
  <c r="BB329" i="25"/>
  <c r="BA329" i="25"/>
  <c r="AZ329" i="25"/>
  <c r="AY329" i="25"/>
  <c r="AX329" i="25"/>
  <c r="AW329" i="25"/>
  <c r="AV329" i="25"/>
  <c r="AU329" i="25"/>
  <c r="AT329" i="25"/>
  <c r="AS329" i="25"/>
  <c r="AN329" i="25"/>
  <c r="AM329" i="25"/>
  <c r="AL329" i="25"/>
  <c r="AK329" i="25"/>
  <c r="AJ329" i="25"/>
  <c r="AI329" i="25"/>
  <c r="AH329" i="25"/>
  <c r="AG329" i="25"/>
  <c r="AF329" i="25"/>
  <c r="AE329" i="25"/>
  <c r="AD329" i="25"/>
  <c r="AC329" i="25"/>
  <c r="AB329" i="25"/>
  <c r="AA329" i="25"/>
  <c r="Z329" i="25"/>
  <c r="Y329" i="25"/>
  <c r="X329" i="25"/>
  <c r="W329" i="25"/>
  <c r="V329" i="25"/>
  <c r="U329" i="25"/>
  <c r="BC328" i="25"/>
  <c r="BB328" i="25"/>
  <c r="BA328" i="25"/>
  <c r="AZ328" i="25"/>
  <c r="AY328" i="25"/>
  <c r="AX328" i="25"/>
  <c r="AW328" i="25"/>
  <c r="AV328" i="25"/>
  <c r="AU328" i="25"/>
  <c r="AT328" i="25"/>
  <c r="AS328" i="25"/>
  <c r="AN328" i="25"/>
  <c r="AM328" i="25"/>
  <c r="AL328" i="25"/>
  <c r="AK328" i="25"/>
  <c r="AJ328" i="25"/>
  <c r="AI328" i="25"/>
  <c r="AH328" i="25"/>
  <c r="AG328" i="25"/>
  <c r="AF328" i="25"/>
  <c r="AE328" i="25"/>
  <c r="AD328" i="25"/>
  <c r="AC328" i="25"/>
  <c r="AB328" i="25"/>
  <c r="AA328" i="25"/>
  <c r="Z328" i="25"/>
  <c r="Y328" i="25"/>
  <c r="X328" i="25"/>
  <c r="W328" i="25"/>
  <c r="V328" i="25"/>
  <c r="U328" i="25"/>
  <c r="BC327" i="25"/>
  <c r="BB327" i="25"/>
  <c r="BA327" i="25"/>
  <c r="AZ327" i="25"/>
  <c r="AY327" i="25"/>
  <c r="AX327" i="25"/>
  <c r="AW327" i="25"/>
  <c r="AV327" i="25"/>
  <c r="AU327" i="25"/>
  <c r="AT327" i="25"/>
  <c r="AS327" i="25"/>
  <c r="AN327" i="25"/>
  <c r="AM327" i="25"/>
  <c r="AL327" i="25"/>
  <c r="AK327" i="25"/>
  <c r="AJ327" i="25"/>
  <c r="AI327" i="25"/>
  <c r="AH327" i="25"/>
  <c r="AG327" i="25"/>
  <c r="AF327" i="25"/>
  <c r="AE327" i="25"/>
  <c r="AD327" i="25"/>
  <c r="AC327" i="25"/>
  <c r="AB327" i="25"/>
  <c r="AA327" i="25"/>
  <c r="Z327" i="25"/>
  <c r="Y327" i="25"/>
  <c r="X327" i="25"/>
  <c r="W327" i="25"/>
  <c r="V327" i="25"/>
  <c r="U327" i="25"/>
  <c r="BC326" i="25"/>
  <c r="BB326" i="25"/>
  <c r="BA326" i="25"/>
  <c r="AZ326" i="25"/>
  <c r="AY326" i="25"/>
  <c r="AX326" i="25"/>
  <c r="AW326" i="25"/>
  <c r="AV326" i="25"/>
  <c r="AU326" i="25"/>
  <c r="AT326" i="25"/>
  <c r="AS326" i="25"/>
  <c r="AR326" i="25"/>
  <c r="AQ326" i="25"/>
  <c r="AP326" i="25"/>
  <c r="AO326" i="25"/>
  <c r="AN326" i="25"/>
  <c r="AM326" i="25"/>
  <c r="AL326" i="25"/>
  <c r="AK326" i="25"/>
  <c r="AJ326" i="25"/>
  <c r="AI326" i="25"/>
  <c r="AH326" i="25"/>
  <c r="AG326" i="25"/>
  <c r="AF326" i="25"/>
  <c r="AE326" i="25"/>
  <c r="AD326" i="25"/>
  <c r="AC326" i="25"/>
  <c r="AB326" i="25"/>
  <c r="AA326" i="25"/>
  <c r="Z326" i="25"/>
  <c r="Y326" i="25"/>
  <c r="X326" i="25"/>
  <c r="W326" i="25"/>
  <c r="V326" i="25"/>
  <c r="U326" i="25"/>
  <c r="BC325" i="25"/>
  <c r="BB325" i="25"/>
  <c r="BA325" i="25"/>
  <c r="AZ325" i="25"/>
  <c r="AY325" i="25"/>
  <c r="AX325" i="25"/>
  <c r="AW325" i="25"/>
  <c r="AV325" i="25"/>
  <c r="AU325" i="25"/>
  <c r="AT325" i="25"/>
  <c r="AS325" i="25"/>
  <c r="AR325" i="25"/>
  <c r="AQ325" i="25"/>
  <c r="AP325" i="25"/>
  <c r="AO325" i="25"/>
  <c r="AN325" i="25"/>
  <c r="AM325" i="25"/>
  <c r="AL325" i="25"/>
  <c r="AK325" i="25"/>
  <c r="AJ325" i="25"/>
  <c r="AI325" i="25"/>
  <c r="AH325" i="25"/>
  <c r="AG325" i="25"/>
  <c r="AF325" i="25"/>
  <c r="AE325" i="25"/>
  <c r="AD325" i="25"/>
  <c r="AC325" i="25"/>
  <c r="AB325" i="25"/>
  <c r="AA325" i="25"/>
  <c r="Z325" i="25"/>
  <c r="Y325" i="25"/>
  <c r="X325" i="25"/>
  <c r="W325" i="25"/>
  <c r="V325" i="25"/>
  <c r="U325" i="25"/>
  <c r="BC324" i="25"/>
  <c r="BB324" i="25"/>
  <c r="BA324" i="25"/>
  <c r="AZ324" i="25"/>
  <c r="AY324" i="25"/>
  <c r="AX324" i="25"/>
  <c r="AW324" i="25"/>
  <c r="AV324" i="25"/>
  <c r="AU324" i="25"/>
  <c r="AT324" i="25"/>
  <c r="AS324" i="25"/>
  <c r="AR324" i="25"/>
  <c r="AQ324" i="25"/>
  <c r="AP324" i="25"/>
  <c r="AO324" i="25"/>
  <c r="AN324" i="25"/>
  <c r="AM324" i="25"/>
  <c r="AL324" i="25"/>
  <c r="AK324" i="25"/>
  <c r="AJ324" i="25"/>
  <c r="AI324" i="25"/>
  <c r="AH324" i="25"/>
  <c r="AG324" i="25"/>
  <c r="AF324" i="25"/>
  <c r="AE324" i="25"/>
  <c r="AD324" i="25"/>
  <c r="AC324" i="25"/>
  <c r="AB324" i="25"/>
  <c r="AA324" i="25"/>
  <c r="Z324" i="25"/>
  <c r="Y324" i="25"/>
  <c r="X324" i="25"/>
  <c r="W324" i="25"/>
  <c r="V324" i="25"/>
  <c r="U324" i="25"/>
  <c r="BC323" i="25"/>
  <c r="BB323" i="25"/>
  <c r="BA323" i="25"/>
  <c r="AZ323" i="25"/>
  <c r="AY323" i="25"/>
  <c r="AX323" i="25"/>
  <c r="AW323" i="25"/>
  <c r="AV323" i="25"/>
  <c r="AU323" i="25"/>
  <c r="AT323" i="25"/>
  <c r="AS323" i="25"/>
  <c r="AR323" i="25"/>
  <c r="AQ323" i="25"/>
  <c r="AP323" i="25"/>
  <c r="AO323" i="25"/>
  <c r="AN323" i="25"/>
  <c r="AM323" i="25"/>
  <c r="AL323" i="25"/>
  <c r="AK323" i="25"/>
  <c r="AJ323" i="25"/>
  <c r="AI323" i="25"/>
  <c r="AH323" i="25"/>
  <c r="AG323" i="25"/>
  <c r="AF323" i="25"/>
  <c r="AE323" i="25"/>
  <c r="AD323" i="25"/>
  <c r="AC323" i="25"/>
  <c r="AB323" i="25"/>
  <c r="AA323" i="25"/>
  <c r="Z323" i="25"/>
  <c r="Y323" i="25"/>
  <c r="X323" i="25"/>
  <c r="W323" i="25"/>
  <c r="V323" i="25"/>
  <c r="U323" i="25"/>
  <c r="BC322" i="25"/>
  <c r="BB322" i="25"/>
  <c r="BA322" i="25"/>
  <c r="AZ322" i="25"/>
  <c r="AY322" i="25"/>
  <c r="AX322" i="25"/>
  <c r="AW322" i="25"/>
  <c r="AV322" i="25"/>
  <c r="AU322" i="25"/>
  <c r="AT322" i="25"/>
  <c r="AS322" i="25"/>
  <c r="AR322" i="25"/>
  <c r="AQ322" i="25"/>
  <c r="AP322" i="25"/>
  <c r="AO322" i="25"/>
  <c r="AN322" i="25"/>
  <c r="AM322" i="25"/>
  <c r="AL322" i="25"/>
  <c r="AK322" i="25"/>
  <c r="AJ322" i="25"/>
  <c r="AI322" i="25"/>
  <c r="AH322" i="25"/>
  <c r="AG322" i="25"/>
  <c r="AF322" i="25"/>
  <c r="AE322" i="25"/>
  <c r="AD322" i="25"/>
  <c r="AC322" i="25"/>
  <c r="AB322" i="25"/>
  <c r="AA322" i="25"/>
  <c r="Z322" i="25"/>
  <c r="Y322" i="25"/>
  <c r="X322" i="25"/>
  <c r="W322" i="25"/>
  <c r="V322" i="25"/>
  <c r="U322" i="25"/>
  <c r="BC321" i="25"/>
  <c r="BB321" i="25"/>
  <c r="BA321" i="25"/>
  <c r="AZ321" i="25"/>
  <c r="AY321" i="25"/>
  <c r="AX321" i="25"/>
  <c r="AW321" i="25"/>
  <c r="AV321" i="25"/>
  <c r="AU321" i="25"/>
  <c r="AT321" i="25"/>
  <c r="AS321" i="25"/>
  <c r="AR321" i="25"/>
  <c r="AQ321" i="25"/>
  <c r="AP321" i="25"/>
  <c r="AO321" i="25"/>
  <c r="AN321" i="25"/>
  <c r="AM321" i="25"/>
  <c r="AL321" i="25"/>
  <c r="AK321" i="25"/>
  <c r="AJ321" i="25"/>
  <c r="AI321" i="25"/>
  <c r="AH321" i="25"/>
  <c r="AG321" i="25"/>
  <c r="AF321" i="25"/>
  <c r="AE321" i="25"/>
  <c r="AD321" i="25"/>
  <c r="AC321" i="25"/>
  <c r="AB321" i="25"/>
  <c r="AA321" i="25"/>
  <c r="Z321" i="25"/>
  <c r="Y321" i="25"/>
  <c r="X321" i="25"/>
  <c r="W321" i="25"/>
  <c r="V321" i="25"/>
  <c r="U321" i="25"/>
  <c r="BC320" i="25"/>
  <c r="BB320" i="25"/>
  <c r="BA320" i="25"/>
  <c r="AZ320" i="25"/>
  <c r="AY320" i="25"/>
  <c r="AX320" i="25"/>
  <c r="AW320" i="25"/>
  <c r="AV320" i="25"/>
  <c r="AU320" i="25"/>
  <c r="AT320" i="25"/>
  <c r="AS320" i="25"/>
  <c r="AR320" i="25"/>
  <c r="AQ320" i="25"/>
  <c r="AP320" i="25"/>
  <c r="AO320" i="25"/>
  <c r="AN320" i="25"/>
  <c r="AM320" i="25"/>
  <c r="AL320" i="25"/>
  <c r="AK320" i="25"/>
  <c r="AJ320" i="25"/>
  <c r="AI320" i="25"/>
  <c r="AH320" i="25"/>
  <c r="AG320" i="25"/>
  <c r="AF320" i="25"/>
  <c r="AE320" i="25"/>
  <c r="AD320" i="25"/>
  <c r="AC320" i="25"/>
  <c r="AB320" i="25"/>
  <c r="AA320" i="25"/>
  <c r="Z320" i="25"/>
  <c r="Y320" i="25"/>
  <c r="X320" i="25"/>
  <c r="W320" i="25"/>
  <c r="V320" i="25"/>
  <c r="U320" i="25"/>
  <c r="BC319" i="25"/>
  <c r="BB319" i="25"/>
  <c r="BA319" i="25"/>
  <c r="AZ319" i="25"/>
  <c r="AY319" i="25"/>
  <c r="AX319" i="25"/>
  <c r="AW319" i="25"/>
  <c r="AV319" i="25"/>
  <c r="AU319" i="25"/>
  <c r="AT319" i="25"/>
  <c r="AS319" i="25"/>
  <c r="AR319" i="25"/>
  <c r="AQ319" i="25"/>
  <c r="AP319" i="25"/>
  <c r="AO319" i="25"/>
  <c r="AN319" i="25"/>
  <c r="AM319" i="25"/>
  <c r="AL319" i="25"/>
  <c r="AK319" i="25"/>
  <c r="AJ319" i="25"/>
  <c r="AI319" i="25"/>
  <c r="AH319" i="25"/>
  <c r="AG319" i="25"/>
  <c r="AF319" i="25"/>
  <c r="AE319" i="25"/>
  <c r="AD319" i="25"/>
  <c r="AC319" i="25"/>
  <c r="AB319" i="25"/>
  <c r="AA319" i="25"/>
  <c r="Z319" i="25"/>
  <c r="Y319" i="25"/>
  <c r="X319" i="25"/>
  <c r="W319" i="25"/>
  <c r="V319" i="25"/>
  <c r="U319" i="25"/>
  <c r="BC316" i="25"/>
  <c r="BB316" i="25"/>
  <c r="BA316" i="25"/>
  <c r="AZ316" i="25"/>
  <c r="AY316" i="25"/>
  <c r="AX316" i="25"/>
  <c r="AW316" i="25"/>
  <c r="AV316" i="25"/>
  <c r="AU316" i="25"/>
  <c r="AT316" i="25"/>
  <c r="AS316" i="25"/>
  <c r="AR316" i="25"/>
  <c r="AQ316" i="25"/>
  <c r="AP316" i="25"/>
  <c r="AO316" i="25"/>
  <c r="AN316" i="25"/>
  <c r="AM316" i="25"/>
  <c r="AL316" i="25"/>
  <c r="AK316" i="25"/>
  <c r="AJ316" i="25"/>
  <c r="AI316" i="25"/>
  <c r="AH316" i="25"/>
  <c r="AG316" i="25"/>
  <c r="AF316" i="25"/>
  <c r="AE316" i="25"/>
  <c r="AD316" i="25"/>
  <c r="AC316" i="25"/>
  <c r="AB316" i="25"/>
  <c r="AA316" i="25"/>
  <c r="Z316" i="25"/>
  <c r="Y316" i="25"/>
  <c r="X316" i="25"/>
  <c r="W316" i="25"/>
  <c r="V316" i="25"/>
  <c r="U316" i="25"/>
  <c r="S316" i="25"/>
  <c r="R316" i="25"/>
  <c r="Q316" i="25"/>
  <c r="P316" i="25"/>
  <c r="O316" i="25"/>
  <c r="N316" i="25"/>
  <c r="M316" i="25"/>
  <c r="L316" i="25"/>
  <c r="K316" i="25"/>
  <c r="J316" i="25"/>
  <c r="BC315" i="25"/>
  <c r="BB315" i="25"/>
  <c r="BA315" i="25"/>
  <c r="AZ315" i="25"/>
  <c r="AY315" i="25"/>
  <c r="AX315" i="25"/>
  <c r="AW315" i="25"/>
  <c r="AV315" i="25"/>
  <c r="AU315" i="25"/>
  <c r="AT315" i="25"/>
  <c r="AS315" i="25"/>
  <c r="AR315" i="25"/>
  <c r="AQ315" i="25"/>
  <c r="AP315" i="25"/>
  <c r="AO315" i="25"/>
  <c r="AN315" i="25"/>
  <c r="AM315" i="25"/>
  <c r="AL315" i="25"/>
  <c r="AK315" i="25"/>
  <c r="AJ315" i="25"/>
  <c r="AI315" i="25"/>
  <c r="AH315" i="25"/>
  <c r="AG315" i="25"/>
  <c r="AF315" i="25"/>
  <c r="AE315" i="25"/>
  <c r="AD315" i="25"/>
  <c r="AC315" i="25"/>
  <c r="AB315" i="25"/>
  <c r="AA315" i="25"/>
  <c r="Z315" i="25"/>
  <c r="Y315" i="25"/>
  <c r="X315" i="25"/>
  <c r="W315" i="25"/>
  <c r="V315" i="25"/>
  <c r="U315" i="25"/>
  <c r="S315" i="25"/>
  <c r="R315" i="25"/>
  <c r="Q315" i="25"/>
  <c r="P315" i="25"/>
  <c r="O315" i="25"/>
  <c r="N315" i="25"/>
  <c r="M315" i="25"/>
  <c r="L315" i="25"/>
  <c r="K315" i="25"/>
  <c r="J315" i="25"/>
  <c r="BC314" i="25"/>
  <c r="BB314" i="25"/>
  <c r="BA314" i="25"/>
  <c r="AZ314" i="25"/>
  <c r="AY314" i="25"/>
  <c r="AX314" i="25"/>
  <c r="AW314" i="25"/>
  <c r="AV314" i="25"/>
  <c r="AU314" i="25"/>
  <c r="AT314" i="25"/>
  <c r="AS314" i="25"/>
  <c r="AR314" i="25"/>
  <c r="AQ314" i="25"/>
  <c r="AP314" i="25"/>
  <c r="AO314" i="25"/>
  <c r="AN314" i="25"/>
  <c r="AM314" i="25"/>
  <c r="AL314" i="25"/>
  <c r="AK314" i="25"/>
  <c r="AJ314" i="25"/>
  <c r="AI314" i="25"/>
  <c r="AH314" i="25"/>
  <c r="AG314" i="25"/>
  <c r="AF314" i="25"/>
  <c r="AE314" i="25"/>
  <c r="AD314" i="25"/>
  <c r="AC314" i="25"/>
  <c r="AB314" i="25"/>
  <c r="AA314" i="25"/>
  <c r="Z314" i="25"/>
  <c r="Y314" i="25"/>
  <c r="X314" i="25"/>
  <c r="W314" i="25"/>
  <c r="V314" i="25"/>
  <c r="U314" i="25"/>
  <c r="S314" i="25"/>
  <c r="R314" i="25"/>
  <c r="Q314" i="25"/>
  <c r="P314" i="25"/>
  <c r="O314" i="25"/>
  <c r="N314" i="25"/>
  <c r="M314" i="25"/>
  <c r="L314" i="25"/>
  <c r="K314" i="25"/>
  <c r="J314" i="25"/>
  <c r="BC313" i="25"/>
  <c r="BB313" i="25"/>
  <c r="BA313" i="25"/>
  <c r="AZ313" i="25"/>
  <c r="AY313" i="25"/>
  <c r="AX313" i="25"/>
  <c r="AW313" i="25"/>
  <c r="AV313" i="25"/>
  <c r="AU313" i="25"/>
  <c r="AT313" i="25"/>
  <c r="AS313" i="25"/>
  <c r="AR313" i="25"/>
  <c r="AQ313" i="25"/>
  <c r="AP313" i="25"/>
  <c r="AO313" i="25"/>
  <c r="AN313" i="25"/>
  <c r="AM313" i="25"/>
  <c r="AL313" i="25"/>
  <c r="AK313" i="25"/>
  <c r="AJ313" i="25"/>
  <c r="AI313" i="25"/>
  <c r="AH313" i="25"/>
  <c r="AG313" i="25"/>
  <c r="AF313" i="25"/>
  <c r="AE313" i="25"/>
  <c r="AD313" i="25"/>
  <c r="AC313" i="25"/>
  <c r="AB313" i="25"/>
  <c r="AA313" i="25"/>
  <c r="Z313" i="25"/>
  <c r="Y313" i="25"/>
  <c r="X313" i="25"/>
  <c r="W313" i="25"/>
  <c r="V313" i="25"/>
  <c r="U313" i="25"/>
  <c r="S313" i="25"/>
  <c r="R313" i="25"/>
  <c r="Q313" i="25"/>
  <c r="P313" i="25"/>
  <c r="O313" i="25"/>
  <c r="N313" i="25"/>
  <c r="M313" i="25"/>
  <c r="L313" i="25"/>
  <c r="K313" i="25"/>
  <c r="J313" i="25"/>
  <c r="BC312" i="25"/>
  <c r="BB312" i="25"/>
  <c r="BA312" i="25"/>
  <c r="AZ312" i="25"/>
  <c r="AY312" i="25"/>
  <c r="AX312" i="25"/>
  <c r="AW312" i="25"/>
  <c r="AV312" i="25"/>
  <c r="AU312" i="25"/>
  <c r="AT312" i="25"/>
  <c r="AS312" i="25"/>
  <c r="AR312" i="25"/>
  <c r="AQ312" i="25"/>
  <c r="AP312" i="25"/>
  <c r="AO312" i="25"/>
  <c r="AN312" i="25"/>
  <c r="AM312" i="25"/>
  <c r="AL312" i="25"/>
  <c r="AK312" i="25"/>
  <c r="AJ312" i="25"/>
  <c r="AI312" i="25"/>
  <c r="AH312" i="25"/>
  <c r="AG312" i="25"/>
  <c r="AF312" i="25"/>
  <c r="AE312" i="25"/>
  <c r="AD312" i="25"/>
  <c r="AC312" i="25"/>
  <c r="AB312" i="25"/>
  <c r="AA312" i="25"/>
  <c r="Z312" i="25"/>
  <c r="Y312" i="25"/>
  <c r="X312" i="25"/>
  <c r="W312" i="25"/>
  <c r="V312" i="25"/>
  <c r="U312" i="25"/>
  <c r="S312" i="25"/>
  <c r="R312" i="25"/>
  <c r="Q312" i="25"/>
  <c r="P312" i="25"/>
  <c r="O312" i="25"/>
  <c r="N312" i="25"/>
  <c r="M312" i="25"/>
  <c r="L312" i="25"/>
  <c r="K312" i="25"/>
  <c r="J312" i="25"/>
  <c r="T311" i="25"/>
  <c r="CG309" i="25"/>
  <c r="CH309" i="25" s="1"/>
  <c r="CE309" i="25"/>
  <c r="CF309" i="25" s="1"/>
  <c r="CC309" i="25"/>
  <c r="T309" i="25"/>
  <c r="CG308" i="25"/>
  <c r="CH308" i="25" s="1"/>
  <c r="CE308" i="25"/>
  <c r="CF308" i="25" s="1"/>
  <c r="CC308" i="25"/>
  <c r="CD308" i="25" s="1"/>
  <c r="T308" i="25"/>
  <c r="CG307" i="25"/>
  <c r="CH307" i="25" s="1"/>
  <c r="CE307" i="25"/>
  <c r="CF307" i="25" s="1"/>
  <c r="CC307" i="25"/>
  <c r="CD307" i="25" s="1"/>
  <c r="T307" i="25"/>
  <c r="T306" i="25"/>
  <c r="CG305" i="25"/>
  <c r="CH305" i="25" s="1"/>
  <c r="CE305" i="25"/>
  <c r="CF305" i="25" s="1"/>
  <c r="CC305" i="25"/>
  <c r="T305" i="25"/>
  <c r="CG304" i="25"/>
  <c r="CH304" i="25" s="1"/>
  <c r="CE304" i="25"/>
  <c r="CF304" i="25" s="1"/>
  <c r="CC304" i="25"/>
  <c r="T304" i="25"/>
  <c r="CG303" i="25"/>
  <c r="CH303" i="25" s="1"/>
  <c r="CE303" i="25"/>
  <c r="CC303" i="25"/>
  <c r="CD303" i="25" s="1"/>
  <c r="T303" i="25"/>
  <c r="T302" i="25"/>
  <c r="T301" i="25"/>
  <c r="T300" i="25"/>
  <c r="T299" i="25"/>
  <c r="T298" i="25"/>
  <c r="CG297" i="25"/>
  <c r="CH297" i="25" s="1"/>
  <c r="CE297" i="25"/>
  <c r="CF297" i="25" s="1"/>
  <c r="CC297" i="25"/>
  <c r="CD297" i="25" s="1"/>
  <c r="T297" i="25"/>
  <c r="T296" i="25"/>
  <c r="T295" i="25"/>
  <c r="T294" i="25"/>
  <c r="T293" i="25"/>
  <c r="T292" i="25"/>
  <c r="T291" i="25"/>
  <c r="T290" i="25"/>
  <c r="T289" i="25"/>
  <c r="T288" i="25"/>
  <c r="T287" i="25"/>
  <c r="CG286" i="25"/>
  <c r="CH286" i="25" s="1"/>
  <c r="CE286" i="25"/>
  <c r="CF286" i="25" s="1"/>
  <c r="CC286" i="25"/>
  <c r="T286" i="25"/>
  <c r="T285" i="25"/>
  <c r="T284" i="25"/>
  <c r="T283" i="25"/>
  <c r="T282" i="25"/>
  <c r="T281" i="25"/>
  <c r="CG280" i="25"/>
  <c r="CH280" i="25" s="1"/>
  <c r="CE280" i="25"/>
  <c r="CF280" i="25" s="1"/>
  <c r="CC280" i="25"/>
  <c r="CD280" i="25" s="1"/>
  <c r="T280" i="25"/>
  <c r="T279" i="25"/>
  <c r="T278" i="25"/>
  <c r="T277" i="25"/>
  <c r="T276" i="25"/>
  <c r="T275" i="25"/>
  <c r="T274" i="25"/>
  <c r="T273" i="25"/>
  <c r="T272" i="25"/>
  <c r="CG271" i="25"/>
  <c r="CH271" i="25" s="1"/>
  <c r="CE271" i="25"/>
  <c r="CC271" i="25"/>
  <c r="CD271" i="25" s="1"/>
  <c r="T271" i="25"/>
  <c r="T270" i="25"/>
  <c r="T269" i="25"/>
  <c r="T268" i="25"/>
  <c r="T267" i="25"/>
  <c r="T266" i="25"/>
  <c r="T265" i="25"/>
  <c r="T264" i="25"/>
  <c r="T263" i="25"/>
  <c r="CG262" i="25"/>
  <c r="CH262" i="25" s="1"/>
  <c r="CE262" i="25"/>
  <c r="CF262" i="25" s="1"/>
  <c r="CC262" i="25"/>
  <c r="T262" i="25"/>
  <c r="T261" i="25"/>
  <c r="T260" i="25"/>
  <c r="T259" i="25"/>
  <c r="T258" i="25"/>
  <c r="T257" i="25"/>
  <c r="T256" i="25"/>
  <c r="T255" i="25"/>
  <c r="T254" i="25"/>
  <c r="CG253" i="25"/>
  <c r="CH253" i="25" s="1"/>
  <c r="CE253" i="25"/>
  <c r="CF253" i="25" s="1"/>
  <c r="CC253" i="25"/>
  <c r="T253" i="25"/>
  <c r="CG252" i="25"/>
  <c r="CH252" i="25" s="1"/>
  <c r="CE252" i="25"/>
  <c r="CF252" i="25" s="1"/>
  <c r="CC252" i="25"/>
  <c r="CD252" i="25" s="1"/>
  <c r="T252" i="25"/>
  <c r="T251" i="25"/>
  <c r="CG250" i="25"/>
  <c r="CH250" i="25" s="1"/>
  <c r="CE250" i="25"/>
  <c r="CF250" i="25" s="1"/>
  <c r="CC250" i="25"/>
  <c r="T250" i="25"/>
  <c r="CG249" i="25"/>
  <c r="CH249" i="25" s="1"/>
  <c r="CE249" i="25"/>
  <c r="CF249" i="25" s="1"/>
  <c r="CC249" i="25"/>
  <c r="T249" i="25"/>
  <c r="CG248" i="25"/>
  <c r="CH248" i="25" s="1"/>
  <c r="CE248" i="25"/>
  <c r="CF248" i="25" s="1"/>
  <c r="CC248" i="25"/>
  <c r="CD248" i="25" s="1"/>
  <c r="T248" i="25"/>
  <c r="T247" i="25"/>
  <c r="T246" i="25"/>
  <c r="CG245" i="25"/>
  <c r="CH245" i="25" s="1"/>
  <c r="CE245" i="25"/>
  <c r="CF245" i="25" s="1"/>
  <c r="CC245" i="25"/>
  <c r="T245" i="25"/>
  <c r="CG244" i="25"/>
  <c r="CH244" i="25" s="1"/>
  <c r="CE244" i="25"/>
  <c r="CF244" i="25" s="1"/>
  <c r="CC244" i="25"/>
  <c r="CD244" i="25" s="1"/>
  <c r="T244" i="25"/>
  <c r="T243" i="25"/>
  <c r="CG242" i="25"/>
  <c r="CH242" i="25" s="1"/>
  <c r="CE242" i="25"/>
  <c r="CF242" i="25" s="1"/>
  <c r="CC242" i="25"/>
  <c r="T242" i="25"/>
  <c r="T241" i="25"/>
  <c r="CG240" i="25"/>
  <c r="CH240" i="25" s="1"/>
  <c r="CE240" i="25"/>
  <c r="CF240" i="25" s="1"/>
  <c r="CC240" i="25"/>
  <c r="T240" i="25"/>
  <c r="CG239" i="25"/>
  <c r="CH239" i="25" s="1"/>
  <c r="CE239" i="25"/>
  <c r="CC239" i="25"/>
  <c r="CD239" i="25" s="1"/>
  <c r="T239" i="25"/>
  <c r="T238" i="25"/>
  <c r="CG237" i="25"/>
  <c r="CH237" i="25" s="1"/>
  <c r="CE237" i="25"/>
  <c r="CF237" i="25" s="1"/>
  <c r="CC237" i="25"/>
  <c r="T237" i="25"/>
  <c r="CG236" i="25"/>
  <c r="CH236" i="25" s="1"/>
  <c r="CE236" i="25"/>
  <c r="CF236" i="25" s="1"/>
  <c r="CC236" i="25"/>
  <c r="CD236" i="25" s="1"/>
  <c r="T236" i="25"/>
  <c r="CG235" i="25"/>
  <c r="CH235" i="25" s="1"/>
  <c r="CE235" i="25"/>
  <c r="CF235" i="25" s="1"/>
  <c r="CC235" i="25"/>
  <c r="CD235" i="25" s="1"/>
  <c r="T235" i="25"/>
  <c r="CG234" i="25"/>
  <c r="CH234" i="25" s="1"/>
  <c r="CE234" i="25"/>
  <c r="CF234" i="25" s="1"/>
  <c r="CC234" i="25"/>
  <c r="T234" i="25"/>
  <c r="T233" i="25"/>
  <c r="T232" i="25"/>
  <c r="T231" i="25"/>
  <c r="CG230" i="25"/>
  <c r="CH230" i="25" s="1"/>
  <c r="CE230" i="25"/>
  <c r="CF230" i="25" s="1"/>
  <c r="CC230" i="25"/>
  <c r="T230" i="25"/>
  <c r="CG229" i="25"/>
  <c r="CH229" i="25" s="1"/>
  <c r="CE229" i="25"/>
  <c r="CF229" i="25" s="1"/>
  <c r="CC229" i="25"/>
  <c r="T229" i="25"/>
  <c r="CG228" i="25"/>
  <c r="CH228" i="25" s="1"/>
  <c r="CE228" i="25"/>
  <c r="CF228" i="25" s="1"/>
  <c r="CC228" i="25"/>
  <c r="T228" i="25"/>
  <c r="CG227" i="25"/>
  <c r="CH227" i="25" s="1"/>
  <c r="CE227" i="25"/>
  <c r="CC227" i="25"/>
  <c r="CD227" i="25" s="1"/>
  <c r="T227" i="25"/>
  <c r="T226" i="25"/>
  <c r="T225" i="25"/>
  <c r="T224" i="25"/>
  <c r="T223" i="25"/>
  <c r="CG222" i="25"/>
  <c r="CH222" i="25" s="1"/>
  <c r="CE222" i="25"/>
  <c r="CF222" i="25" s="1"/>
  <c r="CC222" i="25"/>
  <c r="T222" i="25"/>
  <c r="T221" i="25"/>
  <c r="T220" i="25"/>
  <c r="T219" i="25"/>
  <c r="CG218" i="25"/>
  <c r="CH218" i="25" s="1"/>
  <c r="CE218" i="25"/>
  <c r="CF218" i="25" s="1"/>
  <c r="CC218" i="25"/>
  <c r="T218" i="25"/>
  <c r="T217" i="25"/>
  <c r="CG216" i="25"/>
  <c r="CH216" i="25" s="1"/>
  <c r="CE216" i="25"/>
  <c r="CF216" i="25" s="1"/>
  <c r="CC216" i="25"/>
  <c r="CD216" i="25" s="1"/>
  <c r="T216" i="25"/>
  <c r="CG215" i="25"/>
  <c r="CH215" i="25" s="1"/>
  <c r="CE215" i="25"/>
  <c r="CC215" i="25"/>
  <c r="CD215" i="25" s="1"/>
  <c r="T215" i="25"/>
  <c r="T214" i="25"/>
  <c r="T213" i="25"/>
  <c r="T212" i="25"/>
  <c r="CG211" i="25"/>
  <c r="CH211" i="25" s="1"/>
  <c r="CE211" i="25"/>
  <c r="CC211" i="25"/>
  <c r="CD211" i="25" s="1"/>
  <c r="T211" i="25"/>
  <c r="CG210" i="25"/>
  <c r="CH210" i="25" s="1"/>
  <c r="CE210" i="25"/>
  <c r="CF210" i="25" s="1"/>
  <c r="CC210" i="25"/>
  <c r="T210" i="25"/>
  <c r="CG209" i="25"/>
  <c r="CH209" i="25" s="1"/>
  <c r="CE209" i="25"/>
  <c r="CF209" i="25" s="1"/>
  <c r="CC209" i="25"/>
  <c r="T209" i="25"/>
  <c r="CG208" i="25"/>
  <c r="CH208" i="25" s="1"/>
  <c r="CE208" i="25"/>
  <c r="CF208" i="25" s="1"/>
  <c r="CC208" i="25"/>
  <c r="CD208" i="25" s="1"/>
  <c r="T208" i="25"/>
  <c r="CG207" i="25"/>
  <c r="CH207" i="25" s="1"/>
  <c r="CE207" i="25"/>
  <c r="CF207" i="25" s="1"/>
  <c r="CC207" i="25"/>
  <c r="CD207" i="25" s="1"/>
  <c r="T207" i="25"/>
  <c r="CG206" i="25"/>
  <c r="CH206" i="25" s="1"/>
  <c r="CE206" i="25"/>
  <c r="CF206" i="25" s="1"/>
  <c r="CC206" i="25"/>
  <c r="T206" i="25"/>
  <c r="CG205" i="25"/>
  <c r="CH205" i="25" s="1"/>
  <c r="CE205" i="25"/>
  <c r="CF205" i="25" s="1"/>
  <c r="CC205" i="25"/>
  <c r="T205" i="25"/>
  <c r="T204" i="25"/>
  <c r="CG203" i="25"/>
  <c r="CH203" i="25" s="1"/>
  <c r="CE203" i="25"/>
  <c r="CF203" i="25" s="1"/>
  <c r="CC203" i="25"/>
  <c r="CD203" i="25" s="1"/>
  <c r="T203" i="25"/>
  <c r="CG202" i="25"/>
  <c r="CH202" i="25" s="1"/>
  <c r="CE202" i="25"/>
  <c r="CF202" i="25" s="1"/>
  <c r="CC202" i="25"/>
  <c r="T202" i="25"/>
  <c r="CG201" i="25"/>
  <c r="CH201" i="25" s="1"/>
  <c r="CE201" i="25"/>
  <c r="CF201" i="25" s="1"/>
  <c r="CC201" i="25"/>
  <c r="CD201" i="25" s="1"/>
  <c r="T201" i="25"/>
  <c r="CG200" i="25"/>
  <c r="CH200" i="25" s="1"/>
  <c r="CE200" i="25"/>
  <c r="CF200" i="25" s="1"/>
  <c r="CC200" i="25"/>
  <c r="CD200" i="25" s="1"/>
  <c r="T200" i="25"/>
  <c r="T199" i="25"/>
  <c r="T198" i="25"/>
  <c r="T197" i="25"/>
  <c r="T196" i="25"/>
  <c r="CG195" i="25"/>
  <c r="CH195" i="25" s="1"/>
  <c r="CE195" i="25"/>
  <c r="CC195" i="25"/>
  <c r="CD195" i="25" s="1"/>
  <c r="T195" i="25"/>
  <c r="T194" i="25"/>
  <c r="T193" i="25"/>
  <c r="T192" i="25"/>
  <c r="T191" i="25"/>
  <c r="T190" i="25"/>
  <c r="T189" i="25"/>
  <c r="T188" i="25"/>
  <c r="T187" i="25"/>
  <c r="CG186" i="25"/>
  <c r="CH186" i="25" s="1"/>
  <c r="CE186" i="25"/>
  <c r="CF186" i="25" s="1"/>
  <c r="CC186" i="25"/>
  <c r="T186" i="25"/>
  <c r="CG185" i="25"/>
  <c r="CH185" i="25" s="1"/>
  <c r="CE185" i="25"/>
  <c r="CF185" i="25" s="1"/>
  <c r="CC185" i="25"/>
  <c r="T185" i="25"/>
  <c r="CG184" i="25"/>
  <c r="CH184" i="25" s="1"/>
  <c r="CE184" i="25"/>
  <c r="CF184" i="25" s="1"/>
  <c r="CC184" i="25"/>
  <c r="T184" i="25"/>
  <c r="CG183" i="25"/>
  <c r="CH183" i="25" s="1"/>
  <c r="CE183" i="25"/>
  <c r="CF183" i="25" s="1"/>
  <c r="CC183" i="25"/>
  <c r="CD183" i="25" s="1"/>
  <c r="T183" i="25"/>
  <c r="CG182" i="25"/>
  <c r="CH182" i="25" s="1"/>
  <c r="CE182" i="25"/>
  <c r="CF182" i="25" s="1"/>
  <c r="CC182" i="25"/>
  <c r="T182" i="25"/>
  <c r="T181" i="25"/>
  <c r="CG180" i="25"/>
  <c r="CH180" i="25" s="1"/>
  <c r="CE180" i="25"/>
  <c r="CF180" i="25" s="1"/>
  <c r="CC180" i="25"/>
  <c r="CD180" i="25" s="1"/>
  <c r="T180" i="25"/>
  <c r="CG179" i="25"/>
  <c r="CH179" i="25" s="1"/>
  <c r="CE179" i="25"/>
  <c r="CC179" i="25"/>
  <c r="CD179" i="25" s="1"/>
  <c r="T179" i="25"/>
  <c r="CG178" i="25"/>
  <c r="CH178" i="25" s="1"/>
  <c r="CE178" i="25"/>
  <c r="CF178" i="25" s="1"/>
  <c r="CC178" i="25"/>
  <c r="T178" i="25"/>
  <c r="T177" i="25"/>
  <c r="T176" i="25"/>
  <c r="T175" i="25"/>
  <c r="T174" i="25"/>
  <c r="T173" i="25"/>
  <c r="T172" i="25"/>
  <c r="T171" i="25"/>
  <c r="T170" i="25"/>
  <c r="CG169" i="25"/>
  <c r="CH169" i="25" s="1"/>
  <c r="CE169" i="25"/>
  <c r="CF169" i="25" s="1"/>
  <c r="CC169" i="25"/>
  <c r="T169" i="25"/>
  <c r="CG168" i="25"/>
  <c r="CH168" i="25" s="1"/>
  <c r="CE168" i="25"/>
  <c r="CF168" i="25" s="1"/>
  <c r="CC168" i="25"/>
  <c r="CD168" i="25" s="1"/>
  <c r="T168" i="25"/>
  <c r="CG167" i="25"/>
  <c r="CH167" i="25" s="1"/>
  <c r="CE167" i="25"/>
  <c r="CF167" i="25" s="1"/>
  <c r="CC167" i="25"/>
  <c r="CD167" i="25" s="1"/>
  <c r="T167" i="25"/>
  <c r="CG166" i="25"/>
  <c r="CH166" i="25" s="1"/>
  <c r="CE166" i="25"/>
  <c r="CF166" i="25" s="1"/>
  <c r="CC166" i="25"/>
  <c r="T166" i="25"/>
  <c r="T165" i="25"/>
  <c r="T164" i="25"/>
  <c r="CG163" i="25"/>
  <c r="CH163" i="25" s="1"/>
  <c r="CE163" i="25"/>
  <c r="CC163" i="25"/>
  <c r="CD163" i="25" s="1"/>
  <c r="T163" i="25"/>
  <c r="T162" i="25"/>
  <c r="CG161" i="25"/>
  <c r="CH161" i="25" s="1"/>
  <c r="CE161" i="25"/>
  <c r="CF161" i="25" s="1"/>
  <c r="CC161" i="25"/>
  <c r="CD161" i="25" s="1"/>
  <c r="T161" i="25"/>
  <c r="T160" i="25"/>
  <c r="T158" i="25"/>
  <c r="CG157" i="25"/>
  <c r="CH157" i="25" s="1"/>
  <c r="CE157" i="25"/>
  <c r="CF157" i="25" s="1"/>
  <c r="CC157" i="25"/>
  <c r="T157" i="25"/>
  <c r="T156" i="25"/>
  <c r="CG155" i="25"/>
  <c r="CH155" i="25" s="1"/>
  <c r="CE155" i="25"/>
  <c r="CF155" i="25" s="1"/>
  <c r="CC155" i="25"/>
  <c r="T155" i="25"/>
  <c r="T154" i="25"/>
  <c r="CG153" i="25"/>
  <c r="CH153" i="25" s="1"/>
  <c r="CE153" i="25"/>
  <c r="CF153" i="25" s="1"/>
  <c r="CC153" i="25"/>
  <c r="T153" i="25"/>
  <c r="CG152" i="25"/>
  <c r="CH152" i="25" s="1"/>
  <c r="CE152" i="25"/>
  <c r="CF152" i="25" s="1"/>
  <c r="CC152" i="25"/>
  <c r="CD152" i="25" s="1"/>
  <c r="T152" i="25"/>
  <c r="CG151" i="25"/>
  <c r="CH151" i="25" s="1"/>
  <c r="CE151" i="25"/>
  <c r="CF151" i="25" s="1"/>
  <c r="CC151" i="25"/>
  <c r="CD151" i="25" s="1"/>
  <c r="T151" i="25"/>
  <c r="CG150" i="25"/>
  <c r="CH150" i="25" s="1"/>
  <c r="CE150" i="25"/>
  <c r="CC150" i="25"/>
  <c r="CD150" i="25" s="1"/>
  <c r="T150" i="25"/>
  <c r="T149" i="25"/>
  <c r="T148" i="25"/>
  <c r="CG147" i="25"/>
  <c r="CH147" i="25" s="1"/>
  <c r="CE147" i="25"/>
  <c r="CF147" i="25" s="1"/>
  <c r="CC147" i="25"/>
  <c r="CD147" i="25" s="1"/>
  <c r="T147" i="25"/>
  <c r="T146" i="25"/>
  <c r="CG145" i="25"/>
  <c r="CH145" i="25" s="1"/>
  <c r="CE145" i="25"/>
  <c r="CF145" i="25" s="1"/>
  <c r="CC145" i="25"/>
  <c r="T145" i="25"/>
  <c r="CG144" i="25"/>
  <c r="CH144" i="25" s="1"/>
  <c r="CE144" i="25"/>
  <c r="CF144" i="25" s="1"/>
  <c r="CC144" i="25"/>
  <c r="T144" i="25"/>
  <c r="T143" i="25"/>
  <c r="T142" i="25"/>
  <c r="T141" i="25"/>
  <c r="CG140" i="25"/>
  <c r="CH140" i="25" s="1"/>
  <c r="CE140" i="25"/>
  <c r="CF140" i="25" s="1"/>
  <c r="CC140" i="25"/>
  <c r="T140" i="25"/>
  <c r="T139" i="25"/>
  <c r="CG138" i="25"/>
  <c r="CH138" i="25" s="1"/>
  <c r="CE138" i="25"/>
  <c r="CF138" i="25" s="1"/>
  <c r="CC138" i="25"/>
  <c r="CD138" i="25" s="1"/>
  <c r="T138" i="25"/>
  <c r="T137" i="25"/>
  <c r="T136" i="25"/>
  <c r="CG135" i="25"/>
  <c r="CH135" i="25" s="1"/>
  <c r="CE135" i="25"/>
  <c r="CF135" i="25" s="1"/>
  <c r="CC135" i="25"/>
  <c r="CD135" i="25" s="1"/>
  <c r="T135" i="25"/>
  <c r="T134" i="25"/>
  <c r="CG133" i="25"/>
  <c r="CH133" i="25" s="1"/>
  <c r="CE133" i="25"/>
  <c r="CF133" i="25" s="1"/>
  <c r="CC133" i="25"/>
  <c r="T133" i="25"/>
  <c r="CG132" i="25"/>
  <c r="CH132" i="25" s="1"/>
  <c r="CE132" i="25"/>
  <c r="CF132" i="25" s="1"/>
  <c r="CC132" i="25"/>
  <c r="T132" i="25"/>
  <c r="CG131" i="25"/>
  <c r="CH131" i="25" s="1"/>
  <c r="CE131" i="25"/>
  <c r="CF131" i="25" s="1"/>
  <c r="CC131" i="25"/>
  <c r="CD131" i="25" s="1"/>
  <c r="T131" i="25"/>
  <c r="CG130" i="25"/>
  <c r="CH130" i="25" s="1"/>
  <c r="CE130" i="25"/>
  <c r="CF130" i="25" s="1"/>
  <c r="CC130" i="25"/>
  <c r="CD130" i="25" s="1"/>
  <c r="T130" i="25"/>
  <c r="T129" i="25"/>
  <c r="T128" i="25"/>
  <c r="CG127" i="25"/>
  <c r="CH127" i="25" s="1"/>
  <c r="CE127" i="25"/>
  <c r="CF127" i="25" s="1"/>
  <c r="CC127" i="25"/>
  <c r="CD127" i="25" s="1"/>
  <c r="T127" i="25"/>
  <c r="CG126" i="25"/>
  <c r="CH126" i="25" s="1"/>
  <c r="CE126" i="25"/>
  <c r="CF126" i="25" s="1"/>
  <c r="CC126" i="25"/>
  <c r="CD126" i="25" s="1"/>
  <c r="T126" i="25"/>
  <c r="T125" i="25"/>
  <c r="T124" i="25"/>
  <c r="T123" i="25"/>
  <c r="CG122" i="25"/>
  <c r="CH122" i="25" s="1"/>
  <c r="CE122" i="25"/>
  <c r="CC122" i="25"/>
  <c r="CD122" i="25" s="1"/>
  <c r="T122" i="25"/>
  <c r="T121" i="25"/>
  <c r="CG120" i="25"/>
  <c r="CH120" i="25" s="1"/>
  <c r="CE120" i="25"/>
  <c r="CF120" i="25" s="1"/>
  <c r="CC120" i="25"/>
  <c r="T120" i="25"/>
  <c r="T119" i="25"/>
  <c r="CG118" i="25"/>
  <c r="CH118" i="25" s="1"/>
  <c r="CE118" i="25"/>
  <c r="CC118" i="25"/>
  <c r="CD118" i="25" s="1"/>
  <c r="T118" i="25"/>
  <c r="T117" i="25"/>
  <c r="CG116" i="25"/>
  <c r="CH116" i="25" s="1"/>
  <c r="CE116" i="25"/>
  <c r="CF116" i="25" s="1"/>
  <c r="CC116" i="25"/>
  <c r="CD116" i="25" s="1"/>
  <c r="T116" i="25"/>
  <c r="T115" i="25"/>
  <c r="CG114" i="25"/>
  <c r="CH114" i="25" s="1"/>
  <c r="CE114" i="25"/>
  <c r="CC114" i="25"/>
  <c r="CD114" i="25" s="1"/>
  <c r="T114" i="25"/>
  <c r="T113" i="25"/>
  <c r="T112" i="25"/>
  <c r="CG111" i="25"/>
  <c r="CH111" i="25" s="1"/>
  <c r="CE111" i="25"/>
  <c r="CF111" i="25" s="1"/>
  <c r="CC111" i="25"/>
  <c r="CD111" i="25" s="1"/>
  <c r="T111" i="25"/>
  <c r="T110" i="25"/>
  <c r="CG109" i="25"/>
  <c r="CH109" i="25" s="1"/>
  <c r="CE109" i="25"/>
  <c r="CF109" i="25" s="1"/>
  <c r="CC109" i="25"/>
  <c r="T109" i="25"/>
  <c r="T108" i="25"/>
  <c r="CG107" i="25"/>
  <c r="CH107" i="25" s="1"/>
  <c r="CE107" i="25"/>
  <c r="CF107" i="25" s="1"/>
  <c r="CC107" i="25"/>
  <c r="T107" i="25"/>
  <c r="T106" i="25"/>
  <c r="T105" i="25"/>
  <c r="CG104" i="25"/>
  <c r="CH104" i="25" s="1"/>
  <c r="CE104" i="25"/>
  <c r="CF104" i="25" s="1"/>
  <c r="CC104" i="25"/>
  <c r="T104" i="25"/>
  <c r="T103" i="25"/>
  <c r="T102" i="25"/>
  <c r="CG101" i="25"/>
  <c r="CH101" i="25" s="1"/>
  <c r="CE101" i="25"/>
  <c r="CF101" i="25" s="1"/>
  <c r="CC101" i="25"/>
  <c r="T101" i="25"/>
  <c r="CG100" i="25"/>
  <c r="CE100" i="25"/>
  <c r="CF100" i="25" s="1"/>
  <c r="CC100" i="25"/>
  <c r="CD100" i="25" s="1"/>
  <c r="T100" i="25"/>
  <c r="T99" i="25"/>
  <c r="T98" i="25"/>
  <c r="T97" i="25"/>
  <c r="CG96" i="25"/>
  <c r="CH96" i="25" s="1"/>
  <c r="CE96" i="25"/>
  <c r="CF96" i="25" s="1"/>
  <c r="CC96" i="25"/>
  <c r="CD96" i="25" s="1"/>
  <c r="T96" i="25"/>
  <c r="CG95" i="25"/>
  <c r="CH95" i="25" s="1"/>
  <c r="CE95" i="25"/>
  <c r="CC95" i="25"/>
  <c r="CD95" i="25" s="1"/>
  <c r="T95" i="25"/>
  <c r="CG94" i="25"/>
  <c r="CH94" i="25" s="1"/>
  <c r="CE94" i="25"/>
  <c r="CF94" i="25" s="1"/>
  <c r="CC94" i="25"/>
  <c r="CD94" i="25" s="1"/>
  <c r="T94" i="25"/>
  <c r="CG93" i="25"/>
  <c r="CH93" i="25" s="1"/>
  <c r="CE93" i="25"/>
  <c r="CF93" i="25" s="1"/>
  <c r="CC93" i="25"/>
  <c r="CD93" i="25" s="1"/>
  <c r="T93" i="25"/>
  <c r="T92" i="25"/>
  <c r="CG91" i="25"/>
  <c r="CH91" i="25" s="1"/>
  <c r="CE91" i="25"/>
  <c r="CC91" i="25"/>
  <c r="CD91" i="25" s="1"/>
  <c r="T91" i="25"/>
  <c r="CG90" i="25"/>
  <c r="CH90" i="25" s="1"/>
  <c r="CE90" i="25"/>
  <c r="CF90" i="25" s="1"/>
  <c r="CC90" i="25"/>
  <c r="CD90" i="25" s="1"/>
  <c r="T90" i="25"/>
  <c r="CG89" i="25"/>
  <c r="CH89" i="25" s="1"/>
  <c r="CE89" i="25"/>
  <c r="CF89" i="25" s="1"/>
  <c r="CC89" i="25"/>
  <c r="T89" i="25"/>
  <c r="CG88" i="25"/>
  <c r="CH88" i="25" s="1"/>
  <c r="CE88" i="25"/>
  <c r="CF88" i="25" s="1"/>
  <c r="CC88" i="25"/>
  <c r="CD88" i="25" s="1"/>
  <c r="T88" i="25"/>
  <c r="CG87" i="25"/>
  <c r="CH87" i="25" s="1"/>
  <c r="CE87" i="25"/>
  <c r="CC87" i="25"/>
  <c r="CD87" i="25" s="1"/>
  <c r="T87" i="25"/>
  <c r="CG86" i="25"/>
  <c r="CH86" i="25" s="1"/>
  <c r="CE86" i="25"/>
  <c r="CF86" i="25" s="1"/>
  <c r="CC86" i="25"/>
  <c r="CD86" i="25" s="1"/>
  <c r="T86" i="25"/>
  <c r="CG85" i="25"/>
  <c r="CH85" i="25" s="1"/>
  <c r="CE85" i="25"/>
  <c r="CF85" i="25" s="1"/>
  <c r="CC85" i="25"/>
  <c r="CD85" i="25" s="1"/>
  <c r="T85" i="25"/>
  <c r="CG84" i="25"/>
  <c r="CH84" i="25" s="1"/>
  <c r="CE84" i="25"/>
  <c r="CF84" i="25" s="1"/>
  <c r="CC84" i="25"/>
  <c r="T84" i="25"/>
  <c r="CG83" i="25"/>
  <c r="CH83" i="25" s="1"/>
  <c r="CE83" i="25"/>
  <c r="CC83" i="25"/>
  <c r="CD83" i="25" s="1"/>
  <c r="T83" i="25"/>
  <c r="CG82" i="25"/>
  <c r="CH82" i="25" s="1"/>
  <c r="CE82" i="25"/>
  <c r="CF82" i="25" s="1"/>
  <c r="CC82" i="25"/>
  <c r="CD82" i="25" s="1"/>
  <c r="T82" i="25"/>
  <c r="T81" i="25"/>
  <c r="CG80" i="25"/>
  <c r="CH80" i="25" s="1"/>
  <c r="CE80" i="25"/>
  <c r="CF80" i="25" s="1"/>
  <c r="CC80" i="25"/>
  <c r="T80" i="25"/>
  <c r="CG79" i="25"/>
  <c r="CH79" i="25" s="1"/>
  <c r="CE79" i="25"/>
  <c r="CF79" i="25" s="1"/>
  <c r="CC79" i="25"/>
  <c r="CD79" i="25" s="1"/>
  <c r="T79" i="25"/>
  <c r="T78" i="25"/>
  <c r="CG77" i="25"/>
  <c r="CH77" i="25" s="1"/>
  <c r="CE77" i="25"/>
  <c r="CF77" i="25" s="1"/>
  <c r="CC77" i="25"/>
  <c r="T77" i="25"/>
  <c r="T76" i="25"/>
  <c r="CG75" i="25"/>
  <c r="CH75" i="25" s="1"/>
  <c r="CE75" i="25"/>
  <c r="CF75" i="25" s="1"/>
  <c r="CC75" i="25"/>
  <c r="CD75" i="25" s="1"/>
  <c r="T75" i="25"/>
  <c r="CG74" i="25"/>
  <c r="CH74" i="25" s="1"/>
  <c r="CE74" i="25"/>
  <c r="CF74" i="25" s="1"/>
  <c r="CC74" i="25"/>
  <c r="CD74" i="25" s="1"/>
  <c r="T74" i="25"/>
  <c r="CG73" i="25"/>
  <c r="CH73" i="25" s="1"/>
  <c r="CE73" i="25"/>
  <c r="CF73" i="25" s="1"/>
  <c r="CC73" i="25"/>
  <c r="T73" i="25"/>
  <c r="CG72" i="25"/>
  <c r="CH72" i="25" s="1"/>
  <c r="CE72" i="25"/>
  <c r="CF72" i="25" s="1"/>
  <c r="CC72" i="25"/>
  <c r="T72" i="25"/>
  <c r="T71" i="25"/>
  <c r="T70" i="25"/>
  <c r="CG69" i="25"/>
  <c r="CH69" i="25" s="1"/>
  <c r="CE69" i="25"/>
  <c r="CF69" i="25" s="1"/>
  <c r="CC69" i="25"/>
  <c r="T69" i="25"/>
  <c r="T68" i="25"/>
  <c r="CG67" i="25"/>
  <c r="CH67" i="25" s="1"/>
  <c r="CE67" i="25"/>
  <c r="CF67" i="25" s="1"/>
  <c r="CC67" i="25"/>
  <c r="CD67" i="25" s="1"/>
  <c r="T67" i="25"/>
  <c r="CG66" i="25"/>
  <c r="CH66" i="25" s="1"/>
  <c r="CE66" i="25"/>
  <c r="CF66" i="25" s="1"/>
  <c r="CC66" i="25"/>
  <c r="CD66" i="25" s="1"/>
  <c r="T66" i="25"/>
  <c r="T65" i="25"/>
  <c r="CG64" i="25"/>
  <c r="CH64" i="25" s="1"/>
  <c r="CE64" i="25"/>
  <c r="CF64" i="25" s="1"/>
  <c r="CC64" i="25"/>
  <c r="CD64" i="25" s="1"/>
  <c r="T64" i="25"/>
  <c r="T63" i="25"/>
  <c r="T62" i="25"/>
  <c r="CG61" i="25"/>
  <c r="CH61" i="25" s="1"/>
  <c r="CE61" i="25"/>
  <c r="CF61" i="25" s="1"/>
  <c r="CC61" i="25"/>
  <c r="T61" i="25"/>
  <c r="CG60" i="25"/>
  <c r="CH60" i="25" s="1"/>
  <c r="CE60" i="25"/>
  <c r="CF60" i="25" s="1"/>
  <c r="CC60" i="25"/>
  <c r="T60" i="25"/>
  <c r="CG59" i="25"/>
  <c r="CH59" i="25" s="1"/>
  <c r="CE59" i="25"/>
  <c r="CF59" i="25" s="1"/>
  <c r="CC59" i="25"/>
  <c r="CD59" i="25" s="1"/>
  <c r="T59" i="25"/>
  <c r="CG58" i="25"/>
  <c r="CH58" i="25" s="1"/>
  <c r="CE58" i="25"/>
  <c r="CF58" i="25" s="1"/>
  <c r="CC58" i="25"/>
  <c r="CD58" i="25" s="1"/>
  <c r="T58" i="25"/>
  <c r="CG57" i="25"/>
  <c r="CH57" i="25" s="1"/>
  <c r="CE57" i="25"/>
  <c r="CF57" i="25" s="1"/>
  <c r="CC57" i="25"/>
  <c r="T57" i="25"/>
  <c r="T56" i="25"/>
  <c r="T55" i="25"/>
  <c r="T54" i="25"/>
  <c r="CG53" i="25"/>
  <c r="CH53" i="25" s="1"/>
  <c r="CE53" i="25"/>
  <c r="CF53" i="25" s="1"/>
  <c r="CC53" i="25"/>
  <c r="CD53" i="25" s="1"/>
  <c r="T53" i="25"/>
  <c r="CG52" i="25"/>
  <c r="CH52" i="25" s="1"/>
  <c r="CE52" i="25"/>
  <c r="CF52" i="25" s="1"/>
  <c r="CC52" i="25"/>
  <c r="T52" i="25"/>
  <c r="T51" i="25"/>
  <c r="CG50" i="25"/>
  <c r="CH50" i="25" s="1"/>
  <c r="CE50" i="25"/>
  <c r="CF50" i="25" s="1"/>
  <c r="CC50" i="25"/>
  <c r="CD50" i="25" s="1"/>
  <c r="T50" i="25"/>
  <c r="CG49" i="25"/>
  <c r="CH49" i="25" s="1"/>
  <c r="CE49" i="25"/>
  <c r="CF49" i="25" s="1"/>
  <c r="CC49" i="25"/>
  <c r="T49" i="25"/>
  <c r="CG48" i="25"/>
  <c r="CE48" i="25"/>
  <c r="CF48" i="25" s="1"/>
  <c r="CC48" i="25"/>
  <c r="CD48" i="25" s="1"/>
  <c r="T48" i="25"/>
  <c r="T47" i="25"/>
  <c r="T46" i="25"/>
  <c r="CG45" i="25"/>
  <c r="CH45" i="25" s="1"/>
  <c r="CE45" i="25"/>
  <c r="CF45" i="25" s="1"/>
  <c r="CC45" i="25"/>
  <c r="T45" i="25"/>
  <c r="CG44" i="25"/>
  <c r="CH44" i="25" s="1"/>
  <c r="CE44" i="25"/>
  <c r="CF44" i="25" s="1"/>
  <c r="CC44" i="25"/>
  <c r="T44" i="25"/>
  <c r="CG43" i="25"/>
  <c r="CH43" i="25" s="1"/>
  <c r="CE43" i="25"/>
  <c r="CC43" i="25"/>
  <c r="CD43" i="25" s="1"/>
  <c r="T43" i="25"/>
  <c r="CG42" i="25"/>
  <c r="CH42" i="25" s="1"/>
  <c r="CE42" i="25"/>
  <c r="CF42" i="25" s="1"/>
  <c r="CC42" i="25"/>
  <c r="CD42" i="25" s="1"/>
  <c r="T42" i="25"/>
  <c r="CG41" i="25"/>
  <c r="CH41" i="25" s="1"/>
  <c r="CE41" i="25"/>
  <c r="CF41" i="25" s="1"/>
  <c r="CC41" i="25"/>
  <c r="T41" i="25"/>
  <c r="T40" i="25"/>
  <c r="CG39" i="25"/>
  <c r="CH39" i="25" s="1"/>
  <c r="CE39" i="25"/>
  <c r="CC39" i="25"/>
  <c r="CD39" i="25" s="1"/>
  <c r="T39" i="25"/>
  <c r="T38" i="25"/>
  <c r="CG37" i="25"/>
  <c r="CH37" i="25" s="1"/>
  <c r="CE37" i="25"/>
  <c r="CF37" i="25" s="1"/>
  <c r="CC37" i="25"/>
  <c r="CD37" i="25" s="1"/>
  <c r="T37" i="25"/>
  <c r="T36" i="25"/>
  <c r="CG35" i="25"/>
  <c r="CH35" i="25" s="1"/>
  <c r="CE35" i="25"/>
  <c r="CC35" i="25"/>
  <c r="CD35" i="25" s="1"/>
  <c r="T35" i="25"/>
  <c r="T34" i="25"/>
  <c r="T33" i="25"/>
  <c r="CG32" i="25"/>
  <c r="CH32" i="25" s="1"/>
  <c r="CE32" i="25"/>
  <c r="CF32" i="25" s="1"/>
  <c r="CC32" i="25"/>
  <c r="T32" i="25"/>
  <c r="T31" i="25"/>
  <c r="CG30" i="25"/>
  <c r="CH30" i="25" s="1"/>
  <c r="CE30" i="25"/>
  <c r="CF30" i="25" s="1"/>
  <c r="CC30" i="25"/>
  <c r="CD30" i="25" s="1"/>
  <c r="T30" i="25"/>
  <c r="CG29" i="25"/>
  <c r="CH29" i="25" s="1"/>
  <c r="CE29" i="25"/>
  <c r="CF29" i="25" s="1"/>
  <c r="CC29" i="25"/>
  <c r="T29" i="25"/>
  <c r="CG28" i="25"/>
  <c r="CH28" i="25" s="1"/>
  <c r="CE28" i="25"/>
  <c r="CF28" i="25" s="1"/>
  <c r="CC28" i="25"/>
  <c r="CD28" i="25" s="1"/>
  <c r="T28" i="25"/>
  <c r="CG27" i="25"/>
  <c r="CH27" i="25" s="1"/>
  <c r="CE27" i="25"/>
  <c r="CC27" i="25"/>
  <c r="CD27" i="25" s="1"/>
  <c r="T27" i="25"/>
  <c r="T26" i="25"/>
  <c r="CG25" i="25"/>
  <c r="CH25" i="25" s="1"/>
  <c r="CE25" i="25"/>
  <c r="CF25" i="25" s="1"/>
  <c r="CC25" i="25"/>
  <c r="T25" i="25"/>
  <c r="CG24" i="25"/>
  <c r="CH24" i="25" s="1"/>
  <c r="CE24" i="25"/>
  <c r="CF24" i="25" s="1"/>
  <c r="CC24" i="25"/>
  <c r="T24" i="25"/>
  <c r="CG23" i="25"/>
  <c r="CH23" i="25" s="1"/>
  <c r="CE23" i="25"/>
  <c r="CC23" i="25"/>
  <c r="CD23" i="25" s="1"/>
  <c r="T23" i="25"/>
  <c r="CG22" i="25"/>
  <c r="CH22" i="25" s="1"/>
  <c r="CE22" i="25"/>
  <c r="CF22" i="25" s="1"/>
  <c r="CC22" i="25"/>
  <c r="CD22" i="25" s="1"/>
  <c r="T22" i="25"/>
  <c r="CG21" i="25"/>
  <c r="CH21" i="25" s="1"/>
  <c r="CE21" i="25"/>
  <c r="CF21" i="25" s="1"/>
  <c r="CC21" i="25"/>
  <c r="T21" i="25"/>
  <c r="T20" i="25"/>
  <c r="T19" i="25"/>
  <c r="T18" i="25"/>
  <c r="T17" i="25"/>
  <c r="T16" i="25"/>
  <c r="T15" i="25"/>
  <c r="CD14" i="25"/>
  <c r="T14" i="25"/>
  <c r="CG13" i="25"/>
  <c r="CE13" i="25"/>
  <c r="CF13" i="25" s="1"/>
  <c r="CC13" i="25"/>
  <c r="T13" i="25"/>
  <c r="CG12" i="25"/>
  <c r="CH12" i="25" s="1"/>
  <c r="CE12" i="25"/>
  <c r="CF12" i="25" s="1"/>
  <c r="CC12" i="25"/>
  <c r="T12" i="25"/>
  <c r="CG11" i="25"/>
  <c r="CH11" i="25" s="1"/>
  <c r="CE11" i="25"/>
  <c r="CF11" i="25" s="1"/>
  <c r="CC11" i="25"/>
  <c r="T11" i="25"/>
  <c r="CG10" i="25"/>
  <c r="CH10" i="25" s="1"/>
  <c r="CE10" i="25"/>
  <c r="CF10" i="25" s="1"/>
  <c r="CC10" i="25"/>
  <c r="T10" i="25"/>
  <c r="BG410" i="25" l="1"/>
  <c r="BK410" i="25"/>
  <c r="BO410" i="25"/>
  <c r="BS410" i="25"/>
  <c r="BW410" i="25"/>
  <c r="CA410" i="25"/>
  <c r="BF411" i="25"/>
  <c r="BJ411" i="25"/>
  <c r="BN411" i="25"/>
  <c r="BR411" i="25"/>
  <c r="BV411" i="25"/>
  <c r="BZ411" i="25"/>
  <c r="BE409" i="25"/>
  <c r="BI409" i="25"/>
  <c r="BM409" i="25"/>
  <c r="BQ409" i="25"/>
  <c r="BU409" i="25"/>
  <c r="BY409" i="25"/>
  <c r="BD410" i="25"/>
  <c r="BH410" i="25"/>
  <c r="BL410" i="25"/>
  <c r="BP410" i="25"/>
  <c r="BT410" i="25"/>
  <c r="BX410" i="25"/>
  <c r="CB410" i="25"/>
  <c r="BG411" i="25"/>
  <c r="BK411" i="25"/>
  <c r="BO411" i="25"/>
  <c r="BS411" i="25"/>
  <c r="BW411" i="25"/>
  <c r="CA411" i="25"/>
  <c r="BN392" i="25"/>
  <c r="BN393" i="25" s="1"/>
  <c r="BR392" i="25"/>
  <c r="BR393" i="25" s="1"/>
  <c r="BV392" i="25"/>
  <c r="BV393" i="25" s="1"/>
  <c r="BZ392" i="25"/>
  <c r="BZ393" i="25" s="1"/>
  <c r="BG397" i="25"/>
  <c r="BG398" i="25" s="1"/>
  <c r="BK397" i="25"/>
  <c r="BK398" i="25" s="1"/>
  <c r="BO397" i="25"/>
  <c r="BO398" i="25" s="1"/>
  <c r="BS397" i="25"/>
  <c r="BS398" i="25" s="1"/>
  <c r="BW397" i="25"/>
  <c r="BW398" i="25" s="1"/>
  <c r="CA397" i="25"/>
  <c r="CA398" i="25" s="1"/>
  <c r="BD402" i="25"/>
  <c r="BD403" i="25" s="1"/>
  <c r="BH402" i="25"/>
  <c r="BH403" i="25" s="1"/>
  <c r="BL402" i="25"/>
  <c r="BL403" i="25" s="1"/>
  <c r="BT402" i="25"/>
  <c r="BT403" i="25" s="1"/>
  <c r="BX402" i="25"/>
  <c r="BX403" i="25" s="1"/>
  <c r="CB402" i="25"/>
  <c r="CB403" i="25" s="1"/>
  <c r="BE407" i="25"/>
  <c r="BE408" i="25" s="1"/>
  <c r="BI407" i="25"/>
  <c r="BI408" i="25" s="1"/>
  <c r="BM407" i="25"/>
  <c r="BM408" i="25" s="1"/>
  <c r="BQ407" i="25"/>
  <c r="BQ408" i="25" s="1"/>
  <c r="BU407" i="25"/>
  <c r="BU408" i="25" s="1"/>
  <c r="BY407" i="25"/>
  <c r="BY408" i="25" s="1"/>
  <c r="BF407" i="25"/>
  <c r="BF408" i="25" s="1"/>
  <c r="BJ407" i="25"/>
  <c r="BJ408" i="25" s="1"/>
  <c r="BN407" i="25"/>
  <c r="BN408" i="25" s="1"/>
  <c r="BR407" i="25"/>
  <c r="BR408" i="25" s="1"/>
  <c r="BV407" i="25"/>
  <c r="BV408" i="25" s="1"/>
  <c r="BZ407" i="25"/>
  <c r="BZ408" i="25" s="1"/>
  <c r="BP402" i="25"/>
  <c r="BP403" i="25" s="1"/>
  <c r="BE402" i="25"/>
  <c r="BE403" i="25" s="1"/>
  <c r="BI402" i="25"/>
  <c r="BI403" i="25" s="1"/>
  <c r="BM402" i="25"/>
  <c r="BM403" i="25" s="1"/>
  <c r="BQ402" i="25"/>
  <c r="BQ403" i="25" s="1"/>
  <c r="BU402" i="25"/>
  <c r="BU403" i="25" s="1"/>
  <c r="BY402" i="25"/>
  <c r="BY403" i="25" s="1"/>
  <c r="BN409" i="25"/>
  <c r="BR409" i="25"/>
  <c r="BV409" i="25"/>
  <c r="BZ409" i="25"/>
  <c r="BE410" i="25"/>
  <c r="BI410" i="25"/>
  <c r="BM410" i="25"/>
  <c r="BQ410" i="25"/>
  <c r="BU410" i="25"/>
  <c r="BY410" i="25"/>
  <c r="BD411" i="25"/>
  <c r="BL411" i="25"/>
  <c r="BT411" i="25"/>
  <c r="BX411" i="25"/>
  <c r="CB411" i="25"/>
  <c r="BD392" i="25"/>
  <c r="BD393" i="25" s="1"/>
  <c r="BL392" i="25"/>
  <c r="BL393" i="25" s="1"/>
  <c r="BT392" i="25"/>
  <c r="BT393" i="25" s="1"/>
  <c r="BX392" i="25"/>
  <c r="BX393" i="25" s="1"/>
  <c r="CB392" i="25"/>
  <c r="CB393" i="25" s="1"/>
  <c r="BF402" i="25"/>
  <c r="BF403" i="25" s="1"/>
  <c r="BJ402" i="25"/>
  <c r="BJ403" i="25" s="1"/>
  <c r="BN402" i="25"/>
  <c r="BN403" i="25" s="1"/>
  <c r="BR402" i="25"/>
  <c r="BR403" i="25" s="1"/>
  <c r="BV402" i="25"/>
  <c r="BV403" i="25" s="1"/>
  <c r="BZ402" i="25"/>
  <c r="BZ403" i="25" s="1"/>
  <c r="BG407" i="25"/>
  <c r="BG408" i="25" s="1"/>
  <c r="BK407" i="25"/>
  <c r="BK408" i="25" s="1"/>
  <c r="BO407" i="25"/>
  <c r="BO408" i="25" s="1"/>
  <c r="BS407" i="25"/>
  <c r="BS408" i="25" s="1"/>
  <c r="BW407" i="25"/>
  <c r="BW408" i="25" s="1"/>
  <c r="CA407" i="25"/>
  <c r="CA408" i="25" s="1"/>
  <c r="AA311" i="25"/>
  <c r="BE392" i="25"/>
  <c r="BE393" i="25" s="1"/>
  <c r="BI392" i="25"/>
  <c r="BI393" i="25" s="1"/>
  <c r="BM392" i="25"/>
  <c r="BM393" i="25" s="1"/>
  <c r="BQ392" i="25"/>
  <c r="BQ393" i="25" s="1"/>
  <c r="BU392" i="25"/>
  <c r="BU393" i="25" s="1"/>
  <c r="BY392" i="25"/>
  <c r="BY393" i="25" s="1"/>
  <c r="BF397" i="25"/>
  <c r="BF398" i="25" s="1"/>
  <c r="BJ397" i="25"/>
  <c r="BJ398" i="25" s="1"/>
  <c r="BN397" i="25"/>
  <c r="BN398" i="25" s="1"/>
  <c r="BR397" i="25"/>
  <c r="BR398" i="25" s="1"/>
  <c r="BV397" i="25"/>
  <c r="BV398" i="25" s="1"/>
  <c r="BZ397" i="25"/>
  <c r="BZ398" i="25" s="1"/>
  <c r="BG402" i="25"/>
  <c r="BG403" i="25" s="1"/>
  <c r="BK402" i="25"/>
  <c r="BK403" i="25" s="1"/>
  <c r="BO402" i="25"/>
  <c r="BO403" i="25" s="1"/>
  <c r="BS402" i="25"/>
  <c r="BS403" i="25" s="1"/>
  <c r="BW402" i="25"/>
  <c r="BW403" i="25" s="1"/>
  <c r="CA402" i="25"/>
  <c r="CA403" i="25" s="1"/>
  <c r="BD407" i="25"/>
  <c r="BD408" i="25" s="1"/>
  <c r="BL407" i="25"/>
  <c r="BL408" i="25" s="1"/>
  <c r="BT407" i="25"/>
  <c r="BT408" i="25" s="1"/>
  <c r="BX407" i="25"/>
  <c r="BX408" i="25" s="1"/>
  <c r="CB407" i="25"/>
  <c r="CB408" i="25" s="1"/>
  <c r="BP411" i="25"/>
  <c r="BP392" i="25"/>
  <c r="BP393" i="25" s="1"/>
  <c r="BP407" i="25"/>
  <c r="BP408" i="25" s="1"/>
  <c r="BH411" i="25"/>
  <c r="BH392" i="25"/>
  <c r="BH393" i="25" s="1"/>
  <c r="BH407" i="25"/>
  <c r="BH408" i="25" s="1"/>
  <c r="AM318" i="25"/>
  <c r="AU318" i="25"/>
  <c r="AY318" i="25"/>
  <c r="BC318" i="25"/>
  <c r="AQ318" i="25"/>
  <c r="CI73" i="25"/>
  <c r="CJ73" i="25" s="1"/>
  <c r="CI87" i="25"/>
  <c r="CJ87" i="25" s="1"/>
  <c r="CI155" i="25"/>
  <c r="CJ155" i="25" s="1"/>
  <c r="V318" i="25"/>
  <c r="AX318" i="25"/>
  <c r="BB318" i="25"/>
  <c r="BJ337" i="25"/>
  <c r="BJ338" i="25" s="1"/>
  <c r="BR337" i="25"/>
  <c r="BR338" i="25" s="1"/>
  <c r="BV337" i="25"/>
  <c r="BV338" i="25" s="1"/>
  <c r="BZ337" i="25"/>
  <c r="BZ338" i="25" s="1"/>
  <c r="BD347" i="25"/>
  <c r="BD348" i="25" s="1"/>
  <c r="BH347" i="25"/>
  <c r="BH348" i="25" s="1"/>
  <c r="BL347" i="25"/>
  <c r="BL348" i="25" s="1"/>
  <c r="BP347" i="25"/>
  <c r="BP348" i="25" s="1"/>
  <c r="BT347" i="25"/>
  <c r="BT348" i="25" s="1"/>
  <c r="BX347" i="25"/>
  <c r="BX348" i="25" s="1"/>
  <c r="CB347" i="25"/>
  <c r="CB348" i="25" s="1"/>
  <c r="BR357" i="25"/>
  <c r="BR358" i="25" s="1"/>
  <c r="BZ357" i="25"/>
  <c r="BZ358" i="25" s="1"/>
  <c r="BK362" i="25"/>
  <c r="BK363" i="25" s="1"/>
  <c r="BS362" i="25"/>
  <c r="BS363" i="25" s="1"/>
  <c r="CA362" i="25"/>
  <c r="CA363" i="25" s="1"/>
  <c r="BG382" i="25"/>
  <c r="BG383" i="25" s="1"/>
  <c r="BK382" i="25"/>
  <c r="BK383" i="25" s="1"/>
  <c r="BO382" i="25"/>
  <c r="BO383" i="25" s="1"/>
  <c r="BS382" i="25"/>
  <c r="BS383" i="25" s="1"/>
  <c r="BW382" i="25"/>
  <c r="BW383" i="25" s="1"/>
  <c r="CA382" i="25"/>
  <c r="CA383" i="25" s="1"/>
  <c r="CI32" i="25"/>
  <c r="CJ32" i="25" s="1"/>
  <c r="CI35" i="25"/>
  <c r="CJ35" i="25" s="1"/>
  <c r="CI104" i="25"/>
  <c r="CJ104" i="25" s="1"/>
  <c r="K311" i="25"/>
  <c r="BG392" i="25"/>
  <c r="BG393" i="25" s="1"/>
  <c r="BK392" i="25"/>
  <c r="BK393" i="25" s="1"/>
  <c r="BO392" i="25"/>
  <c r="BO393" i="25" s="1"/>
  <c r="BS392" i="25"/>
  <c r="BS393" i="25" s="1"/>
  <c r="BW392" i="25"/>
  <c r="BW393" i="25" s="1"/>
  <c r="CA392" i="25"/>
  <c r="CA393" i="25" s="1"/>
  <c r="BD352" i="25"/>
  <c r="BD353" i="25" s="1"/>
  <c r="BH352" i="25"/>
  <c r="BH353" i="25" s="1"/>
  <c r="BL352" i="25"/>
  <c r="BL353" i="25" s="1"/>
  <c r="BP352" i="25"/>
  <c r="BP353" i="25" s="1"/>
  <c r="BT352" i="25"/>
  <c r="BT353" i="25" s="1"/>
  <c r="BX352" i="25"/>
  <c r="BX353" i="25" s="1"/>
  <c r="CB352" i="25"/>
  <c r="CB353" i="25" s="1"/>
  <c r="BK352" i="25"/>
  <c r="BK353" i="25" s="1"/>
  <c r="BS352" i="25"/>
  <c r="BS353" i="25" s="1"/>
  <c r="CA352" i="25"/>
  <c r="CA353" i="25" s="1"/>
  <c r="BE357" i="25"/>
  <c r="BE358" i="25" s="1"/>
  <c r="BI357" i="25"/>
  <c r="BI358" i="25" s="1"/>
  <c r="BM357" i="25"/>
  <c r="BM358" i="25" s="1"/>
  <c r="BQ357" i="25"/>
  <c r="BQ358" i="25" s="1"/>
  <c r="BU357" i="25"/>
  <c r="BU358" i="25" s="1"/>
  <c r="BY357" i="25"/>
  <c r="BY358" i="25" s="1"/>
  <c r="BD357" i="25"/>
  <c r="BD358" i="25" s="1"/>
  <c r="BH357" i="25"/>
  <c r="BH358" i="25" s="1"/>
  <c r="BL357" i="25"/>
  <c r="BL358" i="25" s="1"/>
  <c r="BP357" i="25"/>
  <c r="BP358" i="25" s="1"/>
  <c r="BT357" i="25"/>
  <c r="BT358" i="25" s="1"/>
  <c r="BX357" i="25"/>
  <c r="BX358" i="25" s="1"/>
  <c r="CB357" i="25"/>
  <c r="CB358" i="25" s="1"/>
  <c r="BG367" i="25"/>
  <c r="BG368" i="25" s="1"/>
  <c r="BK367" i="25"/>
  <c r="BK368" i="25" s="1"/>
  <c r="BO367" i="25"/>
  <c r="BO368" i="25" s="1"/>
  <c r="BS367" i="25"/>
  <c r="BS368" i="25" s="1"/>
  <c r="BW367" i="25"/>
  <c r="BW368" i="25" s="1"/>
  <c r="CA367" i="25"/>
  <c r="CA368" i="25" s="1"/>
  <c r="BF367" i="25"/>
  <c r="BF368" i="25" s="1"/>
  <c r="BN367" i="25"/>
  <c r="BN368" i="25" s="1"/>
  <c r="BV367" i="25"/>
  <c r="BV368" i="25" s="1"/>
  <c r="BG372" i="25"/>
  <c r="BG373" i="25" s="1"/>
  <c r="BO372" i="25"/>
  <c r="BO373" i="25" s="1"/>
  <c r="BW372" i="25"/>
  <c r="BW373" i="25" s="1"/>
  <c r="BR382" i="25"/>
  <c r="BR383" i="25" s="1"/>
  <c r="CI168" i="25"/>
  <c r="CJ168" i="25" s="1"/>
  <c r="CI195" i="25"/>
  <c r="CJ195" i="25" s="1"/>
  <c r="CI10" i="25"/>
  <c r="CJ10" i="25" s="1"/>
  <c r="CI25" i="25"/>
  <c r="CJ25" i="25" s="1"/>
  <c r="CI45" i="25"/>
  <c r="CJ45" i="25" s="1"/>
  <c r="CI150" i="25"/>
  <c r="CJ150" i="25" s="1"/>
  <c r="CD155" i="25"/>
  <c r="CI271" i="25"/>
  <c r="CJ271" i="25" s="1"/>
  <c r="W318" i="25"/>
  <c r="AA318" i="25"/>
  <c r="AE318" i="25"/>
  <c r="AI318" i="25"/>
  <c r="AH318" i="25"/>
  <c r="AL318" i="25"/>
  <c r="CD10" i="25"/>
  <c r="CI89" i="25"/>
  <c r="CJ89" i="25" s="1"/>
  <c r="CI185" i="25"/>
  <c r="CJ185" i="25" s="1"/>
  <c r="CI252" i="25"/>
  <c r="CJ252" i="25" s="1"/>
  <c r="CI61" i="25"/>
  <c r="CJ61" i="25" s="1"/>
  <c r="CI80" i="25"/>
  <c r="CJ80" i="25" s="1"/>
  <c r="CI83" i="25"/>
  <c r="CJ83" i="25" s="1"/>
  <c r="CI248" i="25"/>
  <c r="CJ248" i="25" s="1"/>
  <c r="J311" i="25"/>
  <c r="N311" i="25"/>
  <c r="R311" i="25"/>
  <c r="W311" i="25"/>
  <c r="AE311" i="25"/>
  <c r="AI311" i="25"/>
  <c r="AM311" i="25"/>
  <c r="AQ311" i="25"/>
  <c r="AU311" i="25"/>
  <c r="AY311" i="25"/>
  <c r="BC311" i="25"/>
  <c r="BE377" i="25"/>
  <c r="BE378" i="25" s="1"/>
  <c r="BI377" i="25"/>
  <c r="BI378" i="25" s="1"/>
  <c r="BM377" i="25"/>
  <c r="BM378" i="25" s="1"/>
  <c r="BQ377" i="25"/>
  <c r="BQ378" i="25" s="1"/>
  <c r="BU377" i="25"/>
  <c r="BU378" i="25" s="1"/>
  <c r="BY377" i="25"/>
  <c r="BY378" i="25" s="1"/>
  <c r="BF382" i="25"/>
  <c r="BF383" i="25" s="1"/>
  <c r="BJ382" i="25"/>
  <c r="BJ383" i="25" s="1"/>
  <c r="BN382" i="25"/>
  <c r="BN383" i="25" s="1"/>
  <c r="BV382" i="25"/>
  <c r="BV383" i="25" s="1"/>
  <c r="BZ382" i="25"/>
  <c r="BZ383" i="25" s="1"/>
  <c r="CI244" i="25"/>
  <c r="CJ244" i="25" s="1"/>
  <c r="CI60" i="25"/>
  <c r="CJ60" i="25" s="1"/>
  <c r="CI211" i="25"/>
  <c r="CJ211" i="25" s="1"/>
  <c r="CI29" i="25"/>
  <c r="CJ29" i="25" s="1"/>
  <c r="CI39" i="25"/>
  <c r="CJ39" i="25" s="1"/>
  <c r="CI69" i="25"/>
  <c r="CJ69" i="25" s="1"/>
  <c r="CI91" i="25"/>
  <c r="CJ91" i="25" s="1"/>
  <c r="CI95" i="25"/>
  <c r="CJ95" i="25" s="1"/>
  <c r="CI100" i="25"/>
  <c r="CJ100" i="25" s="1"/>
  <c r="CI107" i="25"/>
  <c r="CJ107" i="25" s="1"/>
  <c r="CI239" i="25"/>
  <c r="CJ239" i="25" s="1"/>
  <c r="S311" i="25"/>
  <c r="BF352" i="25"/>
  <c r="BF353" i="25" s="1"/>
  <c r="BJ352" i="25"/>
  <c r="BJ353" i="25" s="1"/>
  <c r="BN352" i="25"/>
  <c r="BN353" i="25" s="1"/>
  <c r="BR352" i="25"/>
  <c r="BR353" i="25" s="1"/>
  <c r="BV352" i="25"/>
  <c r="BV353" i="25" s="1"/>
  <c r="BZ352" i="25"/>
  <c r="BZ353" i="25" s="1"/>
  <c r="BG357" i="25"/>
  <c r="BG358" i="25" s="1"/>
  <c r="BK357" i="25"/>
  <c r="BK358" i="25" s="1"/>
  <c r="BO357" i="25"/>
  <c r="BO358" i="25" s="1"/>
  <c r="BS357" i="25"/>
  <c r="BS358" i="25" s="1"/>
  <c r="BW357" i="25"/>
  <c r="BW358" i="25" s="1"/>
  <c r="CA357" i="25"/>
  <c r="CA358" i="25" s="1"/>
  <c r="BJ357" i="25"/>
  <c r="BJ358" i="25" s="1"/>
  <c r="BN357" i="25"/>
  <c r="BN358" i="25" s="1"/>
  <c r="BV357" i="25"/>
  <c r="BV358" i="25" s="1"/>
  <c r="BE367" i="25"/>
  <c r="BE368" i="25" s="1"/>
  <c r="BI367" i="25"/>
  <c r="BI368" i="25" s="1"/>
  <c r="BM367" i="25"/>
  <c r="BM368" i="25" s="1"/>
  <c r="BQ367" i="25"/>
  <c r="BQ368" i="25" s="1"/>
  <c r="BU367" i="25"/>
  <c r="BU368" i="25" s="1"/>
  <c r="BY367" i="25"/>
  <c r="BY368" i="25" s="1"/>
  <c r="BD367" i="25"/>
  <c r="BD368" i="25" s="1"/>
  <c r="BH367" i="25"/>
  <c r="BH368" i="25" s="1"/>
  <c r="BL367" i="25"/>
  <c r="BL368" i="25" s="1"/>
  <c r="BP367" i="25"/>
  <c r="BP368" i="25" s="1"/>
  <c r="BT367" i="25"/>
  <c r="BT368" i="25" s="1"/>
  <c r="BX367" i="25"/>
  <c r="BX368" i="25" s="1"/>
  <c r="CB367" i="25"/>
  <c r="CB368" i="25" s="1"/>
  <c r="BF372" i="25"/>
  <c r="BF373" i="25" s="1"/>
  <c r="BJ372" i="25"/>
  <c r="BJ373" i="25" s="1"/>
  <c r="BN372" i="25"/>
  <c r="BN373" i="25" s="1"/>
  <c r="BR372" i="25"/>
  <c r="BR373" i="25" s="1"/>
  <c r="BV372" i="25"/>
  <c r="BV373" i="25" s="1"/>
  <c r="BZ372" i="25"/>
  <c r="BZ373" i="25" s="1"/>
  <c r="BE372" i="25"/>
  <c r="BE373" i="25" s="1"/>
  <c r="BI372" i="25"/>
  <c r="BI373" i="25" s="1"/>
  <c r="BM372" i="25"/>
  <c r="BM373" i="25" s="1"/>
  <c r="BQ372" i="25"/>
  <c r="BQ373" i="25" s="1"/>
  <c r="BU372" i="25"/>
  <c r="BU373" i="25" s="1"/>
  <c r="BY372" i="25"/>
  <c r="BY373" i="25" s="1"/>
  <c r="Z318" i="25"/>
  <c r="AD318" i="25"/>
  <c r="AP318" i="25"/>
  <c r="AT318" i="25"/>
  <c r="BD337" i="25"/>
  <c r="BD338" i="25" s="1"/>
  <c r="BH337" i="25"/>
  <c r="BH338" i="25" s="1"/>
  <c r="BL337" i="25"/>
  <c r="BL338" i="25" s="1"/>
  <c r="BP337" i="25"/>
  <c r="BP338" i="25" s="1"/>
  <c r="BT337" i="25"/>
  <c r="BT338" i="25" s="1"/>
  <c r="BX337" i="25"/>
  <c r="BX338" i="25" s="1"/>
  <c r="CB337" i="25"/>
  <c r="CB338" i="25" s="1"/>
  <c r="BE342" i="25"/>
  <c r="BE343" i="25" s="1"/>
  <c r="BI342" i="25"/>
  <c r="BI343" i="25" s="1"/>
  <c r="BM342" i="25"/>
  <c r="BM343" i="25" s="1"/>
  <c r="BQ342" i="25"/>
  <c r="BQ343" i="25" s="1"/>
  <c r="BU342" i="25"/>
  <c r="BU343" i="25" s="1"/>
  <c r="BY342" i="25"/>
  <c r="BY343" i="25" s="1"/>
  <c r="BG352" i="25"/>
  <c r="BG353" i="25" s="1"/>
  <c r="BO352" i="25"/>
  <c r="BO353" i="25" s="1"/>
  <c r="BW352" i="25"/>
  <c r="BW353" i="25" s="1"/>
  <c r="BJ367" i="25"/>
  <c r="BJ368" i="25" s="1"/>
  <c r="BR367" i="25"/>
  <c r="BR368" i="25" s="1"/>
  <c r="BZ367" i="25"/>
  <c r="BZ368" i="25" s="1"/>
  <c r="BK372" i="25"/>
  <c r="BK373" i="25" s="1"/>
  <c r="BS372" i="25"/>
  <c r="BS373" i="25" s="1"/>
  <c r="CA372" i="25"/>
  <c r="CA373" i="25" s="1"/>
  <c r="BD377" i="25"/>
  <c r="BD378" i="25" s="1"/>
  <c r="BH377" i="25"/>
  <c r="BH378" i="25" s="1"/>
  <c r="BL377" i="25"/>
  <c r="BL378" i="25" s="1"/>
  <c r="BP377" i="25"/>
  <c r="BP378" i="25" s="1"/>
  <c r="BT377" i="25"/>
  <c r="BT378" i="25" s="1"/>
  <c r="BX377" i="25"/>
  <c r="BX378" i="25" s="1"/>
  <c r="CB377" i="25"/>
  <c r="CB378" i="25" s="1"/>
  <c r="BG377" i="25"/>
  <c r="BG378" i="25" s="1"/>
  <c r="BK377" i="25"/>
  <c r="BK378" i="25" s="1"/>
  <c r="BO377" i="25"/>
  <c r="BO378" i="25" s="1"/>
  <c r="BS377" i="25"/>
  <c r="BS378" i="25" s="1"/>
  <c r="BW377" i="25"/>
  <c r="BW378" i="25" s="1"/>
  <c r="CA377" i="25"/>
  <c r="CA378" i="25" s="1"/>
  <c r="BE382" i="25"/>
  <c r="BE383" i="25" s="1"/>
  <c r="BI382" i="25"/>
  <c r="BI383" i="25" s="1"/>
  <c r="BM382" i="25"/>
  <c r="BM383" i="25" s="1"/>
  <c r="BQ382" i="25"/>
  <c r="BQ383" i="25" s="1"/>
  <c r="BU382" i="25"/>
  <c r="BU383" i="25" s="1"/>
  <c r="BY382" i="25"/>
  <c r="BY383" i="25" s="1"/>
  <c r="BD382" i="25"/>
  <c r="BD383" i="25" s="1"/>
  <c r="BH382" i="25"/>
  <c r="BH383" i="25" s="1"/>
  <c r="BL382" i="25"/>
  <c r="BL383" i="25" s="1"/>
  <c r="BP382" i="25"/>
  <c r="BP383" i="25" s="1"/>
  <c r="BT382" i="25"/>
  <c r="BT383" i="25" s="1"/>
  <c r="BX382" i="25"/>
  <c r="BX383" i="25" s="1"/>
  <c r="CB382" i="25"/>
  <c r="CB383" i="25" s="1"/>
  <c r="CI132" i="25"/>
  <c r="CJ132" i="25" s="1"/>
  <c r="CD132" i="25"/>
  <c r="CI41" i="25"/>
  <c r="CJ41" i="25" s="1"/>
  <c r="CI43" i="25"/>
  <c r="CJ43" i="25" s="1"/>
  <c r="CI52" i="25"/>
  <c r="CJ52" i="25" s="1"/>
  <c r="CI57" i="25"/>
  <c r="CJ57" i="25" s="1"/>
  <c r="CD61" i="25"/>
  <c r="CI64" i="25"/>
  <c r="CJ64" i="25" s="1"/>
  <c r="CI77" i="25"/>
  <c r="CJ77" i="25" s="1"/>
  <c r="CF83" i="25"/>
  <c r="CI101" i="25"/>
  <c r="CJ101" i="25" s="1"/>
  <c r="CI120" i="25"/>
  <c r="CJ120" i="25" s="1"/>
  <c r="CI135" i="25"/>
  <c r="CJ135" i="25" s="1"/>
  <c r="CI163" i="25"/>
  <c r="CJ163" i="25" s="1"/>
  <c r="CF163" i="25"/>
  <c r="CF195" i="25"/>
  <c r="CF211" i="25"/>
  <c r="CF239" i="25"/>
  <c r="CF271" i="25"/>
  <c r="CI303" i="25"/>
  <c r="CJ303" i="25" s="1"/>
  <c r="CF303" i="25"/>
  <c r="CI304" i="25"/>
  <c r="CJ304" i="25" s="1"/>
  <c r="CI305" i="25"/>
  <c r="CJ305" i="25" s="1"/>
  <c r="CD305" i="25"/>
  <c r="CI96" i="25"/>
  <c r="CJ96" i="25" s="1"/>
  <c r="CI21" i="25"/>
  <c r="CJ21" i="25" s="1"/>
  <c r="CD25" i="25"/>
  <c r="CD45" i="25"/>
  <c r="CI48" i="25"/>
  <c r="CJ48" i="25" s="1"/>
  <c r="CD73" i="25"/>
  <c r="CD107" i="25"/>
  <c r="CI118" i="25"/>
  <c r="CJ118" i="25" s="1"/>
  <c r="CF118" i="25"/>
  <c r="CI240" i="25"/>
  <c r="CJ240" i="25" s="1"/>
  <c r="CD240" i="25"/>
  <c r="O311" i="25"/>
  <c r="X311" i="25"/>
  <c r="AB311" i="25"/>
  <c r="AF311" i="25"/>
  <c r="AJ311" i="25"/>
  <c r="AN311" i="25"/>
  <c r="AR311" i="25"/>
  <c r="AV311" i="25"/>
  <c r="AZ311" i="25"/>
  <c r="CI12" i="25"/>
  <c r="CJ12" i="25" s="1"/>
  <c r="CI23" i="25"/>
  <c r="CJ23" i="25" s="1"/>
  <c r="CI27" i="25"/>
  <c r="CJ27" i="25" s="1"/>
  <c r="CI28" i="25"/>
  <c r="CJ28" i="25" s="1"/>
  <c r="CF35" i="25"/>
  <c r="CD12" i="25"/>
  <c r="CF23" i="25"/>
  <c r="CI24" i="25"/>
  <c r="CJ24" i="25" s="1"/>
  <c r="CI37" i="25"/>
  <c r="CJ37" i="25" s="1"/>
  <c r="CF43" i="25"/>
  <c r="CI44" i="25"/>
  <c r="CJ44" i="25" s="1"/>
  <c r="CI49" i="25"/>
  <c r="CJ49" i="25" s="1"/>
  <c r="CI53" i="25"/>
  <c r="CJ53" i="25" s="1"/>
  <c r="CI59" i="25"/>
  <c r="CJ59" i="25" s="1"/>
  <c r="CI72" i="25"/>
  <c r="CJ72" i="25" s="1"/>
  <c r="CI79" i="25"/>
  <c r="CJ79" i="25" s="1"/>
  <c r="CI85" i="25"/>
  <c r="CJ85" i="25" s="1"/>
  <c r="CI88" i="25"/>
  <c r="CJ88" i="25" s="1"/>
  <c r="CF91" i="25"/>
  <c r="CD120" i="25"/>
  <c r="CI122" i="25"/>
  <c r="CJ122" i="25" s="1"/>
  <c r="CF122" i="25"/>
  <c r="CI126" i="25"/>
  <c r="CJ126" i="25" s="1"/>
  <c r="CF150" i="25"/>
  <c r="CI184" i="25"/>
  <c r="CJ184" i="25" s="1"/>
  <c r="CD184" i="25"/>
  <c r="CI227" i="25"/>
  <c r="CJ227" i="25" s="1"/>
  <c r="CF227" i="25"/>
  <c r="CI228" i="25"/>
  <c r="CJ228" i="25" s="1"/>
  <c r="CI229" i="25"/>
  <c r="CJ229" i="25" s="1"/>
  <c r="CD229" i="25"/>
  <c r="CI169" i="25"/>
  <c r="CJ169" i="25" s="1"/>
  <c r="CI179" i="25"/>
  <c r="CJ179" i="25" s="1"/>
  <c r="CI205" i="25"/>
  <c r="CJ205" i="25" s="1"/>
  <c r="CI209" i="25"/>
  <c r="CJ209" i="25" s="1"/>
  <c r="CI215" i="25"/>
  <c r="CJ215" i="25" s="1"/>
  <c r="CI237" i="25"/>
  <c r="CJ237" i="25" s="1"/>
  <c r="CI245" i="25"/>
  <c r="CJ245" i="25" s="1"/>
  <c r="CI249" i="25"/>
  <c r="CJ249" i="25" s="1"/>
  <c r="CI253" i="25"/>
  <c r="CJ253" i="25" s="1"/>
  <c r="CI309" i="25"/>
  <c r="CJ309" i="25" s="1"/>
  <c r="L311" i="25"/>
  <c r="P311" i="25"/>
  <c r="U311" i="25"/>
  <c r="Y311" i="25"/>
  <c r="AC311" i="25"/>
  <c r="CI84" i="25"/>
  <c r="CJ84" i="25" s="1"/>
  <c r="CI93" i="25"/>
  <c r="CJ93" i="25" s="1"/>
  <c r="CI114" i="25"/>
  <c r="CJ114" i="25" s="1"/>
  <c r="CI130" i="25"/>
  <c r="CJ130" i="25" s="1"/>
  <c r="CI140" i="25"/>
  <c r="CJ140" i="25" s="1"/>
  <c r="CI144" i="25"/>
  <c r="CJ144" i="25" s="1"/>
  <c r="CI152" i="25"/>
  <c r="CJ152" i="25" s="1"/>
  <c r="CI161" i="25"/>
  <c r="CJ161" i="25" s="1"/>
  <c r="CF179" i="25"/>
  <c r="CI201" i="25"/>
  <c r="CJ201" i="25" s="1"/>
  <c r="CI207" i="25"/>
  <c r="CJ207" i="25" s="1"/>
  <c r="CD209" i="25"/>
  <c r="CF215" i="25"/>
  <c r="CD228" i="25"/>
  <c r="CI235" i="25"/>
  <c r="CJ235" i="25" s="1"/>
  <c r="CD237" i="25"/>
  <c r="CD245" i="25"/>
  <c r="CD249" i="25"/>
  <c r="CD253" i="25"/>
  <c r="CI297" i="25"/>
  <c r="CJ297" i="25" s="1"/>
  <c r="CD304" i="25"/>
  <c r="CI307" i="25"/>
  <c r="CJ307" i="25" s="1"/>
  <c r="CD309" i="25"/>
  <c r="M311" i="25"/>
  <c r="Q311" i="25"/>
  <c r="V311" i="25"/>
  <c r="Z311" i="25"/>
  <c r="AD311" i="25"/>
  <c r="AH311" i="25"/>
  <c r="AL311" i="25"/>
  <c r="AP311" i="25"/>
  <c r="AT311" i="25"/>
  <c r="AX311" i="25"/>
  <c r="BB311" i="25"/>
  <c r="BF337" i="25"/>
  <c r="BF338" i="25" s="1"/>
  <c r="BN337" i="25"/>
  <c r="BN338" i="25" s="1"/>
  <c r="BQ387" i="25"/>
  <c r="BQ388" i="25" s="1"/>
  <c r="AG311" i="25"/>
  <c r="AK311" i="25"/>
  <c r="AO311" i="25"/>
  <c r="AS311" i="25"/>
  <c r="AW311" i="25"/>
  <c r="BA311" i="25"/>
  <c r="X318" i="25"/>
  <c r="AB318" i="25"/>
  <c r="AF318" i="25"/>
  <c r="AJ318" i="25"/>
  <c r="AN318" i="25"/>
  <c r="AR318" i="25"/>
  <c r="AV318" i="25"/>
  <c r="AZ318" i="25"/>
  <c r="U318" i="25"/>
  <c r="Y318" i="25"/>
  <c r="AC318" i="25"/>
  <c r="AG318" i="25"/>
  <c r="AK318" i="25"/>
  <c r="AO318" i="25"/>
  <c r="AS318" i="25"/>
  <c r="AW318" i="25"/>
  <c r="BA318" i="25"/>
  <c r="BE337" i="25"/>
  <c r="BE338" i="25" s="1"/>
  <c r="BI337" i="25"/>
  <c r="BI338" i="25" s="1"/>
  <c r="BM337" i="25"/>
  <c r="BM338" i="25" s="1"/>
  <c r="BQ337" i="25"/>
  <c r="BQ338" i="25" s="1"/>
  <c r="BU337" i="25"/>
  <c r="BU338" i="25" s="1"/>
  <c r="BY337" i="25"/>
  <c r="BY338" i="25" s="1"/>
  <c r="BD342" i="25"/>
  <c r="BD343" i="25" s="1"/>
  <c r="BH342" i="25"/>
  <c r="BH343" i="25" s="1"/>
  <c r="BL342" i="25"/>
  <c r="BL343" i="25" s="1"/>
  <c r="BP342" i="25"/>
  <c r="BP343" i="25" s="1"/>
  <c r="BT342" i="25"/>
  <c r="BT343" i="25" s="1"/>
  <c r="BX342" i="25"/>
  <c r="BX343" i="25" s="1"/>
  <c r="CB342" i="25"/>
  <c r="CB343" i="25" s="1"/>
  <c r="BG347" i="25"/>
  <c r="BG348" i="25" s="1"/>
  <c r="BK347" i="25"/>
  <c r="BK348" i="25" s="1"/>
  <c r="BO347" i="25"/>
  <c r="BO348" i="25" s="1"/>
  <c r="BS347" i="25"/>
  <c r="BS348" i="25" s="1"/>
  <c r="BW347" i="25"/>
  <c r="BW348" i="25" s="1"/>
  <c r="CA347" i="25"/>
  <c r="CA348" i="25" s="1"/>
  <c r="BE352" i="25"/>
  <c r="BE353" i="25" s="1"/>
  <c r="BI352" i="25"/>
  <c r="BI353" i="25" s="1"/>
  <c r="BM352" i="25"/>
  <c r="BM353" i="25" s="1"/>
  <c r="BQ352" i="25"/>
  <c r="BQ353" i="25" s="1"/>
  <c r="BU352" i="25"/>
  <c r="BU353" i="25" s="1"/>
  <c r="BY352" i="25"/>
  <c r="BY353" i="25" s="1"/>
  <c r="BF362" i="25"/>
  <c r="BF363" i="25" s="1"/>
  <c r="BJ362" i="25"/>
  <c r="BJ363" i="25" s="1"/>
  <c r="BN362" i="25"/>
  <c r="BN363" i="25" s="1"/>
  <c r="BR362" i="25"/>
  <c r="BR363" i="25" s="1"/>
  <c r="BV362" i="25"/>
  <c r="BV363" i="25" s="1"/>
  <c r="BZ362" i="25"/>
  <c r="BZ363" i="25" s="1"/>
  <c r="BE362" i="25"/>
  <c r="BE363" i="25" s="1"/>
  <c r="BI362" i="25"/>
  <c r="BI363" i="25" s="1"/>
  <c r="BM362" i="25"/>
  <c r="BM363" i="25" s="1"/>
  <c r="BQ362" i="25"/>
  <c r="BQ363" i="25" s="1"/>
  <c r="BU362" i="25"/>
  <c r="BU363" i="25" s="1"/>
  <c r="BY362" i="25"/>
  <c r="BY363" i="25" s="1"/>
  <c r="BE387" i="25"/>
  <c r="BE388" i="25" s="1"/>
  <c r="BU387" i="25"/>
  <c r="BU388" i="25" s="1"/>
  <c r="BF392" i="25"/>
  <c r="BF393" i="25" s="1"/>
  <c r="BJ392" i="25"/>
  <c r="BJ393" i="25" s="1"/>
  <c r="BI387" i="25"/>
  <c r="BI388" i="25" s="1"/>
  <c r="BY387" i="25"/>
  <c r="BY388" i="25" s="1"/>
  <c r="BG337" i="25"/>
  <c r="BG338" i="25" s="1"/>
  <c r="BK337" i="25"/>
  <c r="BK338" i="25" s="1"/>
  <c r="BO337" i="25"/>
  <c r="BO338" i="25" s="1"/>
  <c r="BS337" i="25"/>
  <c r="BS338" i="25" s="1"/>
  <c r="BW337" i="25"/>
  <c r="BW338" i="25" s="1"/>
  <c r="CA337" i="25"/>
  <c r="CA338" i="25" s="1"/>
  <c r="BM347" i="25"/>
  <c r="BM348" i="25" s="1"/>
  <c r="BQ347" i="25"/>
  <c r="BQ348" i="25" s="1"/>
  <c r="BU347" i="25"/>
  <c r="BU348" i="25" s="1"/>
  <c r="BY347" i="25"/>
  <c r="BY348" i="25" s="1"/>
  <c r="BF357" i="25"/>
  <c r="BF358" i="25" s="1"/>
  <c r="BG362" i="25"/>
  <c r="BG363" i="25" s="1"/>
  <c r="BO362" i="25"/>
  <c r="BO363" i="25" s="1"/>
  <c r="BW362" i="25"/>
  <c r="BW363" i="25" s="1"/>
  <c r="BM387" i="25"/>
  <c r="BM388" i="25" s="1"/>
  <c r="CI42" i="25"/>
  <c r="CJ42" i="25" s="1"/>
  <c r="CI67" i="25"/>
  <c r="CJ67" i="25" s="1"/>
  <c r="CI82" i="25"/>
  <c r="CJ82" i="25" s="1"/>
  <c r="CI167" i="25"/>
  <c r="CJ167" i="25" s="1"/>
  <c r="CI182" i="25"/>
  <c r="CJ182" i="25" s="1"/>
  <c r="CD182" i="25"/>
  <c r="CI183" i="25"/>
  <c r="CJ183" i="25" s="1"/>
  <c r="CI210" i="25"/>
  <c r="CJ210" i="25" s="1"/>
  <c r="CD210" i="25"/>
  <c r="CI218" i="25"/>
  <c r="CJ218" i="25" s="1"/>
  <c r="CD218" i="25"/>
  <c r="CI222" i="25"/>
  <c r="CJ222" i="25" s="1"/>
  <c r="CD222" i="25"/>
  <c r="CI286" i="25"/>
  <c r="CJ286" i="25" s="1"/>
  <c r="CD286" i="25"/>
  <c r="CI13" i="25"/>
  <c r="CD13" i="25"/>
  <c r="CF27" i="25"/>
  <c r="CF39" i="25"/>
  <c r="CD41" i="25"/>
  <c r="CD44" i="25"/>
  <c r="CH48" i="25"/>
  <c r="CD49" i="25"/>
  <c r="CD52" i="25"/>
  <c r="CD69" i="25"/>
  <c r="CI74" i="25"/>
  <c r="CJ74" i="25" s="1"/>
  <c r="CD80" i="25"/>
  <c r="CD84" i="25"/>
  <c r="CF87" i="25"/>
  <c r="CF95" i="25"/>
  <c r="CH100" i="25"/>
  <c r="CD101" i="25"/>
  <c r="CF114" i="25"/>
  <c r="CI127" i="25"/>
  <c r="CJ127" i="25" s="1"/>
  <c r="CD144" i="25"/>
  <c r="CI151" i="25"/>
  <c r="CJ151" i="25" s="1"/>
  <c r="CI157" i="25"/>
  <c r="CJ157" i="25" s="1"/>
  <c r="CD157" i="25"/>
  <c r="CI178" i="25"/>
  <c r="CJ178" i="25" s="1"/>
  <c r="CD178" i="25"/>
  <c r="CI180" i="25"/>
  <c r="CJ180" i="25" s="1"/>
  <c r="CI186" i="25"/>
  <c r="CJ186" i="25" s="1"/>
  <c r="CD186" i="25"/>
  <c r="CI200" i="25"/>
  <c r="CJ200" i="25" s="1"/>
  <c r="CI206" i="25"/>
  <c r="CJ206" i="25" s="1"/>
  <c r="CD206" i="25"/>
  <c r="CI216" i="25"/>
  <c r="CJ216" i="25" s="1"/>
  <c r="CI236" i="25"/>
  <c r="CJ236" i="25" s="1"/>
  <c r="CI280" i="25"/>
  <c r="CJ280" i="25" s="1"/>
  <c r="CI11" i="25"/>
  <c r="CI22" i="25"/>
  <c r="CJ22" i="25" s="1"/>
  <c r="CI30" i="25"/>
  <c r="CJ30" i="25" s="1"/>
  <c r="CI58" i="25"/>
  <c r="CJ58" i="25" s="1"/>
  <c r="CI75" i="25"/>
  <c r="CJ75" i="25" s="1"/>
  <c r="CI90" i="25"/>
  <c r="CJ90" i="25" s="1"/>
  <c r="CI138" i="25"/>
  <c r="CJ138" i="25" s="1"/>
  <c r="CI153" i="25"/>
  <c r="CJ153" i="25" s="1"/>
  <c r="CD153" i="25"/>
  <c r="CI202" i="25"/>
  <c r="CJ202" i="25" s="1"/>
  <c r="CD202" i="25"/>
  <c r="CI203" i="25"/>
  <c r="CJ203" i="25" s="1"/>
  <c r="CI50" i="25"/>
  <c r="CJ50" i="25" s="1"/>
  <c r="CI133" i="25"/>
  <c r="CJ133" i="25" s="1"/>
  <c r="CD133" i="25"/>
  <c r="CI166" i="25"/>
  <c r="CJ166" i="25" s="1"/>
  <c r="CD166" i="25"/>
  <c r="CD11" i="25"/>
  <c r="CD21" i="25"/>
  <c r="CD24" i="25"/>
  <c r="CD29" i="25"/>
  <c r="CD32" i="25"/>
  <c r="CD57" i="25"/>
  <c r="CD60" i="25"/>
  <c r="CI66" i="25"/>
  <c r="CJ66" i="25" s="1"/>
  <c r="CD72" i="25"/>
  <c r="CD77" i="25"/>
  <c r="CI86" i="25"/>
  <c r="CJ86" i="25" s="1"/>
  <c r="CD89" i="25"/>
  <c r="CI94" i="25"/>
  <c r="CJ94" i="25" s="1"/>
  <c r="CD104" i="25"/>
  <c r="CI109" i="25"/>
  <c r="CJ109" i="25" s="1"/>
  <c r="CD109" i="25"/>
  <c r="CI111" i="25"/>
  <c r="CJ111" i="25" s="1"/>
  <c r="CI116" i="25"/>
  <c r="CJ116" i="25" s="1"/>
  <c r="CI131" i="25"/>
  <c r="CJ131" i="25" s="1"/>
  <c r="CD140" i="25"/>
  <c r="CI145" i="25"/>
  <c r="CJ145" i="25" s="1"/>
  <c r="CD145" i="25"/>
  <c r="CI147" i="25"/>
  <c r="CJ147" i="25" s="1"/>
  <c r="CD169" i="25"/>
  <c r="CD185" i="25"/>
  <c r="CD205" i="25"/>
  <c r="CI208" i="25"/>
  <c r="CJ208" i="25" s="1"/>
  <c r="CI230" i="25"/>
  <c r="CJ230" i="25" s="1"/>
  <c r="CD230" i="25"/>
  <c r="CI234" i="25"/>
  <c r="CJ234" i="25" s="1"/>
  <c r="CD234" i="25"/>
  <c r="CI242" i="25"/>
  <c r="CJ242" i="25" s="1"/>
  <c r="CD242" i="25"/>
  <c r="CI250" i="25"/>
  <c r="CJ250" i="25" s="1"/>
  <c r="CD250" i="25"/>
  <c r="CI262" i="25"/>
  <c r="CJ262" i="25" s="1"/>
  <c r="CD262" i="25"/>
  <c r="CI308" i="25"/>
  <c r="CJ308" i="25" s="1"/>
  <c r="BF347" i="25"/>
  <c r="BF348" i="25" s="1"/>
  <c r="BJ347" i="25"/>
  <c r="BJ348" i="25" s="1"/>
  <c r="BN347" i="25"/>
  <c r="BN348" i="25" s="1"/>
  <c r="BR347" i="25"/>
  <c r="BR348" i="25" s="1"/>
  <c r="BV347" i="25"/>
  <c r="BV348" i="25" s="1"/>
  <c r="BZ347" i="25"/>
  <c r="BZ348" i="25" s="1"/>
  <c r="BF342" i="25"/>
  <c r="BF343" i="25" s="1"/>
  <c r="BJ342" i="25"/>
  <c r="BJ343" i="25" s="1"/>
  <c r="BN342" i="25"/>
  <c r="BN343" i="25" s="1"/>
  <c r="BR342" i="25"/>
  <c r="BR343" i="25" s="1"/>
  <c r="BV342" i="25"/>
  <c r="BV343" i="25" s="1"/>
  <c r="BZ342" i="25"/>
  <c r="BZ343" i="25" s="1"/>
  <c r="BG342" i="25"/>
  <c r="BG343" i="25" s="1"/>
  <c r="BK342" i="25"/>
  <c r="BK343" i="25" s="1"/>
  <c r="BO342" i="25"/>
  <c r="BO343" i="25" s="1"/>
  <c r="BS342" i="25"/>
  <c r="BS343" i="25" s="1"/>
  <c r="BW342" i="25"/>
  <c r="BW343" i="25" s="1"/>
  <c r="CA342" i="25"/>
  <c r="CA343" i="25" s="1"/>
  <c r="BE347" i="25"/>
  <c r="BE348" i="25" s="1"/>
  <c r="BI347" i="25"/>
  <c r="BI348" i="25" s="1"/>
  <c r="BD362" i="25"/>
  <c r="BD363" i="25" s="1"/>
  <c r="BH362" i="25"/>
  <c r="BH363" i="25" s="1"/>
  <c r="BL362" i="25"/>
  <c r="BL363" i="25" s="1"/>
  <c r="BP362" i="25"/>
  <c r="BP363" i="25" s="1"/>
  <c r="BT362" i="25"/>
  <c r="BT363" i="25" s="1"/>
  <c r="BX362" i="25"/>
  <c r="BX363" i="25" s="1"/>
  <c r="CB362" i="25"/>
  <c r="CB363" i="25" s="1"/>
  <c r="BD372" i="25"/>
  <c r="BD373" i="25" s="1"/>
  <c r="BH372" i="25"/>
  <c r="BH373" i="25" s="1"/>
  <c r="BL372" i="25"/>
  <c r="BL373" i="25" s="1"/>
  <c r="BP372" i="25"/>
  <c r="BP373" i="25" s="1"/>
  <c r="BT372" i="25"/>
  <c r="BT373" i="25" s="1"/>
  <c r="BX372" i="25"/>
  <c r="BX373" i="25" s="1"/>
  <c r="CB372" i="25"/>
  <c r="CB373" i="25" s="1"/>
  <c r="BD409" i="25"/>
  <c r="BD387" i="25"/>
  <c r="BD388" i="25" s="1"/>
  <c r="BH409" i="25"/>
  <c r="BH387" i="25"/>
  <c r="BH388" i="25" s="1"/>
  <c r="BL409" i="25"/>
  <c r="BL412" i="25" s="1"/>
  <c r="BL413" i="25" s="1"/>
  <c r="BL387" i="25"/>
  <c r="BL388" i="25" s="1"/>
  <c r="BP409" i="25"/>
  <c r="BP387" i="25"/>
  <c r="BP388" i="25" s="1"/>
  <c r="BT409" i="25"/>
  <c r="BT387" i="25"/>
  <c r="BT388" i="25" s="1"/>
  <c r="BX409" i="25"/>
  <c r="BX412" i="25" s="1"/>
  <c r="BX413" i="25" s="1"/>
  <c r="BX387" i="25"/>
  <c r="BX388" i="25" s="1"/>
  <c r="CB409" i="25"/>
  <c r="CB412" i="25" s="1"/>
  <c r="CB413" i="25" s="1"/>
  <c r="CB387" i="25"/>
  <c r="CB388" i="25" s="1"/>
  <c r="BF377" i="25"/>
  <c r="BF378" i="25" s="1"/>
  <c r="BJ377" i="25"/>
  <c r="BJ378" i="25" s="1"/>
  <c r="BN377" i="25"/>
  <c r="BN378" i="25" s="1"/>
  <c r="BR377" i="25"/>
  <c r="BR378" i="25" s="1"/>
  <c r="BV377" i="25"/>
  <c r="BV378" i="25" s="1"/>
  <c r="BZ377" i="25"/>
  <c r="BZ378" i="25" s="1"/>
  <c r="BF409" i="25"/>
  <c r="BF387" i="25"/>
  <c r="BF388" i="25" s="1"/>
  <c r="BJ409" i="25"/>
  <c r="BJ387" i="25"/>
  <c r="BJ388" i="25" s="1"/>
  <c r="BG387" i="25"/>
  <c r="BG388" i="25" s="1"/>
  <c r="BK387" i="25"/>
  <c r="BK388" i="25" s="1"/>
  <c r="BO387" i="25"/>
  <c r="BO388" i="25" s="1"/>
  <c r="BS387" i="25"/>
  <c r="BS388" i="25" s="1"/>
  <c r="BW387" i="25"/>
  <c r="BW388" i="25" s="1"/>
  <c r="CA387" i="25"/>
  <c r="CA388" i="25" s="1"/>
  <c r="BN387" i="25"/>
  <c r="BN388" i="25" s="1"/>
  <c r="BR387" i="25"/>
  <c r="BR388" i="25" s="1"/>
  <c r="BV387" i="25"/>
  <c r="BV388" i="25" s="1"/>
  <c r="BZ387" i="25"/>
  <c r="BZ388" i="25" s="1"/>
  <c r="BD397" i="25"/>
  <c r="BD398" i="25" s="1"/>
  <c r="BH397" i="25"/>
  <c r="BH398" i="25" s="1"/>
  <c r="BL397" i="25"/>
  <c r="BL398" i="25" s="1"/>
  <c r="BP397" i="25"/>
  <c r="BP398" i="25" s="1"/>
  <c r="BT397" i="25"/>
  <c r="BT398" i="25" s="1"/>
  <c r="BX397" i="25"/>
  <c r="BX398" i="25" s="1"/>
  <c r="CB397" i="25"/>
  <c r="CB398" i="25" s="1"/>
  <c r="BG409" i="25"/>
  <c r="BK409" i="25"/>
  <c r="BO409" i="25"/>
  <c r="BS409" i="25"/>
  <c r="BW409" i="25"/>
  <c r="CA409" i="25"/>
  <c r="BF410" i="25"/>
  <c r="BJ410" i="25"/>
  <c r="BN410" i="25"/>
  <c r="BR410" i="25"/>
  <c r="BV410" i="25"/>
  <c r="BZ410" i="25"/>
  <c r="BE411" i="25"/>
  <c r="BI411" i="25"/>
  <c r="BM411" i="25"/>
  <c r="BQ411" i="25"/>
  <c r="BU411" i="25"/>
  <c r="BY411" i="25"/>
  <c r="BE397" i="25"/>
  <c r="BE398" i="25" s="1"/>
  <c r="BI397" i="25"/>
  <c r="BI398" i="25" s="1"/>
  <c r="BM397" i="25"/>
  <c r="BM398" i="25" s="1"/>
  <c r="BQ397" i="25"/>
  <c r="BQ398" i="25" s="1"/>
  <c r="BU397" i="25"/>
  <c r="BU398" i="25" s="1"/>
  <c r="BY397" i="25"/>
  <c r="BY398" i="25" s="1"/>
  <c r="BV412" i="25" l="1"/>
  <c r="BV413" i="25" s="1"/>
  <c r="BD412" i="25"/>
  <c r="BD413" i="25" s="1"/>
  <c r="BY412" i="25"/>
  <c r="BY413" i="25" s="1"/>
  <c r="BR412" i="25"/>
  <c r="BR413" i="25" s="1"/>
  <c r="BK412" i="25"/>
  <c r="BK413" i="25" s="1"/>
  <c r="BU412" i="25"/>
  <c r="BU413" i="25" s="1"/>
  <c r="BN412" i="25"/>
  <c r="BN413" i="25" s="1"/>
  <c r="BG412" i="25"/>
  <c r="BG413" i="25" s="1"/>
  <c r="BW412" i="25"/>
  <c r="BW413" i="25" s="1"/>
  <c r="BM412" i="25"/>
  <c r="BM413" i="25" s="1"/>
  <c r="CA412" i="25"/>
  <c r="CA413" i="25" s="1"/>
  <c r="BE412" i="25"/>
  <c r="BE413" i="25" s="1"/>
  <c r="BI412" i="25"/>
  <c r="BI413" i="25" s="1"/>
  <c r="BS412" i="25"/>
  <c r="BS413" i="25" s="1"/>
  <c r="BO412" i="25"/>
  <c r="BO413" i="25" s="1"/>
  <c r="BP412" i="25"/>
  <c r="BP413" i="25" s="1"/>
  <c r="BT412" i="25"/>
  <c r="BT413" i="25" s="1"/>
  <c r="CG402" i="25"/>
  <c r="CH402" i="25" s="1"/>
  <c r="CG407" i="25"/>
  <c r="CH407" i="25" s="1"/>
  <c r="CE402" i="25"/>
  <c r="CF402" i="25" s="1"/>
  <c r="BQ412" i="25"/>
  <c r="BQ413" i="25" s="1"/>
  <c r="BZ412" i="25"/>
  <c r="BZ413" i="25" s="1"/>
  <c r="CE407" i="25"/>
  <c r="CF407" i="25" s="1"/>
  <c r="CC402" i="25"/>
  <c r="CD402" i="25" s="1"/>
  <c r="CC407" i="25"/>
  <c r="CD407" i="25" s="1"/>
  <c r="BH412" i="25"/>
  <c r="BH413" i="25" s="1"/>
  <c r="CC392" i="25"/>
  <c r="CD392" i="25" s="1"/>
  <c r="CE392" i="25"/>
  <c r="CF392" i="25" s="1"/>
  <c r="CE367" i="25"/>
  <c r="CF367" i="25" s="1"/>
  <c r="CC352" i="25"/>
  <c r="CD352" i="25" s="1"/>
  <c r="CG382" i="25"/>
  <c r="CH382" i="25" s="1"/>
  <c r="CC367" i="25"/>
  <c r="CD367" i="25" s="1"/>
  <c r="CE357" i="25"/>
  <c r="CF357" i="25" s="1"/>
  <c r="CC337" i="25"/>
  <c r="CD337" i="25" s="1"/>
  <c r="CC347" i="25"/>
  <c r="CD347" i="25" s="1"/>
  <c r="CC382" i="25"/>
  <c r="CD382" i="25" s="1"/>
  <c r="CG367" i="25"/>
  <c r="CH367" i="25" s="1"/>
  <c r="CG357" i="25"/>
  <c r="CH357" i="25" s="1"/>
  <c r="CE352" i="25"/>
  <c r="CF352" i="25" s="1"/>
  <c r="CG337" i="25"/>
  <c r="CH337" i="25" s="1"/>
  <c r="CG392" i="25"/>
  <c r="CH392" i="25" s="1"/>
  <c r="CE382" i="25"/>
  <c r="CF382" i="25" s="1"/>
  <c r="CG352" i="25"/>
  <c r="CH352" i="25" s="1"/>
  <c r="CC357" i="25"/>
  <c r="CD357" i="25" s="1"/>
  <c r="CE342" i="25"/>
  <c r="CF342" i="25" s="1"/>
  <c r="CE337" i="25"/>
  <c r="CF337" i="25" s="1"/>
  <c r="CG377" i="25"/>
  <c r="CH377" i="25" s="1"/>
  <c r="CG347" i="25"/>
  <c r="CH347" i="25" s="1"/>
  <c r="CC362" i="25"/>
  <c r="CG362" i="25"/>
  <c r="CH362" i="25" s="1"/>
  <c r="CE362" i="25"/>
  <c r="CF362" i="25" s="1"/>
  <c r="BF412" i="25"/>
  <c r="BF413" i="25" s="1"/>
  <c r="CC377" i="25"/>
  <c r="CG372" i="25"/>
  <c r="CH372" i="25" s="1"/>
  <c r="CC372" i="25"/>
  <c r="CE372" i="25"/>
  <c r="CF372" i="25" s="1"/>
  <c r="CE377" i="25"/>
  <c r="CF377" i="25" s="1"/>
  <c r="CC342" i="25"/>
  <c r="CE347" i="25"/>
  <c r="CF347" i="25" s="1"/>
  <c r="CG342" i="25"/>
  <c r="CH342" i="25" s="1"/>
  <c r="CG397" i="25"/>
  <c r="CH397" i="25" s="1"/>
  <c r="CC397" i="25"/>
  <c r="CE397" i="25"/>
  <c r="CF397" i="25" s="1"/>
  <c r="BJ412" i="25"/>
  <c r="BJ413" i="25" s="1"/>
  <c r="CG387" i="25"/>
  <c r="CH387" i="25" s="1"/>
  <c r="CC387" i="25"/>
  <c r="CE387" i="25"/>
  <c r="CF387" i="25" s="1"/>
  <c r="CI402" i="25" l="1"/>
  <c r="CJ402" i="25" s="1"/>
  <c r="CI367" i="25"/>
  <c r="CJ367" i="25" s="1"/>
  <c r="CI407" i="25"/>
  <c r="CJ407" i="25" s="1"/>
  <c r="CC412" i="25"/>
  <c r="CD412" i="25" s="1"/>
  <c r="CI352" i="25"/>
  <c r="CJ352" i="25" s="1"/>
  <c r="CI392" i="25"/>
  <c r="CJ392" i="25" s="1"/>
  <c r="CI382" i="25"/>
  <c r="CJ382" i="25" s="1"/>
  <c r="CI357" i="25"/>
  <c r="CJ357" i="25" s="1"/>
  <c r="CE412" i="25"/>
  <c r="CF412" i="25" s="1"/>
  <c r="CI337" i="25"/>
  <c r="CJ337" i="25" s="1"/>
  <c r="CD397" i="25"/>
  <c r="CI397" i="25"/>
  <c r="CJ397" i="25" s="1"/>
  <c r="CD342" i="25"/>
  <c r="CI342" i="25"/>
  <c r="CJ342" i="25" s="1"/>
  <c r="CG412" i="25"/>
  <c r="CH412" i="25" s="1"/>
  <c r="CD372" i="25"/>
  <c r="CI372" i="25"/>
  <c r="CJ372" i="25" s="1"/>
  <c r="CD377" i="25"/>
  <c r="CI377" i="25"/>
  <c r="CJ377" i="25" s="1"/>
  <c r="CD362" i="25"/>
  <c r="CI362" i="25"/>
  <c r="CJ362" i="25" s="1"/>
  <c r="CI387" i="25"/>
  <c r="CJ387" i="25" s="1"/>
  <c r="CD387" i="25"/>
  <c r="CI347" i="25"/>
  <c r="CJ347" i="25" s="1"/>
  <c r="CI412" i="25" l="1"/>
  <c r="CJ412" i="25" s="1"/>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ID#AAAA58mWI4E
Thao    (2022-10-03 09:26:22)
Đánh số thứ tự riêng theo khối 3 tuổi</t>
        </r>
      </text>
    </comment>
    <comment ref="B3" authorId="0" shapeId="0">
      <text>
        <r>
          <rPr>
            <sz val="11"/>
            <color theme="1"/>
            <rFont val="Calibri"/>
            <family val="2"/>
            <scheme val="minor"/>
          </rPr>
          <t>======
ID#AAAA58mWI44
Thao    (2022-10-03 09:26:22)
Đánh số thứ tự theo bản nguồn ban đầu (Toàn khối MG)</t>
        </r>
      </text>
    </comment>
    <comment ref="K4" authorId="0" shapeId="0">
      <text>
        <r>
          <rPr>
            <sz val="11"/>
            <color theme="1"/>
            <rFont val="Calibri"/>
            <family val="2"/>
            <scheme val="minor"/>
          </rPr>
          <t>======
ID#AAAA58mWI2k
Thao    (2022-10-03 09:26:22)
Tên chủ đề (viết tắt)</t>
        </r>
      </text>
    </comment>
    <comment ref="K5" authorId="0" shapeId="0">
      <text>
        <r>
          <rPr>
            <sz val="11"/>
            <color theme="1"/>
            <rFont val="Calibri"/>
            <family val="2"/>
            <scheme val="minor"/>
          </rPr>
          <t>======
ID#AAAA58mWI0I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U6" authorId="0" shapeId="0">
      <text>
        <r>
          <rPr>
            <sz val="11"/>
            <color theme="1"/>
            <rFont val="Calibri"/>
            <family val="2"/>
            <scheme val="minor"/>
          </rPr>
          <t>======
ID#AAAA58mWI2I
Thao    (2022-10-03 09:26:22)
Phần cụ thể nhánh trong các chủ đề nên để cho từng lớp chủ động, không nên ấn định chung cho toàn khối</t>
        </r>
      </text>
    </comment>
    <comment ref="F10" authorId="0" shapeId="0">
      <text>
        <r>
          <rPr>
            <sz val="11"/>
            <color theme="1"/>
            <rFont val="Calibri"/>
            <family val="2"/>
            <scheme val="minor"/>
          </rPr>
          <t>======
ID#AAAA58mWI48
Thao    (2022-10-03 09:26:22)
Lưu ý: Không nên nhập cả 3 dòng này vì khi lọc máy sẽ chỉ lọc ra 1 dòng đầu tiên và bị mất 2 dòng sau.</t>
        </r>
      </text>
    </comment>
    <comment ref="C82" authorId="0" shapeId="0">
      <text>
        <r>
          <rPr>
            <sz val="11"/>
            <color theme="1"/>
            <rFont val="Calibri"/>
            <family val="2"/>
            <scheme val="minor"/>
          </rPr>
          <t>======
ID#AAAA58mWI1I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10" authorId="0" shapeId="0">
      <text>
        <r>
          <rPr>
            <sz val="11"/>
            <color theme="1"/>
            <rFont val="Calibri"/>
            <family val="2"/>
            <scheme val="minor"/>
          </rPr>
          <t>======
ID#AAAA58mWI00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<sst xmlns="http://schemas.openxmlformats.org/spreadsheetml/2006/main" count="7793" uniqueCount="871">
  <si>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</si>
  <si>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</si>
  <si>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</si>
  <si>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</si>
  <si>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</si>
  <si>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</si>
  <si>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</si>
  <si>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</si>
  <si>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</si>
  <si>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</si>
  <si>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</si>
  <si>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</si>
  <si>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</si>
  <si>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</si>
  <si>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</si>
  <si>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</si>
  <si>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</si>
  <si>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</si>
  <si>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</si>
  <si>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</si>
  <si>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</si>
  <si>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</si>
  <si>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</si>
  <si>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</si>
  <si>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</si>
  <si>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</si>
  <si>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</si>
  <si>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</si>
  <si>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</si>
  <si>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</si>
  <si>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</si>
  <si>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</si>
  <si>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</si>
  <si>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</si>
  <si>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</si>
  <si>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</si>
  <si>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</si>
  <si>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</si>
  <si>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</si>
  <si>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</si>
  <si>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</si>
  <si>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</si>
  <si>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</si>
  <si>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</si>
  <si>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</si>
  <si>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</si>
  <si>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</si>
  <si>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</si>
  <si>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</si>
  <si>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</si>
  <si>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</si>
  <si>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</si>
  <si>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</si>
  <si>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</si>
  <si>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</si>
  <si>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</si>
  <si>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</si>
  <si>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</si>
  <si>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</si>
  <si>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</si>
  <si>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</si>
  <si>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</si>
  <si>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</si>
  <si>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</si>
  <si>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</si>
  <si>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</si>
  <si>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</si>
  <si>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</si>
  <si>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</si>
  <si>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</si>
  <si>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</si>
  <si>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</si>
  <si>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</si>
  <si>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</si>
  <si>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</si>
  <si>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</si>
  <si>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</si>
  <si>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</si>
  <si>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</si>
  <si>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</si>
  <si>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</si>
  <si>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</si>
  <si>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</si>
  <si>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</si>
  <si>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</si>
  <si>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</si>
  <si>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</si>
  <si>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</si>
  <si>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</si>
  <si>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</si>
  <si>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</si>
  <si>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</si>
  <si>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</si>
  <si>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</si>
  <si>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</si>
  <si>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</si>
  <si>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</si>
  <si>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</si>
  <si>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</si>
  <si>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</si>
  <si>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</si>
  <si>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</si>
  <si>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</si>
  <si>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</si>
  <si>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</si>
  <si>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</si>
  <si>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</si>
  <si>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</si>
  <si>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</si>
  <si>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</si>
  <si>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</si>
  <si>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</si>
  <si>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</si>
  <si>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</si>
  <si>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</si>
  <si>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</si>
  <si>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</si>
  <si>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</si>
  <si>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</si>
  <si>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</si>
  <si>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</si>
  <si>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</si>
  <si>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</si>
  <si>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</si>
  <si>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</si>
  <si>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</si>
  <si>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</si>
  <si>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</si>
  <si>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</si>
  <si>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</si>
  <si>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</si>
  <si>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</si>
  <si>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</si>
  <si>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</si>
  <si>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</si>
  <si>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</si>
  <si>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</si>
  <si>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</si>
  <si>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</si>
  <si>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</si>
  <si>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</si>
  <si>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</si>
  <si>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</si>
  <si>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</si>
  <si>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</si>
  <si>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</si>
  <si>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</si>
  <si>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</si>
  <si>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</si>
  <si>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</si>
  <si>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</si>
  <si>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</si>
  <si>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</si>
  <si>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</si>
  <si>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</si>
  <si>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</si>
  <si>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</si>
  <si>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</si>
  <si>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</si>
  <si>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</si>
  <si>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</si>
  <si>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</si>
  <si>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</si>
  <si>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</si>
  <si>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</si>
  <si>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</si>
  <si>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</si>
  <si>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</si>
  <si>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</si>
  <si>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</si>
  <si>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</si>
  <si>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</si>
  <si>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</si>
  <si>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</si>
  <si>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</si>
  <si>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</si>
  <si>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</si>
  <si>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</si>
  <si>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</si>
  <si>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</si>
  <si>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</si>
  <si>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</si>
  <si>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</si>
  <si>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</si>
  <si>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</si>
  <si>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</si>
  <si>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</si>
  <si>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</si>
  <si>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</si>
  <si>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</si>
  <si>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</si>
  <si>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</si>
  <si>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</si>
  <si>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</si>
  <si>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</si>
  <si>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</si>
  <si>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</si>
  <si>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</si>
  <si>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</si>
  <si>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</si>
  <si>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</si>
  <si>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</si>
  <si>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</si>
  <si>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</si>
  <si>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</si>
  <si>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</si>
  <si>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</si>
  <si>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</si>
  <si>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</si>
  <si>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</si>
  <si>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</si>
  <si>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</si>
  <si>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</si>
  <si>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</si>
  <si>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</si>
  <si>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</si>
  <si>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</si>
  <si>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</si>
  <si>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</si>
  <si>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</si>
  <si>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</si>
  <si>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</si>
  <si>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</si>
  <si>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</si>
  <si>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</si>
  <si>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</si>
  <si>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</si>
  <si>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</si>
  <si>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</si>
  <si>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</si>
  <si>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</si>
  <si>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</si>
  <si>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</si>
  <si>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</si>
  <si>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</si>
  <si>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</si>
  <si>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</si>
  <si>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</si>
  <si>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</si>
  <si>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</si>
  <si>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</si>
  <si>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</si>
  <si>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</si>
  <si>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</si>
  <si>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</si>
  <si>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</si>
  <si>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</si>
  <si>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</si>
  <si>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</si>
  <si>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</si>
  <si>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</si>
  <si>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</si>
  <si>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</si>
  <si>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</si>
  <si>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</si>
  <si>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</si>
  <si>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</si>
  <si>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</si>
  <si>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</si>
  <si>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</si>
  <si>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</si>
  <si>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</si>
  <si>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</si>
  <si>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</si>
  <si>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</si>
  <si>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</si>
  <si>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</si>
  <si>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</si>
  <si>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</si>
  <si>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</si>
  <si>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</si>
  <si>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</si>
  <si>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</si>
  <si>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</si>
  <si>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</si>
  <si>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</si>
  <si>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</si>
  <si>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</si>
  <si>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</si>
  <si>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</si>
  <si>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</si>
  <si>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</si>
  <si>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</si>
  <si>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</si>
  <si>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</si>
  <si>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</si>
  <si>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</si>
  <si>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</si>
  <si>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</si>
  <si>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</si>
  <si>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</si>
  <si>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</si>
  <si>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</si>
  <si>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</si>
  <si>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</si>
  <si>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</si>
  <si>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</si>
  <si>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</si>
  <si>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</si>
  <si>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</si>
  <si>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</si>
  <si>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</si>
  <si>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</si>
  <si>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</si>
  <si>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</si>
  <si>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</si>
  <si>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</si>
  <si>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</si>
  <si>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</si>
  <si>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</si>
  <si>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</si>
  <si>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</si>
  <si>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</si>
  <si>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</si>
  <si>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tt</t>
  </si>
  <si>
    <t>Tôi là ai</t>
  </si>
  <si>
    <t>Các giác quan</t>
  </si>
  <si>
    <t>Trang phục của bé</t>
  </si>
  <si>
    <t>Ngày hội của cô</t>
  </si>
  <si>
    <t>Bé làm bao nhiêu nghề</t>
  </si>
  <si>
    <t>Bé làm thợ xây</t>
  </si>
  <si>
    <t>Ngày hội chú bộ đội</t>
  </si>
  <si>
    <t>Hoa mùa xuân</t>
  </si>
  <si>
    <t>Ngày và đêm</t>
  </si>
  <si>
    <t>Nước</t>
  </si>
  <si>
    <t>Xưởng tái chế chai nhựa</t>
  </si>
  <si>
    <t>Đồ chơi từ giấy</t>
  </si>
  <si>
    <t>Đồ dùng trong gia đình</t>
  </si>
  <si>
    <t>Nhà tạo mẫu tóc</t>
  </si>
  <si>
    <t>Một số con vật nuôi trong gia đình</t>
  </si>
  <si>
    <t>Một số con vật sống trong rừng</t>
  </si>
  <si>
    <t>Dự án: Làm tổ chim</t>
  </si>
  <si>
    <t>Bài: VĐ vỗ tay theo phách "Ai nhanh hơn"</t>
  </si>
  <si>
    <t>Lễ hội trọi trâu</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</si>
  <si>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</si>
  <si>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</si>
  <si>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</si>
  <si>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</si>
  <si>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</si>
  <si>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</si>
  <si>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</si>
  <si>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"TRƯỜNG MẦM NON"</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</si>
  <si>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</si>
  <si>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</si>
  <si>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</si>
  <si>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</si>
  <si>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</si>
  <si>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</si>
  <si>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</si>
  <si>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</si>
  <si>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</si>
  <si>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</si>
  <si>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</si>
  <si>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</si>
  <si>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</si>
  <si>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</si>
  <si>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</si>
  <si>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</si>
  <si>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</si>
  <si>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</si>
  <si>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</si>
  <si>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</si>
  <si>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</si>
  <si>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</si>
  <si>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</si>
  <si>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</si>
  <si>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</si>
  <si>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</si>
  <si>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</si>
  <si>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</si>
  <si>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</si>
  <si>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</si>
  <si>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</si>
  <si>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</si>
  <si>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</si>
  <si>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</si>
  <si>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</si>
  <si>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</si>
  <si>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</si>
  <si>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</si>
  <si>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</si>
  <si>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</si>
  <si>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</si>
  <si>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</si>
  <si>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</si>
  <si>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</si>
  <si>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</si>
  <si>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</si>
  <si>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</si>
  <si>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</si>
  <si>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</si>
  <si>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</si>
  <si>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</si>
  <si>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</si>
  <si>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</si>
  <si>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</si>
  <si>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</si>
  <si>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</si>
  <si>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Bé vui Tết Trung thu</t>
  </si>
  <si>
    <t>Trường Mn của bé</t>
  </si>
  <si>
    <t>Lớp 3A của chúng mình</t>
  </si>
  <si>
    <t>Đồ dùng, đồ chơi của bé.</t>
  </si>
  <si>
    <t>Ngôi nhà thân yêu</t>
  </si>
  <si>
    <t>Những người thân trong gia đình</t>
  </si>
  <si>
    <t>Một số loài cá</t>
  </si>
  <si>
    <t xml:space="preserve"> Em yêu cây xanh</t>
  </si>
  <si>
    <t>Ngày hội của bà của mẹ</t>
  </si>
  <si>
    <t>Phương tiện giao thông đường hàng không</t>
  </si>
  <si>
    <t>Phương tiện giao thông đường thủy</t>
  </si>
  <si>
    <t>Phương tiện giao thông đường bộ</t>
  </si>
  <si>
    <t>Đồ Sơn quê em</t>
  </si>
  <si>
    <t>Bác Hồ</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</si>
  <si>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</si>
  <si>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</si>
  <si>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</si>
  <si>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</si>
  <si>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</si>
  <si>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</si>
  <si>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</si>
  <si>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</si>
  <si>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</si>
  <si>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</si>
  <si>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</si>
  <si>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</si>
  <si>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</si>
  <si>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</si>
  <si>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</si>
  <si>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</si>
  <si>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</si>
  <si>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</si>
  <si>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</si>
  <si>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</si>
  <si>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</si>
  <si>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</si>
  <si>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</si>
  <si>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</si>
  <si>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</si>
  <si>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</si>
  <si>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</si>
  <si>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</si>
  <si>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</si>
  <si>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</si>
  <si>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</si>
  <si>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</si>
  <si>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</si>
  <si>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</si>
  <si>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</si>
  <si>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</si>
  <si>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</si>
  <si>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</si>
  <si>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</si>
  <si>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</si>
  <si>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</si>
  <si>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</si>
  <si>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</si>
  <si>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</si>
  <si>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</si>
  <si>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</si>
  <si>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</si>
  <si>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</si>
  <si>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</si>
  <si>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nhảy tại chỗ</t>
  </si>
  <si>
    <t>Trò chơi: Bật liện tục qua 3 - 4 vòng</t>
  </si>
  <si>
    <t>Bài: Bật xa 25cm</t>
  </si>
  <si>
    <t>Trò chơi: Hãy xoay nào</t>
  </si>
  <si>
    <t>Co duỗi các ngón tay, đan các ngón tay vào nhau</t>
  </si>
  <si>
    <t xml:space="preserve"> Đan các ngón tay vào nhau/Co duỗi các ngón tay</t>
  </si>
  <si>
    <t>HĐH+HĐC</t>
  </si>
  <si>
    <t>Hướng dẫn trẻ vẽ hình tròn theo mẫu</t>
  </si>
  <si>
    <t>HĐC</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</si>
  <si>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</si>
  <si>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</si>
  <si>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</si>
  <si>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</si>
  <si>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</si>
  <si>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</si>
  <si>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</si>
  <si>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</si>
  <si>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</si>
  <si>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</si>
  <si>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</si>
  <si>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Hướng dẫn trẻ bóc trứng chim cút</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</si>
  <si>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</si>
  <si>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</si>
  <si>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</si>
  <si>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</si>
  <si>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</si>
  <si>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</si>
  <si>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</si>
  <si>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</si>
  <si>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Hướng dẫn trẻ nhận ký hiệu cá nhân</t>
  </si>
  <si>
    <t>Dạy và hướng dẫn trẻ cách sử dụng bát, thìa, cốc</t>
  </si>
  <si>
    <t>Nhắc nhở trẻ mời cô, mời bạn khi ăn</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</si>
  <si>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</si>
  <si>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</si>
  <si>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</si>
  <si>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</si>
  <si>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</si>
  <si>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</si>
  <si>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</si>
  <si>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</si>
  <si>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</si>
  <si>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</si>
  <si>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</si>
  <si>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Trò chuyện về những việc làm có thể gây nguy hiểm cho bản thân.</t>
  </si>
  <si>
    <t>Bài: Khám phá đôi bàn tay xinh</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</si>
  <si>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</si>
  <si>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</si>
  <si>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</si>
  <si>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</si>
  <si>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Bài: Làm hộp trồng cây</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</si>
  <si>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</si>
  <si>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</si>
  <si>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</si>
  <si>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</si>
  <si>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</si>
  <si>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Đặc điểm nổi bật và ích lợi của cây, rau,  hoa quen thuộc</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</si>
  <si>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</si>
  <si>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</si>
  <si>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</si>
  <si>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</si>
  <si>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</si>
  <si>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</si>
  <si>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</si>
  <si>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 xml:space="preserve">Bài học: Tìm hiểu một số nguồn nước
HĐNT: Trò chuyện về nước cần cho sự sống </t>
  </si>
  <si>
    <t>Bài: Tìm hiểu thời tiết mùa hè</t>
  </si>
  <si>
    <t>Đặc điểm chung, tính chất nổi bật của đất, đá, cát, sỏi</t>
  </si>
  <si>
    <t>Trò chuyện Đặc điểm chung, tính chất nổi bật của đất, đá, cát, sỏi</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</si>
  <si>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</si>
  <si>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</si>
  <si>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</si>
  <si>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</si>
  <si>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</si>
  <si>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</si>
  <si>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</si>
  <si>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</si>
  <si>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</si>
  <si>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</si>
  <si>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</si>
  <si>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</si>
  <si>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</si>
  <si>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</si>
  <si>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</si>
  <si>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</si>
  <si>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</si>
  <si>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</si>
  <si>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</si>
  <si>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</si>
  <si>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</si>
  <si>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</si>
  <si>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</si>
  <si>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</si>
  <si>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</si>
  <si>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</si>
  <si>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</si>
  <si>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</si>
  <si>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</si>
  <si>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</si>
  <si>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</si>
  <si>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 xml:space="preserve">Bài 1: Trường mầm non của bé
Bài 2: Lớp học của bé
</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</si>
  <si>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</si>
  <si>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</si>
  <si>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</si>
  <si>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</si>
  <si>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</si>
  <si>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</si>
  <si>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</si>
  <si>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</si>
  <si>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</si>
  <si>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</si>
  <si>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</si>
  <si>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</si>
  <si>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</si>
  <si>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</si>
  <si>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Quan sát đồ chơi ngoài sân</t>
  </si>
  <si>
    <t>Trò chuyện để trẻ nghe hiểu, sử dụng các câu đơn, câu mở rộng trong giao tiếp</t>
  </si>
  <si>
    <t>Nghe hiểu nội dung truyện kể, truyện đọc phù hợp với độ tuổi và chủ đề Trường mầm non</t>
  </si>
  <si>
    <t xml:space="preserve">Bài 1:Truyện Sự tích chú cuội
Bài 2: Truyện Bé Tôm đi học
</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</si>
  <si>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</si>
  <si>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</si>
  <si>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Nghề nghiệp</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</si>
  <si>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</si>
  <si>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</si>
  <si>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</si>
  <si>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</si>
  <si>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</si>
  <si>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</si>
  <si>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</si>
  <si>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Bài 1: Truyện Chú bé giọt nước; 
Bài 2: Ba món đồ chơi</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</si>
  <si>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</si>
  <si>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</si>
  <si>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</si>
  <si>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</si>
  <si>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</si>
  <si>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sử dụng các từ thông dụng chỉ sự vật, hoạt động, đặc điểm</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</si>
  <si>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</si>
  <si>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</si>
  <si>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</si>
  <si>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</si>
  <si>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</si>
  <si>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</si>
  <si>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Đọc thuộc bài thơ, ca dao, đồng dao phù hợp độ tuổi và chủ đề Gia đình</t>
  </si>
  <si>
    <t>Đọc thuộc bài thơ, ca dao, đồng dao phù hợp độ tuổi và chủ đề Nghề nghiệp</t>
  </si>
  <si>
    <t>Đọc thuộc bài thơ, ca dao, đồng dao phù hợp độ tuổi và chủ đề Thực vật</t>
  </si>
  <si>
    <t>Đọc thuộc bài thơ, ca dao, đồng dao phù hợp độ tuổi và chủ đề Động vật</t>
  </si>
  <si>
    <t>Đọc thuộc bài thơ, ca dao, đồng dao phù hợp độ tuổi và chủ đề PTGT</t>
  </si>
  <si>
    <t>Bài 1: Thơ: Xe chữa cháy
Bài 2: Thơ: Quà tặng mẹ</t>
  </si>
  <si>
    <t>Đọc thuộc bài thơ, ca dao, đồng dao phù hợp độ tuổi và chủ đề Nước-HTTN</t>
  </si>
  <si>
    <t xml:space="preserve">
Bài học: Thơ: Tái chế</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</si>
  <si>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</si>
  <si>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</si>
  <si>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</si>
  <si>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</si>
  <si>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</si>
  <si>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</si>
  <si>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</si>
  <si>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</si>
  <si>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</si>
  <si>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</si>
  <si>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</si>
  <si>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</si>
  <si>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</si>
  <si>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</si>
  <si>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</si>
  <si>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</si>
  <si>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</si>
  <si>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</si>
  <si>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</si>
  <si>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</si>
  <si>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</si>
  <si>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</si>
  <si>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</si>
  <si>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</si>
  <si>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</si>
  <si>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</si>
  <si>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</si>
  <si>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Bài học: Nhận biết một số trạng thái cảm xúc của người khác</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</si>
  <si>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</si>
  <si>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</si>
  <si>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</si>
  <si>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</si>
  <si>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</si>
  <si>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</si>
  <si>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</si>
  <si>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</si>
  <si>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</si>
  <si>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</si>
  <si>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</si>
  <si>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Bài học: Bé học lễ phép</t>
  </si>
  <si>
    <t>Trò chơi: nghe và làm theo hiệu lệnh của cô</t>
  </si>
  <si>
    <t>Bài học: Dạy trẻ Phân loại tác</t>
  </si>
  <si>
    <t>Trò chuyện và nhắc nhở trẻ, chơi đoàn kết giúp đỡ bạn</t>
  </si>
  <si>
    <t>Thích quan sát cảnh vật thiên nhiên và chăm sóc cây</t>
  </si>
  <si>
    <t>Bảo vệ và chăm sóc con vật, cây cối gần gũi</t>
  </si>
  <si>
    <t>Bảo vệ và chăm sóc con vật.</t>
  </si>
  <si>
    <t>Bảo vệ và chăm sóc cây cối gần gũi</t>
  </si>
  <si>
    <t>Quan sát cảnh vật quanh trường, chăm sóc cây, vườn rau trong trường</t>
  </si>
  <si>
    <t>Biết tiết kiệm điện, nước khi được sự hướng dẫn của giáo viên</t>
  </si>
  <si>
    <t>Tiết kiệm điện, nước</t>
  </si>
  <si>
    <t>Trò chuyện với trẻ tiết kiệm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</si>
  <si>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</si>
  <si>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</si>
  <si>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Cho trẻ nghe các bài hát, bản nhạc (nhạc thiếu nhi, dân ca)</t>
  </si>
  <si>
    <t>Hát đúng giai điệu, lời ca bài hát</t>
  </si>
  <si>
    <t>Hát đúng giai điệu, lời ca bài hát chủ đề: Trường Mầm non</t>
  </si>
  <si>
    <t>Bài 1: Rước đèn dưới ánh trăng. 
Bài 2: Cháu đi mẫu giáo</t>
  </si>
  <si>
    <t>Hát đúng giai điệu, lời ca bài hát chủ đề: Bản Thân</t>
  </si>
  <si>
    <t xml:space="preserve">Bài 1: DH Tay thơm tay ngoan
</t>
  </si>
  <si>
    <t>Hát đúng giai điệu, lời ca bài hát chủ đề: Gia Đình</t>
  </si>
  <si>
    <t>Hát đúng giai điệu, lời ca bài hát chủ đề: Nghề nghiệp</t>
  </si>
  <si>
    <t xml:space="preserve">Hát đúng giai điệu, lời ca bài hát chủ đề: Thực Vật </t>
  </si>
  <si>
    <t>Hát đúng giai điệu, lời ca bài hát chủ đề: Động Vật</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</si>
  <si>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</si>
  <si>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</si>
  <si>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</si>
  <si>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</si>
  <si>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</si>
  <si>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</si>
  <si>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</si>
  <si>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</si>
  <si>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 xml:space="preserve">Bài: VĐ theo tiết tấu chậm Cháu đi mẫu giáo
</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</si>
  <si>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</si>
  <si>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</si>
  <si>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</si>
  <si>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</si>
  <si>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</si>
  <si>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</si>
  <si>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</si>
  <si>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</si>
  <si>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</si>
  <si>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Vận động đơn giản theo nhịp điệu của các bài hát, bản nhạc
Chủ đề: PTGT</t>
  </si>
  <si>
    <t>Vận động đơn giản theo nhịp điệu của các bài hát, bản nhạc
Chủ đề: Nước - HTTN</t>
  </si>
  <si>
    <t>Bài 1: VĐ múa minh họa Trời nắng, trời mưa
Bài 2: VĐ gõ đệm theo tiết tấu Vì sao lại thế</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</si>
  <si>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</si>
  <si>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</si>
  <si>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</si>
  <si>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</si>
  <si>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</si>
  <si>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</si>
  <si>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Sử dụng các dụng cụ gõ đệm theo phách, nhịp
Chủ đề: Gia Đình</t>
  </si>
  <si>
    <t>Bài: Rèn kỹ năng âm nhạc : 
" Cả nhà thương nhau, cháu yêu bà"</t>
  </si>
  <si>
    <t xml:space="preserve">Sử dụng các dụng cụ gõ đệm theo phách, nhịp
</t>
  </si>
  <si>
    <t>Bài: Rèn kỹ năng âm nhạc : 
" Quả, sắp đến tết rồi"</t>
  </si>
  <si>
    <t>Bài học: Rèn kỹ năng âm nhạc : 
"Chú thỏ con, Ai cũng yêu chú mèo"</t>
  </si>
  <si>
    <t>Bài: Rèn kỹ năng âm nhạc : 
" Ai nhanh hơn, Quà 8/3"</t>
  </si>
  <si>
    <t>Bài: Rèn kỹ năng âm nhạc : 
"Trời nắng, trời mưa. Vì sao lại thế"</t>
  </si>
  <si>
    <t>Bài: Rèn kỹ năng âm nhạc : 
" Em mơ gặp Bác Hồ"</t>
  </si>
  <si>
    <t>Sử dụng các nguyên vật liệu tạo hình để tạo ra các sản phẩm
chủ đề: Gia Đình</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</si>
  <si>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</si>
  <si>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</si>
  <si>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</si>
  <si>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</si>
  <si>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</si>
  <si>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Bài: Dính dán con thỏ bằng chai nhựa. 
Bài 2: Dự án " Từ rác đến rô bốt"</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</si>
  <si>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</si>
  <si>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</si>
  <si>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</si>
  <si>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</si>
  <si>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 Bài ôn HĐG: tô màu trường mầm non, tô màu đồ chơi bé thích. 
Bài 1: Tô màu đồ chơi lớp học.</t>
  </si>
  <si>
    <t xml:space="preserve">Sử dụng một số kỹ năng vẽ nét thẳng, xiên, ngang để tạo thành bức tranh đơn giản
</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</si>
  <si>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</si>
  <si>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</si>
  <si>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</si>
  <si>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</si>
  <si>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Sử dụng một số kỹ năng vẽ nét thẳng, xiên, ngang để tạo thành bức tranh đơn giản
Chủ đề: PTGT</t>
  </si>
  <si>
    <t xml:space="preserve">
Bài 1: Vẽ máy bay. </t>
  </si>
  <si>
    <t xml:space="preserve">Bài 1: Vẽ Mưa
Bài 2: Vẽ theo ý thích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</si>
  <si>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</si>
  <si>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</si>
  <si>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</si>
  <si>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</si>
  <si>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</si>
  <si>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</si>
  <si>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</si>
  <si>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</si>
  <si>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</si>
  <si>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</si>
  <si>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Bài: Nặn Qủa táo</t>
  </si>
  <si>
    <t xml:space="preserve"> Lăn dọc, xoay tròn, ấn dẹt đất nặn để tạo thành các sản phẩm có 1 khối hoặc 2 khối
</t>
  </si>
  <si>
    <t>Bài: Nặn cái đĩa</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</si>
  <si>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</si>
  <si>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</si>
  <si>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</si>
  <si>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</si>
  <si>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</si>
  <si>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</si>
  <si>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</si>
  <si>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</si>
  <si>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</si>
  <si>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</si>
  <si>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</si>
  <si>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</si>
  <si>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 xml:space="preserve">                                                   Trong đó: - Lĩnh vực thể chất</t>
  </si>
  <si>
    <t>Hiệu phó chuyên môn</t>
  </si>
  <si>
    <t>Người đánh giá</t>
  </si>
  <si>
    <t xml:space="preserve">                                                                    - Lĩnh vực nhận thức</t>
  </si>
  <si>
    <t xml:space="preserve">                                                                    - Lĩnh vực ngôn ngữ</t>
  </si>
  <si>
    <t xml:space="preserve">                                                                    - Lĩnh vực tình cảm kỹ năng xã hội</t>
  </si>
  <si>
    <t xml:space="preserve">                                                                    - Lĩnh vực thẩm mỹ</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</si>
  <si>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</si>
  <si>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</si>
  <si>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</si>
  <si>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</si>
  <si>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</si>
  <si>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</si>
  <si>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</si>
  <si>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</si>
  <si>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</si>
  <si>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</si>
  <si>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</si>
  <si>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u/>
        <sz val="12"/>
        <color rgb="FFFF0000"/>
        <rFont val="Times New Roman"/>
        <family val="1"/>
      </rPr>
      <t xml:space="preserve">                            Chia ra</t>
    </r>
    <r>
      <rPr>
        <i/>
        <sz val="12"/>
        <color rgb="FFFF0000"/>
        <rFont val="Times New Roman"/>
        <family val="1"/>
      </rPr>
      <t>:   + Giờ thể chất</t>
    </r>
  </si>
  <si>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</si>
  <si>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</si>
  <si>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</si>
  <si>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</si>
  <si>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</si>
  <si>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</si>
  <si>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</si>
  <si>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</si>
  <si>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</si>
  <si>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</si>
  <si>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</si>
  <si>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</si>
  <si>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</si>
  <si>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</si>
  <si>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</si>
  <si>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</si>
  <si>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</si>
  <si>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</si>
  <si>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</si>
  <si>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</si>
  <si>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</si>
  <si>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</si>
  <si>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</si>
  <si>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</si>
  <si>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Món ăn bé yêu thích </t>
  </si>
  <si>
    <t>Bài học:  Chạy 15m liên tục theo hướng thẳng</t>
  </si>
  <si>
    <t>Chơi: Đan nịt
Trò chơi: Những quả bóng xinh</t>
  </si>
  <si>
    <t>Trò chuyện một số quy tắc an toàn đơn giản: Quy tắc đi lên xuống cầu thang</t>
  </si>
  <si>
    <t>Bài: Khám phá cơ thể bé</t>
  </si>
  <si>
    <t xml:space="preserve">Bài 1: Truyện "Đôi dép"
Bài 2: Truyện "Gấu con bị đau răng"
</t>
  </si>
  <si>
    <t xml:space="preserve">Bài học: Quà tặng mẹ
</t>
  </si>
  <si>
    <t>Bài 1: Bé ơi
Bài 2: Miệng xinh.</t>
  </si>
  <si>
    <t>HĐC: Thơ Giúp mẹ
Bài học: Cô và mẹ</t>
  </si>
  <si>
    <t>Bài học: Dạy trẻ kể lại chuyện : Quà tặng mẹ</t>
  </si>
  <si>
    <t>Bài: Gia đình của bé</t>
  </si>
  <si>
    <t>Giáo dục trẻ giữ gìn vệ sinh môi trường (Bỏ rác dúng nơi quy định, không ngắt lá bẻ cành, nhặt lá khô...)</t>
  </si>
  <si>
    <t>Bài 1 DH: Nhà của tôi
Bài 2: DH Cô và mẹ</t>
  </si>
  <si>
    <t>Bài: Rèn kỹ năng âm nhạc : 
" Tay thơm tay ngoan, Đôi mắt xinh"</t>
  </si>
  <si>
    <t>Bài 1: Dự án Làm cuốn sách của bé
Bài 2: Trang trí bưu thiêp tặng cô</t>
  </si>
  <si>
    <t>Bài 1:  Tô màu tranh các loại quần áo.
Bài 2: Tô màu tóc cho bạn</t>
  </si>
  <si>
    <t>Bài: Gắp, thả làm ổ gà</t>
  </si>
  <si>
    <t>06/9-29/9</t>
  </si>
  <si>
    <t>02/10-27/10</t>
  </si>
  <si>
    <t>27/11-22/12</t>
  </si>
  <si>
    <t>04/3-29/3</t>
  </si>
  <si>
    <t>01/4-26/4</t>
  </si>
  <si>
    <t>29/4-17/5</t>
  </si>
  <si>
    <t>30/10-24/11</t>
  </si>
  <si>
    <t>25/12-19/1</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</si>
  <si>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</si>
  <si>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</si>
  <si>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</si>
  <si>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Dạy trẻ sử dụng câu đơn, câu ghép trò chuyện về chủ đề</t>
  </si>
  <si>
    <t xml:space="preserve">Cô cho trẻ xem tranh về nội dung các câu chuyện có trong chủ đề.
Bài: Truyện Bác nông dân
</t>
  </si>
  <si>
    <t>Cô cho trẻ tập đếm theo khả năng.
Bài: Dạy trẻ đếm đến 2</t>
  </si>
  <si>
    <t>Cô cho trẻ thực hiện các bước lặn cơ bản.
Bài học: Nặn 1 số đồ dùng nghề xây dựng: xẻng, bay, xô</t>
  </si>
  <si>
    <t>Cô cho trẻ vận động vỗ tay theo nhịp bài hát trong chủ đề.
 Bài học: Rèn kỹ năng âm nhạc : 
" Em làm công an tí hon, chú bộ đội"</t>
  </si>
  <si>
    <t>Cô  cho trẻ tập cắt thẳng một đoạn giấy 5cm.
Bài học: Cắt dán hàng rào</t>
  </si>
  <si>
    <t>Trẻ hát một số bài hát có trong chủ đề
Bài 1: DH: Cháu yêu cô chú công nhân
Bài 2: DH: Làm chú bộ đội</t>
  </si>
  <si>
    <t>Trò chuyện để trẻ nói cảm nhận về vẻ đẹp nổi bật của tác phẩm tạo hình (ghế đá hình con vật vườn cổ tích; con hươu cao cổ)</t>
  </si>
  <si>
    <t>Trẻ đọc một số bài đồng dao về chủ đề nghề nghiệp.
Bài 1: Thơ: Em làm thợ xây
Bài 2: Thơ: Các cô thợ</t>
  </si>
  <si>
    <t>Kể về những con vật mà trẻ biết thông qua những câu hỏi gợi mở của cô</t>
  </si>
  <si>
    <t>Kể về những  cây cối   mà trẻ biết thông qua những câu hỏi gợi mở của cô</t>
  </si>
  <si>
    <t>Trò chuyện để trẻ kể vềcây cối   thông qua những câu hỏi gợi mở của cô</t>
  </si>
  <si>
    <t>Trò chuyện để trẻ kể về các con vật thông qua những câu hỏi gợi mở của cô</t>
  </si>
  <si>
    <t xml:space="preserve">Bài 1: Tìm hiểu về một số con vật nuôi trong gia đình
Bài 2: Tìm hiểu một số loài cá
Bài 3: Tìm hiểu động vật sống trong rừng
</t>
  </si>
  <si>
    <t>Trò chuyện về những con vật gần gũi và quen thuộc với trẻ</t>
  </si>
  <si>
    <t xml:space="preserve">Bài học: DH: Ai cũng yêu chú mèo
Cô cho trẻ hát một số bài hát có trong chủ đề
 </t>
  </si>
  <si>
    <t>Cô hướng dẫn trẻ đếm theo khả năng
Bài học: Dạy trẻ đếm đến 3</t>
  </si>
  <si>
    <t>Cô cho trẻ làm quen một số bài đồng dao về chủ đề
Bài đồng dao: Con voi</t>
  </si>
  <si>
    <t xml:space="preserve">Hướng dẫn trẻ tưới  cây 
</t>
  </si>
  <si>
    <t>Hướng dẫn trẻ xếp giá đồ chơi cho gọn gàng, ngăn nắp.</t>
  </si>
  <si>
    <t>Hướng dẫn trẻ xếp giường, gối sau khi ngủ dậy.</t>
  </si>
  <si>
    <t>Cô cho trẻ chơi so sánh dài ngắn
Bài: So sánh 2 đối tượng về kích thước ( to - nhỏ)</t>
  </si>
  <si>
    <t>Trò chuyện hỏi trẻ  qua tranh tường ở vườn cổ tích.</t>
  </si>
  <si>
    <t>Bài học: Mèo con đáng yêu
Trò chuyện về cách chăm sóc(tắm, cho ăn) chú mèo đáng yêu của gia đình trẻ.</t>
  </si>
  <si>
    <t xml:space="preserve">Bài học: VĐ vỗ tay theo tiết tấu chậm Ai cũng yêu chú mèo
Bài học: VĐ múa Chú thỏ con
Chơi Tc vận động một số bài hát trong chủ đề
</t>
  </si>
  <si>
    <t>Trò chuyện với trẻ kỹ năng phòng tránh nơi nguy hiểm (vườn bách thú, lan can cầu thang).</t>
  </si>
  <si>
    <t>Trò chuyện về thời tiết, công việc của bác bảo vệ, cô lao công, bác cấp dưỡng với trẻ để khuyến khích trẻ nói đủ câu</t>
  </si>
  <si>
    <t>Một số loại rau, củ, quả</t>
  </si>
  <si>
    <t>Bài học: Dự án làm bông hoa mùa xuân</t>
  </si>
  <si>
    <t xml:space="preserve">
Bài 1: DH: Qủa
Bài 2: DH: Sắp đến tết rồi
</t>
  </si>
  <si>
    <t>30/12-24/1</t>
  </si>
  <si>
    <t>Bài 1: Tìm hiểu một số loại rau
Bài 2: Tìm hiểu một số loại cây
Bài 3: Tìm hiểu một số loại hoa</t>
  </si>
  <si>
    <t>Bé vui đón Tết</t>
  </si>
  <si>
    <t>Bài 1: Thơ: dây leo
Bài 2: Cây đào</t>
  </si>
  <si>
    <t>Bài 1: Vẽ cây xanh
Bài 2: Vẽ hoa mùa xuân</t>
  </si>
  <si>
    <t>Trò chuyện về Tết nguyên đán</t>
  </si>
  <si>
    <t>LH</t>
  </si>
  <si>
    <t>Trò chuyện về cây xanh trong ngày đông; cảnh quan sân trường trong những ngày giáp Tết.</t>
  </si>
  <si>
    <t>Trò chuyện về cảnh vật thay đổi khi mùa đông về; các hoạt động trong ngày Tết cổ truyền của dân tộc mà trẻ biết</t>
  </si>
  <si>
    <t>NGƯỜI LẬP KẾ HOẠCH</t>
  </si>
  <si>
    <t>XÁC NHẬN</t>
  </si>
  <si>
    <t>TỔ CHUYÊN MÔN</t>
  </si>
  <si>
    <t>XÁC NHẬN BGH</t>
  </si>
  <si>
    <t>PHÓ HIỆU TRƯỞNG</t>
  </si>
  <si>
    <t>Trần Thị Thúy</t>
  </si>
  <si>
    <t>Hoàng Thúy Hoa</t>
  </si>
  <si>
    <t>KÉ HOẠCH GIÁO DỤC CHỦ ĐỀ: THỰC VẬT</t>
  </si>
  <si>
    <t>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</si>
</sst>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sz val="11"/>
      <color theme="1"/>
      <name val="Times New Roman"/>
      <family val="1"/>
    </font>
    <font>
      <i/>
      <u/>
      <sz val="12"/>
      <color rgb="FFFF0000"/>
      <name val="Times New Roman"/>
      <family val="1"/>
    </font>
    <font>
      <sz val="12"/>
      <color theme="1"/>
      <name val="Times New Roman"/>
      <family val="1"/>
    </font>
    <font>
      <sz val="12"/>
      <name val="Times New Roman"/>
      <family val="1"/>
    </font>
    <font>
      <sz val="12"/>
      <name val="Calibri"/>
      <family val="2"/>
    </font>
    <font>
      <sz val="12"/>
      <color theme="1"/>
      <name val="Calibri"/>
      <family val="2"/>
      <scheme val="minor"/>
    </font>
    <font>
      <b/>
      <i/>
      <sz val="12"/>
      <color rgb="FFFF0000"/>
      <name val="Times New Roman"/>
      <family val="1"/>
    </font>
    <font>
      <b/>
      <sz val="14"/>
      <color theme="1"/>
      <name val="Times New Roman"/>
      <family val="1"/>
    </font>
  </fonts>
  <fills count="2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FF0000"/>
        <bgColor rgb="FFFF000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s>
  <borders count="24">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4">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5" fillId="2" borderId="14" xfId="0" applyNumberFormat="1" applyFont="1" applyFill="1" applyBorder="1" applyAlignment="1">
      <alignment vertical="center" wrapText="1"/>
    </xf>
    <xf numFmtId="49" fontId="6" fillId="2" borderId="14" xfId="0" applyNumberFormat="1" applyFont="1" applyFill="1" applyBorder="1" applyAlignment="1">
      <alignment horizontal="center" vertical="center" wrapText="1"/>
    </xf>
    <xf numFmtId="49" fontId="5" fillId="2" borderId="18" xfId="0" applyNumberFormat="1" applyFont="1" applyFill="1" applyBorder="1" applyAlignment="1">
      <alignment vertical="center" wrapText="1"/>
    </xf>
    <xf numFmtId="49" fontId="6" fillId="2" borderId="18" xfId="0" applyNumberFormat="1" applyFont="1" applyFill="1" applyBorder="1" applyAlignment="1">
      <alignment horizontal="center" vertical="center" wrapText="1"/>
    </xf>
    <xf numFmtId="49" fontId="5"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left" vertical="center" wrapText="1"/>
    </xf>
    <xf numFmtId="0" fontId="3"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0" xfId="0" applyFont="1" applyAlignment="1">
      <alignment horizontal="center" vertical="center" wrapText="1"/>
    </xf>
    <xf numFmtId="0" fontId="3" fillId="2" borderId="14" xfId="0" applyFont="1" applyFill="1" applyBorder="1" applyAlignment="1">
      <alignment horizontal="left" vertical="center" wrapText="1"/>
    </xf>
    <xf numFmtId="49" fontId="6" fillId="2" borderId="18" xfId="0" applyNumberFormat="1" applyFont="1" applyFill="1" applyBorder="1" applyAlignment="1">
      <alignment vertical="center" wrapText="1"/>
    </xf>
    <xf numFmtId="0" fontId="3" fillId="0" borderId="14" xfId="0" applyFont="1" applyBorder="1" applyAlignment="1">
      <alignment horizontal="center" vertical="center" wrapText="1"/>
    </xf>
    <xf numFmtId="49" fontId="6" fillId="4" borderId="14" xfId="0" applyNumberFormat="1" applyFont="1" applyFill="1" applyBorder="1" applyAlignment="1">
      <alignment horizontal="center" vertical="center" wrapText="1"/>
    </xf>
    <xf numFmtId="0" fontId="3" fillId="0" borderId="14" xfId="0" applyFont="1" applyBorder="1" applyAlignment="1">
      <alignment horizontal="left" vertical="center" wrapText="1"/>
    </xf>
    <xf numFmtId="49" fontId="5" fillId="2" borderId="18" xfId="0" applyNumberFormat="1" applyFont="1" applyFill="1" applyBorder="1" applyAlignment="1">
      <alignment horizontal="left" vertical="center" wrapText="1"/>
    </xf>
    <xf numFmtId="0" fontId="3" fillId="4" borderId="1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10" fillId="3" borderId="14" xfId="0" applyFont="1" applyFill="1" applyBorder="1" applyAlignment="1">
      <alignment horizontal="center" vertical="center" wrapText="1"/>
    </xf>
    <xf numFmtId="0" fontId="5" fillId="0" borderId="0" xfId="0" applyFont="1" applyAlignment="1">
      <alignment vertical="center" wrapText="1"/>
    </xf>
    <xf numFmtId="0" fontId="10" fillId="0" borderId="14" xfId="0"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14" xfId="0" applyFont="1" applyBorder="1" applyAlignment="1">
      <alignment horizontal="center" vertical="center"/>
    </xf>
    <xf numFmtId="0" fontId="5" fillId="3" borderId="14" xfId="0" applyFont="1" applyFill="1" applyBorder="1" applyAlignment="1">
      <alignment horizontal="center" vertical="center"/>
    </xf>
    <xf numFmtId="0" fontId="5" fillId="0" borderId="3" xfId="0" applyFont="1" applyBorder="1" applyAlignment="1">
      <alignment horizontal="center" vertical="center" textRotation="180" wrapText="1"/>
    </xf>
    <xf numFmtId="49" fontId="5" fillId="0" borderId="14" xfId="0" applyNumberFormat="1" applyFont="1" applyBorder="1" applyAlignment="1">
      <alignment horizontal="center" vertical="center"/>
    </xf>
    <xf numFmtId="49" fontId="5" fillId="3" borderId="14"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wrapText="1"/>
    </xf>
    <xf numFmtId="0" fontId="5" fillId="0" borderId="7" xfId="0" applyFont="1" applyBorder="1" applyAlignment="1">
      <alignment horizontal="center" vertical="center" textRotation="180" wrapText="1"/>
    </xf>
    <xf numFmtId="0" fontId="8" fillId="3" borderId="14" xfId="0" applyFont="1" applyFill="1" applyBorder="1" applyAlignment="1">
      <alignment horizontal="center" vertical="center" wrapText="1"/>
    </xf>
    <xf numFmtId="0" fontId="3" fillId="3" borderId="14" xfId="0" applyFont="1" applyFill="1" applyBorder="1" applyAlignment="1">
      <alignment vertical="center" wrapText="1"/>
    </xf>
    <xf numFmtId="49" fontId="11" fillId="3" borderId="14" xfId="0" applyNumberFormat="1" applyFont="1" applyFill="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textRotation="180" wrapText="1"/>
    </xf>
    <xf numFmtId="0" fontId="5" fillId="0" borderId="12" xfId="0" applyFont="1" applyBorder="1" applyAlignment="1">
      <alignment vertical="center"/>
    </xf>
    <xf numFmtId="0" fontId="4"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10" fillId="5" borderId="14" xfId="0" applyFont="1" applyFill="1" applyBorder="1" applyAlignment="1">
      <alignment horizontal="center" vertical="center" wrapText="1"/>
    </xf>
    <xf numFmtId="49" fontId="5" fillId="0" borderId="14" xfId="0" applyNumberFormat="1" applyFont="1" applyBorder="1" applyAlignment="1">
      <alignment horizontal="left" vertical="center" wrapText="1"/>
    </xf>
    <xf numFmtId="49" fontId="5" fillId="2" borderId="14" xfId="0" applyNumberFormat="1" applyFont="1" applyFill="1" applyBorder="1" applyAlignment="1">
      <alignment horizontal="center" vertical="center" wrapText="1"/>
    </xf>
    <xf numFmtId="9" fontId="10" fillId="0" borderId="14"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12" fillId="2" borderId="14" xfId="0" applyNumberFormat="1" applyFont="1" applyFill="1" applyBorder="1" applyAlignment="1">
      <alignment horizontal="center" vertical="center" wrapText="1"/>
    </xf>
    <xf numFmtId="49" fontId="10" fillId="2" borderId="14" xfId="0" applyNumberFormat="1" applyFont="1" applyFill="1" applyBorder="1" applyAlignment="1">
      <alignment horizontal="left" vertical="center" wrapText="1"/>
    </xf>
    <xf numFmtId="0" fontId="10" fillId="6"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10" borderId="14" xfId="0" applyFont="1" applyFill="1" applyBorder="1" applyAlignment="1">
      <alignment horizontal="center" vertical="center" wrapText="1"/>
    </xf>
    <xf numFmtId="9" fontId="5" fillId="0" borderId="14" xfId="0" applyNumberFormat="1" applyFont="1" applyBorder="1" applyAlignment="1">
      <alignment horizontal="center" vertical="center" wrapText="1"/>
    </xf>
    <xf numFmtId="0" fontId="5" fillId="0" borderId="14" xfId="0" applyFont="1" applyBorder="1" applyAlignment="1">
      <alignment horizontal="left" vertical="center" wrapText="1"/>
    </xf>
    <xf numFmtId="49" fontId="10"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center" wrapText="1"/>
    </xf>
    <xf numFmtId="49" fontId="5" fillId="0" borderId="14" xfId="0" applyNumberFormat="1" applyFont="1" applyBorder="1" applyAlignment="1">
      <alignment vertical="center" wrapText="1"/>
    </xf>
    <xf numFmtId="0" fontId="10" fillId="11" borderId="1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10" fillId="12" borderId="14" xfId="0" applyFont="1" applyFill="1" applyBorder="1" applyAlignment="1">
      <alignment horizontal="center" vertical="center" wrapText="1"/>
    </xf>
    <xf numFmtId="49" fontId="4" fillId="0" borderId="14" xfId="0" applyNumberFormat="1" applyFont="1" applyBorder="1" applyAlignment="1">
      <alignment horizontal="left" vertical="center" wrapText="1"/>
    </xf>
    <xf numFmtId="49" fontId="4" fillId="3" borderId="14" xfId="0" applyNumberFormat="1" applyFont="1" applyFill="1" applyBorder="1" applyAlignment="1">
      <alignment horizontal="left" vertical="center" wrapText="1"/>
    </xf>
    <xf numFmtId="49" fontId="5" fillId="13" borderId="14" xfId="0" applyNumberFormat="1" applyFont="1" applyFill="1" applyBorder="1" applyAlignment="1">
      <alignment horizontal="left" vertical="center" wrapText="1"/>
    </xf>
    <xf numFmtId="0" fontId="3" fillId="9" borderId="14" xfId="0" applyFont="1" applyFill="1" applyBorder="1" applyAlignment="1">
      <alignment horizontal="center" vertical="center" wrapText="1"/>
    </xf>
    <xf numFmtId="0" fontId="10" fillId="14" borderId="14" xfId="0" applyFont="1" applyFill="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0" fontId="10" fillId="15" borderId="14" xfId="0" applyFont="1" applyFill="1" applyBorder="1" applyAlignment="1">
      <alignment horizontal="center" vertical="center" wrapText="1"/>
    </xf>
    <xf numFmtId="49" fontId="4" fillId="3" borderId="20" xfId="0" applyNumberFormat="1" applyFont="1" applyFill="1" applyBorder="1" applyAlignment="1">
      <alignment horizontal="left" vertical="center" wrapText="1"/>
    </xf>
    <xf numFmtId="49" fontId="4" fillId="3" borderId="21" xfId="0" applyNumberFormat="1" applyFont="1" applyFill="1" applyBorder="1" applyAlignment="1">
      <alignment horizontal="left" vertical="center" wrapText="1"/>
    </xf>
    <xf numFmtId="0" fontId="10" fillId="16" borderId="14" xfId="0" applyFont="1" applyFill="1" applyBorder="1" applyAlignment="1">
      <alignment horizontal="center" vertical="center" wrapText="1"/>
    </xf>
    <xf numFmtId="49" fontId="4" fillId="0" borderId="16"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10" fillId="17" borderId="14" xfId="0" applyFont="1" applyFill="1" applyBorder="1" applyAlignment="1">
      <alignment horizontal="center" vertical="center" wrapText="1"/>
    </xf>
    <xf numFmtId="49" fontId="5" fillId="0" borderId="3" xfId="0" applyNumberFormat="1" applyFont="1" applyBorder="1" applyAlignment="1">
      <alignment horizontal="left" vertical="center" wrapText="1"/>
    </xf>
    <xf numFmtId="0" fontId="10" fillId="18" borderId="14" xfId="0" applyFont="1" applyFill="1" applyBorder="1" applyAlignment="1">
      <alignment horizontal="center" vertical="center" wrapText="1"/>
    </xf>
    <xf numFmtId="49" fontId="4" fillId="3" borderId="20"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49" fontId="5" fillId="0" borderId="3" xfId="0" applyNumberFormat="1" applyFont="1" applyBorder="1" applyAlignment="1">
      <alignment vertical="center" wrapText="1"/>
    </xf>
    <xf numFmtId="0" fontId="10" fillId="19" borderId="14" xfId="0" applyFont="1" applyFill="1" applyBorder="1" applyAlignment="1">
      <alignment horizontal="center" vertical="center" wrapText="1"/>
    </xf>
    <xf numFmtId="0" fontId="14" fillId="0" borderId="0" xfId="0" applyFont="1" applyAlignment="1">
      <alignment vertical="center" wrapText="1"/>
    </xf>
    <xf numFmtId="0" fontId="10" fillId="20" borderId="14" xfId="0" applyFont="1" applyFill="1" applyBorder="1" applyAlignment="1">
      <alignment horizontal="center" vertical="center" wrapText="1"/>
    </xf>
    <xf numFmtId="0" fontId="10" fillId="21"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20" xfId="0" applyFont="1" applyFill="1" applyBorder="1" applyAlignment="1">
      <alignment vertical="center" wrapText="1"/>
    </xf>
    <xf numFmtId="0" fontId="4" fillId="2" borderId="2" xfId="0" applyFont="1" applyFill="1" applyBorder="1" applyAlignment="1">
      <alignment horizontal="left" vertical="center" wrapText="1"/>
    </xf>
    <xf numFmtId="0" fontId="7" fillId="3" borderId="14" xfId="0" applyFont="1" applyFill="1" applyBorder="1" applyAlignment="1">
      <alignment horizontal="center" vertical="center" wrapText="1"/>
    </xf>
    <xf numFmtId="0" fontId="17" fillId="3" borderId="14" xfId="0" applyFont="1" applyFill="1" applyBorder="1" applyAlignment="1">
      <alignment horizontal="center" vertical="center" wrapText="1"/>
    </xf>
    <xf numFmtId="49" fontId="17" fillId="3" borderId="14" xfId="0" applyNumberFormat="1" applyFont="1" applyFill="1" applyBorder="1" applyAlignment="1">
      <alignment horizontal="center" vertical="center" wrapText="1"/>
    </xf>
    <xf numFmtId="0" fontId="5" fillId="3" borderId="14" xfId="0" applyFont="1" applyFill="1" applyBorder="1" applyAlignment="1">
      <alignment vertical="center" wrapText="1"/>
    </xf>
    <xf numFmtId="0" fontId="3" fillId="3" borderId="14" xfId="0" applyFont="1" applyFill="1" applyBorder="1" applyAlignment="1">
      <alignment horizontal="left" vertical="center" wrapText="1"/>
    </xf>
    <xf numFmtId="0" fontId="18" fillId="3" borderId="14" xfId="0" applyFont="1" applyFill="1" applyBorder="1" applyAlignment="1">
      <alignment horizontal="center" vertical="center"/>
    </xf>
    <xf numFmtId="0" fontId="5" fillId="3" borderId="14" xfId="0" applyFont="1" applyFill="1" applyBorder="1" applyAlignment="1">
      <alignment horizontal="left" vertical="center" wrapText="1"/>
    </xf>
    <xf numFmtId="0" fontId="8" fillId="3" borderId="14" xfId="0" applyFont="1" applyFill="1" applyBorder="1" applyAlignment="1">
      <alignment horizontal="left" vertical="center" wrapText="1"/>
    </xf>
    <xf numFmtId="164" fontId="18" fillId="3" borderId="14" xfId="0" applyNumberFormat="1" applyFont="1" applyFill="1" applyBorder="1" applyAlignment="1">
      <alignment horizontal="center" vertical="center"/>
    </xf>
    <xf numFmtId="0" fontId="5" fillId="2" borderId="14" xfId="0" applyFont="1" applyFill="1" applyBorder="1" applyAlignment="1">
      <alignment vertical="center" wrapText="1"/>
    </xf>
    <xf numFmtId="0" fontId="8" fillId="2" borderId="14" xfId="0" applyFont="1" applyFill="1" applyBorder="1" applyAlignment="1">
      <alignment horizontal="center" vertical="center" wrapText="1"/>
    </xf>
    <xf numFmtId="0" fontId="18" fillId="2" borderId="14" xfId="0" applyFont="1" applyFill="1" applyBorder="1" applyAlignment="1">
      <alignment horizontal="center" vertical="center"/>
    </xf>
    <xf numFmtId="164" fontId="18" fillId="2" borderId="14" xfId="0" applyNumberFormat="1" applyFont="1" applyFill="1" applyBorder="1" applyAlignment="1">
      <alignment horizontal="center" vertical="center"/>
    </xf>
    <xf numFmtId="49" fontId="5" fillId="3" borderId="18" xfId="0" applyNumberFormat="1" applyFont="1" applyFill="1" applyBorder="1" applyAlignment="1">
      <alignment horizontal="center" vertical="center" wrapText="1"/>
    </xf>
    <xf numFmtId="49" fontId="5" fillId="3" borderId="22" xfId="0" applyNumberFormat="1" applyFont="1" applyFill="1" applyBorder="1" applyAlignment="1">
      <alignment horizontal="center" vertical="center" wrapText="1"/>
    </xf>
    <xf numFmtId="0" fontId="19" fillId="3" borderId="14" xfId="0" applyFont="1" applyFill="1" applyBorder="1" applyAlignment="1">
      <alignment vertical="center" wrapText="1"/>
    </xf>
    <xf numFmtId="0" fontId="19" fillId="3" borderId="14" xfId="0" applyFont="1" applyFill="1" applyBorder="1" applyAlignment="1">
      <alignment horizontal="center" vertical="center" wrapText="1"/>
    </xf>
    <xf numFmtId="49" fontId="11" fillId="3" borderId="21"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49" fontId="21" fillId="3" borderId="14" xfId="0" applyNumberFormat="1" applyFont="1" applyFill="1" applyBorder="1" applyAlignment="1">
      <alignment horizontal="center" vertical="center" wrapText="1"/>
    </xf>
    <xf numFmtId="0" fontId="22" fillId="0" borderId="14" xfId="0" applyFont="1" applyBorder="1" applyAlignment="1">
      <alignment horizontal="center" vertical="center" wrapText="1"/>
    </xf>
    <xf numFmtId="0" fontId="3" fillId="0" borderId="14" xfId="0" applyFont="1" applyBorder="1" applyAlignment="1">
      <alignment wrapText="1"/>
    </xf>
    <xf numFmtId="49" fontId="4" fillId="0" borderId="15" xfId="0" applyNumberFormat="1" applyFont="1" applyBorder="1" applyAlignment="1">
      <alignment horizontal="left" vertical="center" wrapText="1"/>
    </xf>
    <xf numFmtId="49" fontId="5" fillId="3" borderId="21" xfId="0" applyNumberFormat="1" applyFont="1" applyFill="1" applyBorder="1" applyAlignment="1">
      <alignment horizontal="center" vertical="center" wrapText="1"/>
    </xf>
    <xf numFmtId="0" fontId="24" fillId="0" borderId="0" xfId="0" applyFont="1" applyAlignment="1">
      <alignment vertical="center" wrapText="1"/>
    </xf>
    <xf numFmtId="0" fontId="24" fillId="0" borderId="0" xfId="0" applyFont="1"/>
    <xf numFmtId="49" fontId="5" fillId="2" borderId="18" xfId="0" applyNumberFormat="1" applyFont="1" applyFill="1" applyBorder="1" applyAlignment="1">
      <alignment horizontal="center" vertical="center" wrapText="1"/>
    </xf>
    <xf numFmtId="0" fontId="25" fillId="3" borderId="14" xfId="0"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vertical="center" wrapText="1"/>
    </xf>
    <xf numFmtId="0" fontId="0" fillId="0" borderId="0" xfId="0" applyAlignment="1">
      <alignment vertical="top" wrapText="1"/>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xf numFmtId="49" fontId="5" fillId="3" borderId="23" xfId="0" applyNumberFormat="1" applyFont="1" applyFill="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center" vertical="center"/>
    </xf>
    <xf numFmtId="0" fontId="26" fillId="0" borderId="2" xfId="0" applyFont="1" applyBorder="1" applyAlignment="1">
      <alignment horizontal="center"/>
    </xf>
    <xf numFmtId="0" fontId="26" fillId="0" borderId="2" xfId="0" applyFont="1" applyBorder="1"/>
    <xf numFmtId="49" fontId="9" fillId="2" borderId="2" xfId="0" applyNumberFormat="1" applyFont="1" applyFill="1" applyBorder="1" applyAlignment="1">
      <alignment horizontal="center" vertical="center" wrapText="1"/>
    </xf>
    <xf numFmtId="49" fontId="9" fillId="2" borderId="19" xfId="0" applyNumberFormat="1" applyFont="1" applyFill="1" applyBorder="1" applyAlignment="1">
      <alignment horizontal="center" vertical="center" wrapText="1"/>
    </xf>
    <xf numFmtId="0" fontId="5" fillId="0" borderId="15" xfId="0" applyFont="1" applyBorder="1" applyAlignment="1">
      <alignment horizontal="center" vertical="center" wrapText="1"/>
    </xf>
    <xf numFmtId="0" fontId="2" fillId="0" borderId="16" xfId="0" applyFont="1" applyBorder="1"/>
    <xf numFmtId="0" fontId="2" fillId="0" borderId="17" xfId="0" applyFont="1" applyBorder="1"/>
    <xf numFmtId="49" fontId="5" fillId="3" borderId="4" xfId="0" applyNumberFormat="1" applyFont="1" applyFill="1" applyBorder="1" applyAlignment="1">
      <alignment horizontal="center" vertical="center" wrapText="1"/>
    </xf>
    <xf numFmtId="0" fontId="2" fillId="0" borderId="6" xfId="0" applyFont="1" applyBorder="1"/>
    <xf numFmtId="0" fontId="2" fillId="0" borderId="5" xfId="0" applyFont="1" applyBorder="1"/>
    <xf numFmtId="0" fontId="2" fillId="0" borderId="10" xfId="0" applyFont="1" applyBorder="1"/>
    <xf numFmtId="0" fontId="2" fillId="0" borderId="1" xfId="0" applyFont="1" applyBorder="1"/>
    <xf numFmtId="0" fontId="2" fillId="0" borderId="11" xfId="0" applyFont="1" applyBorder="1"/>
    <xf numFmtId="0" fontId="23" fillId="0" borderId="16" xfId="0" applyFont="1" applyBorder="1"/>
    <xf numFmtId="49" fontId="1" fillId="0" borderId="0" xfId="0" applyNumberFormat="1" applyFont="1" applyAlignment="1">
      <alignment horizontal="center" vertical="center" wrapText="1"/>
    </xf>
    <xf numFmtId="0" fontId="0" fillId="0" borderId="0" xfId="0"/>
    <xf numFmtId="0" fontId="3" fillId="0" borderId="3" xfId="0" applyFont="1" applyBorder="1" applyAlignment="1">
      <alignment horizontal="center" vertical="center" wrapText="1"/>
    </xf>
    <xf numFmtId="0" fontId="23" fillId="0" borderId="7" xfId="0" applyFont="1" applyBorder="1"/>
    <xf numFmtId="0" fontId="23" fillId="0" borderId="12" xfId="0" applyFont="1" applyBorder="1"/>
    <xf numFmtId="0" fontId="3" fillId="0" borderId="4" xfId="0" applyFont="1" applyBorder="1" applyAlignment="1">
      <alignment horizontal="center" vertical="center" wrapText="1"/>
    </xf>
    <xf numFmtId="0" fontId="23" fillId="0" borderId="5" xfId="0" applyFont="1" applyBorder="1"/>
    <xf numFmtId="0" fontId="23" fillId="0" borderId="8" xfId="0" applyFont="1" applyBorder="1"/>
    <xf numFmtId="0" fontId="23" fillId="0" borderId="9" xfId="0" applyFont="1" applyBorder="1"/>
    <xf numFmtId="0" fontId="23" fillId="0" borderId="10" xfId="0" applyFont="1" applyBorder="1"/>
    <xf numFmtId="0" fontId="23" fillId="0" borderId="11" xfId="0" applyFont="1" applyBorder="1"/>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 fillId="0" borderId="7" xfId="0" applyFont="1" applyBorder="1"/>
    <xf numFmtId="0" fontId="5" fillId="0" borderId="3" xfId="0" applyFont="1" applyBorder="1" applyAlignment="1">
      <alignment horizontal="center" vertical="center"/>
    </xf>
    <xf numFmtId="49" fontId="4" fillId="0" borderId="15" xfId="0" applyNumberFormat="1" applyFont="1" applyBorder="1" applyAlignment="1">
      <alignment horizontal="left" vertical="center" wrapText="1"/>
    </xf>
    <xf numFmtId="0" fontId="23" fillId="0" borderId="17" xfId="0" applyFont="1" applyBorder="1"/>
    <xf numFmtId="49" fontId="5" fillId="3" borderId="6"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49" fontId="5" fillId="3" borderId="19" xfId="0" applyNumberFormat="1" applyFont="1" applyFill="1" applyBorder="1" applyAlignment="1">
      <alignment horizontal="center" vertical="center" wrapText="1"/>
    </xf>
    <xf numFmtId="49" fontId="5" fillId="3" borderId="11" xfId="0" applyNumberFormat="1"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15" xfId="0" applyFont="1" applyFill="1" applyBorder="1" applyAlignment="1">
      <alignmen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0" fillId="3" borderId="15" xfId="0" applyFont="1" applyFill="1" applyBorder="1" applyAlignment="1">
      <alignment horizontal="left" vertical="center"/>
    </xf>
    <xf numFmtId="0" fontId="4" fillId="3" borderId="15" xfId="0" applyFont="1" applyFill="1" applyBorder="1" applyAlignment="1">
      <alignment horizontal="left" vertical="center"/>
    </xf>
    <xf numFmtId="0" fontId="17" fillId="3" borderId="15" xfId="0" applyFont="1" applyFill="1" applyBorder="1" applyAlignment="1">
      <alignment horizontal="left" vertical="center"/>
    </xf>
    <xf numFmtId="0" fontId="18" fillId="3" borderId="3" xfId="0" applyFont="1" applyFill="1" applyBorder="1" applyAlignment="1">
      <alignment horizontal="center" vertical="center"/>
    </xf>
    <xf numFmtId="0" fontId="2" fillId="0" borderId="12" xfId="0" applyFont="1" applyBorder="1"/>
    <xf numFmtId="9" fontId="18" fillId="3" borderId="3" xfId="0" applyNumberFormat="1" applyFont="1" applyFill="1" applyBorder="1" applyAlignment="1">
      <alignment horizontal="center" vertical="center"/>
    </xf>
    <xf numFmtId="0" fontId="10" fillId="3" borderId="3" xfId="0" applyFont="1" applyFill="1" applyBorder="1" applyAlignment="1">
      <alignment horizontal="center" vertical="center" wrapText="1"/>
    </xf>
    <xf numFmtId="0" fontId="9" fillId="2" borderId="4" xfId="0" applyFont="1" applyFill="1" applyBorder="1" applyAlignment="1">
      <alignment horizontal="center" vertical="center" textRotation="90" wrapText="1"/>
    </xf>
    <xf numFmtId="0" fontId="2" fillId="0" borderId="8" xfId="0" applyFont="1" applyBorder="1"/>
    <xf numFmtId="0" fontId="2" fillId="0" borderId="9" xfId="0" applyFont="1" applyBorder="1"/>
    <xf numFmtId="0" fontId="9" fillId="2" borderId="3" xfId="0" applyFont="1" applyFill="1" applyBorder="1" applyAlignment="1">
      <alignment horizontal="left" vertical="center" wrapText="1"/>
    </xf>
    <xf numFmtId="0" fontId="18" fillId="2" borderId="3" xfId="0" applyFont="1" applyFill="1" applyBorder="1" applyAlignment="1">
      <alignment horizontal="center" vertical="center"/>
    </xf>
    <xf numFmtId="9" fontId="18" fillId="2" borderId="3" xfId="0" applyNumberFormat="1" applyFont="1" applyFill="1" applyBorder="1" applyAlignment="1">
      <alignment horizontal="center" vertical="center"/>
    </xf>
    <xf numFmtId="0" fontId="9" fillId="3" borderId="4" xfId="0" applyFont="1" applyFill="1" applyBorder="1" applyAlignment="1">
      <alignment horizontal="center" vertical="center" textRotation="90" wrapText="1"/>
    </xf>
    <xf numFmtId="0" fontId="5" fillId="3" borderId="3"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9" fillId="2" borderId="3" xfId="0" applyFont="1" applyFill="1" applyBorder="1" applyAlignment="1">
      <alignment horizontal="center" vertical="center" textRotation="90" wrapText="1"/>
    </xf>
    <xf numFmtId="0" fontId="9" fillId="3" borderId="3" xfId="0" applyFont="1" applyFill="1" applyBorder="1" applyAlignment="1">
      <alignment horizontal="center" vertical="center" textRotation="90" wrapText="1"/>
    </xf>
    <xf numFmtId="0" fontId="26"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J425"/>
  <sheetViews>
    <sheetView tabSelected="1" zoomScale="90" zoomScaleNormal="90" workbookViewId="0">
      <pane xSplit="6" ySplit="6" topLeftCell="G326" activePane="bottomRight" state="frozen"/>
      <selection pane="topRight" activeCell="G1" sqref="G1"/>
      <selection pane="bottomLeft" activeCell="A7" sqref="A7"/>
      <selection pane="bottomRight" activeCell="AR421" sqref="AR421"/>
    </sheetView>
  </sheetViews>
  <sheetFormatPr defaultColWidth="14.42578125" defaultRowHeight="15" customHeight="1" x14ac:dyDescent="0.25"/>
  <cols>
    <col min="1" max="1" width="4.42578125" style="120" customWidth="1"/>
    <col min="2" max="2" width="5.42578125" style="120" customWidth="1"/>
    <col min="3" max="3" width="39.140625" style="120" customWidth="1"/>
    <col min="4" max="4" width="9.28515625" style="120" hidden="1" customWidth="1"/>
    <col min="5" max="5" width="34.85546875" style="120" hidden="1" customWidth="1"/>
    <col min="6" max="6" width="9" style="120" hidden="1" customWidth="1"/>
    <col min="7" max="7" width="35.85546875" style="120" customWidth="1"/>
    <col min="8" max="8" width="32" style="120" customWidth="1"/>
    <col min="9" max="9" width="14.5703125" style="120" customWidth="1"/>
    <col min="10" max="10" width="13" style="120" customWidth="1"/>
    <col min="11" max="11" width="8" hidden="1" customWidth="1"/>
    <col min="12" max="12" width="7.7109375" hidden="1" customWidth="1"/>
    <col min="13" max="15" width="7" hidden="1" customWidth="1"/>
    <col min="16" max="16" width="9.7109375" style="120" customWidth="1"/>
    <col min="17" max="20" width="7" hidden="1" customWidth="1"/>
    <col min="21" max="40" width="9.140625" hidden="1" customWidth="1"/>
    <col min="41" max="44" width="11.42578125" style="120" customWidth="1"/>
    <col min="45" max="55" width="9.140625" hidden="1" customWidth="1"/>
    <col min="56" max="56" width="5.28515625" hidden="1" customWidth="1"/>
    <col min="57" max="57" width="4.85546875" hidden="1" customWidth="1"/>
    <col min="58" max="58" width="4.42578125" hidden="1" customWidth="1"/>
    <col min="59" max="59" width="4.85546875" hidden="1" customWidth="1"/>
    <col min="60" max="60" width="4" hidden="1" customWidth="1"/>
    <col min="61" max="61" width="4.42578125" hidden="1" customWidth="1"/>
    <col min="62" max="63" width="4" hidden="1" customWidth="1"/>
    <col min="64" max="65" width="4.140625" hidden="1" customWidth="1"/>
    <col min="66" max="67" width="4.7109375" hidden="1" customWidth="1"/>
    <col min="68" max="68" width="5.140625" hidden="1" customWidth="1"/>
    <col min="69" max="69" width="4.5703125" hidden="1" customWidth="1"/>
    <col min="70" max="70" width="4.28515625" hidden="1" customWidth="1"/>
    <col min="71" max="71" width="4.140625" hidden="1" customWidth="1"/>
    <col min="72" max="72" width="5.140625" hidden="1" customWidth="1"/>
    <col min="73" max="73" width="4" hidden="1" customWidth="1"/>
    <col min="74" max="74" width="3.85546875" hidden="1" customWidth="1"/>
    <col min="75" max="75" width="4.5703125" hidden="1" customWidth="1"/>
    <col min="76" max="76" width="4.85546875" hidden="1" customWidth="1"/>
    <col min="77" max="77" width="4.140625" hidden="1" customWidth="1"/>
    <col min="78" max="78" width="5" hidden="1" customWidth="1"/>
    <col min="79" max="80" width="4.140625" hidden="1" customWidth="1"/>
    <col min="81" max="81" width="4.7109375" hidden="1" customWidth="1"/>
    <col min="82" max="82" width="8.5703125" hidden="1" customWidth="1"/>
    <col min="83" max="84" width="4.85546875" hidden="1" customWidth="1"/>
    <col min="85" max="85" width="4.42578125" hidden="1" customWidth="1"/>
    <col min="86" max="86" width="4.85546875" hidden="1" customWidth="1"/>
    <col min="87" max="87" width="5.28515625" hidden="1" customWidth="1"/>
    <col min="88" max="88" width="12.5703125" hidden="1" customWidth="1"/>
    <col min="89" max="16384" width="14.42578125" style="120"/>
  </cols>
  <sheetData>
    <row r="1" spans="1:88" ht="20.25" customHeight="1" x14ac:dyDescent="0.25">
      <c r="A1" s="134" t="s">
        <v>869</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30"/>
      <c r="AT1" s="30"/>
      <c r="AU1" s="30"/>
      <c r="AV1" s="30"/>
      <c r="AW1" s="30"/>
      <c r="AX1" s="30"/>
      <c r="AY1" s="30"/>
      <c r="AZ1" s="30"/>
      <c r="BA1" s="30"/>
      <c r="BB1" s="30"/>
      <c r="BC1" s="30"/>
      <c r="BD1" s="146" t="s">
        <v>334</v>
      </c>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row>
    <row r="2" spans="1:88" ht="16.5" customHeight="1" x14ac:dyDescent="0.25">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31"/>
      <c r="AT2" s="31"/>
      <c r="AU2" s="31"/>
      <c r="AV2" s="31"/>
      <c r="AW2" s="31"/>
      <c r="AX2" s="31"/>
      <c r="AY2" s="31"/>
      <c r="AZ2" s="31"/>
      <c r="BA2" s="31"/>
      <c r="BB2" s="31"/>
      <c r="BC2" s="31"/>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row>
    <row r="3" spans="1:88" ht="30" customHeight="1" x14ac:dyDescent="0.25">
      <c r="A3" s="148" t="s">
        <v>314</v>
      </c>
      <c r="B3" s="148" t="s">
        <v>314</v>
      </c>
      <c r="C3" s="151" t="s">
        <v>335</v>
      </c>
      <c r="D3" s="152"/>
      <c r="E3" s="157" t="s">
        <v>0</v>
      </c>
      <c r="F3" s="152"/>
      <c r="G3" s="158" t="s">
        <v>336</v>
      </c>
      <c r="H3" s="158" t="s">
        <v>337</v>
      </c>
      <c r="I3" s="158" t="s">
        <v>338</v>
      </c>
      <c r="J3" s="158" t="s">
        <v>1</v>
      </c>
      <c r="K3" s="136" t="s">
        <v>339</v>
      </c>
      <c r="L3" s="137"/>
      <c r="M3" s="137"/>
      <c r="N3" s="137"/>
      <c r="O3" s="137"/>
      <c r="P3" s="145"/>
      <c r="Q3" s="137"/>
      <c r="R3" s="137"/>
      <c r="S3" s="138"/>
      <c r="T3" s="32" t="s">
        <v>340</v>
      </c>
      <c r="U3" s="139" t="s">
        <v>341</v>
      </c>
      <c r="V3" s="140"/>
      <c r="W3" s="140"/>
      <c r="X3" s="141"/>
      <c r="Y3" s="139" t="s">
        <v>342</v>
      </c>
      <c r="Z3" s="140"/>
      <c r="AA3" s="140"/>
      <c r="AB3" s="141"/>
      <c r="AC3" s="139" t="s">
        <v>343</v>
      </c>
      <c r="AD3" s="140"/>
      <c r="AE3" s="140"/>
      <c r="AF3" s="141"/>
      <c r="AG3" s="139" t="s">
        <v>344</v>
      </c>
      <c r="AH3" s="140"/>
      <c r="AI3" s="140"/>
      <c r="AJ3" s="141"/>
      <c r="AK3" s="139" t="s">
        <v>345</v>
      </c>
      <c r="AL3" s="140"/>
      <c r="AM3" s="140"/>
      <c r="AN3" s="141"/>
      <c r="AO3" s="139" t="s">
        <v>346</v>
      </c>
      <c r="AP3" s="165"/>
      <c r="AQ3" s="165"/>
      <c r="AR3" s="166"/>
      <c r="AS3" s="139" t="s">
        <v>347</v>
      </c>
      <c r="AT3" s="140"/>
      <c r="AU3" s="140"/>
      <c r="AV3" s="141"/>
      <c r="AW3" s="139" t="s">
        <v>348</v>
      </c>
      <c r="AX3" s="140"/>
      <c r="AY3" s="140"/>
      <c r="AZ3" s="141"/>
      <c r="BA3" s="139" t="s">
        <v>349</v>
      </c>
      <c r="BB3" s="140"/>
      <c r="BC3" s="141"/>
      <c r="BD3" s="136" t="s">
        <v>350</v>
      </c>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8"/>
      <c r="CC3" s="136" t="s">
        <v>351</v>
      </c>
      <c r="CD3" s="137"/>
      <c r="CE3" s="137"/>
      <c r="CF3" s="137"/>
      <c r="CG3" s="137"/>
      <c r="CH3" s="138"/>
      <c r="CI3" s="136" t="s">
        <v>352</v>
      </c>
      <c r="CJ3" s="138"/>
    </row>
    <row r="4" spans="1:88" ht="15.75" customHeight="1" x14ac:dyDescent="0.25">
      <c r="A4" s="149"/>
      <c r="B4" s="149"/>
      <c r="C4" s="153"/>
      <c r="D4" s="154"/>
      <c r="E4" s="153"/>
      <c r="F4" s="154"/>
      <c r="G4" s="149"/>
      <c r="H4" s="149"/>
      <c r="I4" s="149"/>
      <c r="J4" s="149"/>
      <c r="K4" s="33" t="s">
        <v>353</v>
      </c>
      <c r="L4" s="34" t="s">
        <v>354</v>
      </c>
      <c r="M4" s="34" t="s">
        <v>355</v>
      </c>
      <c r="N4" s="34" t="s">
        <v>356</v>
      </c>
      <c r="O4" s="34" t="s">
        <v>358</v>
      </c>
      <c r="P4" s="34" t="s">
        <v>357</v>
      </c>
      <c r="Q4" s="34" t="s">
        <v>359</v>
      </c>
      <c r="R4" s="34" t="s">
        <v>360</v>
      </c>
      <c r="S4" s="34" t="s">
        <v>361</v>
      </c>
      <c r="T4" s="34"/>
      <c r="U4" s="142"/>
      <c r="V4" s="143"/>
      <c r="W4" s="143"/>
      <c r="X4" s="144"/>
      <c r="Y4" s="142"/>
      <c r="Z4" s="143"/>
      <c r="AA4" s="143"/>
      <c r="AB4" s="144"/>
      <c r="AC4" s="142"/>
      <c r="AD4" s="143"/>
      <c r="AE4" s="143"/>
      <c r="AF4" s="144"/>
      <c r="AG4" s="142"/>
      <c r="AH4" s="143"/>
      <c r="AI4" s="143"/>
      <c r="AJ4" s="144"/>
      <c r="AK4" s="142"/>
      <c r="AL4" s="143"/>
      <c r="AM4" s="143"/>
      <c r="AN4" s="144"/>
      <c r="AO4" s="167"/>
      <c r="AP4" s="168"/>
      <c r="AQ4" s="168"/>
      <c r="AR4" s="169"/>
      <c r="AS4" s="142"/>
      <c r="AT4" s="143"/>
      <c r="AU4" s="143"/>
      <c r="AV4" s="144"/>
      <c r="AW4" s="142"/>
      <c r="AX4" s="143"/>
      <c r="AY4" s="143"/>
      <c r="AZ4" s="144"/>
      <c r="BA4" s="142"/>
      <c r="BB4" s="143"/>
      <c r="BC4" s="144"/>
      <c r="BD4" s="35" t="s">
        <v>362</v>
      </c>
      <c r="BE4" s="35" t="s">
        <v>363</v>
      </c>
      <c r="BF4" s="35" t="s">
        <v>364</v>
      </c>
      <c r="BG4" s="35" t="s">
        <v>365</v>
      </c>
      <c r="BH4" s="35" t="s">
        <v>366</v>
      </c>
      <c r="BI4" s="35" t="s">
        <v>367</v>
      </c>
      <c r="BJ4" s="35" t="s">
        <v>368</v>
      </c>
      <c r="BK4" s="35" t="s">
        <v>369</v>
      </c>
      <c r="BL4" s="35" t="s">
        <v>370</v>
      </c>
      <c r="BM4" s="35" t="s">
        <v>371</v>
      </c>
      <c r="BN4" s="35" t="s">
        <v>372</v>
      </c>
      <c r="BO4" s="35" t="s">
        <v>373</v>
      </c>
      <c r="BP4" s="35" t="s">
        <v>374</v>
      </c>
      <c r="BQ4" s="35" t="s">
        <v>375</v>
      </c>
      <c r="BR4" s="35" t="s">
        <v>376</v>
      </c>
      <c r="BS4" s="35" t="s">
        <v>377</v>
      </c>
      <c r="BT4" s="35" t="s">
        <v>378</v>
      </c>
      <c r="BU4" s="35" t="s">
        <v>379</v>
      </c>
      <c r="BV4" s="35" t="s">
        <v>380</v>
      </c>
      <c r="BW4" s="35" t="s">
        <v>381</v>
      </c>
      <c r="BX4" s="35" t="s">
        <v>382</v>
      </c>
      <c r="BY4" s="35" t="s">
        <v>383</v>
      </c>
      <c r="BZ4" s="35" t="s">
        <v>384</v>
      </c>
      <c r="CA4" s="35" t="s">
        <v>385</v>
      </c>
      <c r="CB4" s="35" t="s">
        <v>386</v>
      </c>
      <c r="CC4" s="159" t="s">
        <v>387</v>
      </c>
      <c r="CD4" s="141"/>
      <c r="CE4" s="159" t="s">
        <v>388</v>
      </c>
      <c r="CF4" s="141"/>
      <c r="CG4" s="159" t="s">
        <v>389</v>
      </c>
      <c r="CH4" s="141"/>
      <c r="CI4" s="160" t="s">
        <v>390</v>
      </c>
      <c r="CJ4" s="162" t="s">
        <v>391</v>
      </c>
    </row>
    <row r="5" spans="1:88" ht="15.75" customHeight="1" x14ac:dyDescent="0.25">
      <c r="A5" s="150"/>
      <c r="B5" s="150"/>
      <c r="C5" s="155"/>
      <c r="D5" s="156"/>
      <c r="E5" s="155"/>
      <c r="F5" s="156"/>
      <c r="G5" s="150"/>
      <c r="H5" s="150"/>
      <c r="I5" s="150"/>
      <c r="J5" s="150"/>
      <c r="K5" s="36" t="s">
        <v>392</v>
      </c>
      <c r="L5" s="37" t="s">
        <v>392</v>
      </c>
      <c r="M5" s="37" t="s">
        <v>392</v>
      </c>
      <c r="N5" s="37" t="s">
        <v>392</v>
      </c>
      <c r="O5" s="37" t="s">
        <v>392</v>
      </c>
      <c r="P5" s="37" t="s">
        <v>392</v>
      </c>
      <c r="Q5" s="37" t="s">
        <v>392</v>
      </c>
      <c r="R5" s="37" t="s">
        <v>392</v>
      </c>
      <c r="S5" s="37" t="s">
        <v>393</v>
      </c>
      <c r="T5" s="37"/>
      <c r="U5" s="38" t="s">
        <v>394</v>
      </c>
      <c r="V5" s="38" t="s">
        <v>395</v>
      </c>
      <c r="W5" s="38" t="s">
        <v>396</v>
      </c>
      <c r="X5" s="38" t="s">
        <v>397</v>
      </c>
      <c r="Y5" s="108" t="s">
        <v>394</v>
      </c>
      <c r="Z5" s="108" t="s">
        <v>395</v>
      </c>
      <c r="AA5" s="108" t="s">
        <v>396</v>
      </c>
      <c r="AB5" s="108" t="s">
        <v>397</v>
      </c>
      <c r="AC5" s="38" t="s">
        <v>394</v>
      </c>
      <c r="AD5" s="38" t="s">
        <v>395</v>
      </c>
      <c r="AE5" s="38" t="s">
        <v>396</v>
      </c>
      <c r="AF5" s="38" t="s">
        <v>397</v>
      </c>
      <c r="AG5" s="38" t="s">
        <v>394</v>
      </c>
      <c r="AH5" s="38" t="s">
        <v>395</v>
      </c>
      <c r="AI5" s="38" t="s">
        <v>396</v>
      </c>
      <c r="AJ5" s="38" t="s">
        <v>397</v>
      </c>
      <c r="AK5" s="38" t="s">
        <v>394</v>
      </c>
      <c r="AL5" s="38" t="s">
        <v>395</v>
      </c>
      <c r="AM5" s="38" t="s">
        <v>396</v>
      </c>
      <c r="AN5" s="38" t="s">
        <v>397</v>
      </c>
      <c r="AO5" s="38" t="s">
        <v>394</v>
      </c>
      <c r="AP5" s="38" t="s">
        <v>395</v>
      </c>
      <c r="AQ5" s="38" t="s">
        <v>396</v>
      </c>
      <c r="AR5" s="108" t="s">
        <v>397</v>
      </c>
      <c r="AS5" s="38" t="s">
        <v>394</v>
      </c>
      <c r="AT5" s="38" t="s">
        <v>395</v>
      </c>
      <c r="AU5" s="38" t="s">
        <v>396</v>
      </c>
      <c r="AV5" s="38" t="s">
        <v>397</v>
      </c>
      <c r="AW5" s="38" t="s">
        <v>394</v>
      </c>
      <c r="AX5" s="38" t="s">
        <v>395</v>
      </c>
      <c r="AY5" s="38" t="s">
        <v>396</v>
      </c>
      <c r="AZ5" s="38" t="s">
        <v>397</v>
      </c>
      <c r="BA5" s="38" t="s">
        <v>394</v>
      </c>
      <c r="BB5" s="38" t="s">
        <v>395</v>
      </c>
      <c r="BC5" s="38" t="s">
        <v>396</v>
      </c>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142"/>
      <c r="CD5" s="144"/>
      <c r="CE5" s="142"/>
      <c r="CF5" s="144"/>
      <c r="CG5" s="142"/>
      <c r="CH5" s="144"/>
      <c r="CI5" s="161"/>
      <c r="CJ5" s="161"/>
    </row>
    <row r="6" spans="1:88" ht="48.75" customHeight="1" x14ac:dyDescent="0.25">
      <c r="A6" s="19"/>
      <c r="B6" s="19"/>
      <c r="C6" s="19"/>
      <c r="D6" s="5" t="s">
        <v>2</v>
      </c>
      <c r="E6" s="5" t="s">
        <v>3</v>
      </c>
      <c r="F6" s="5" t="s">
        <v>2</v>
      </c>
      <c r="G6" s="41"/>
      <c r="H6" s="41"/>
      <c r="I6" s="41"/>
      <c r="J6" s="5"/>
      <c r="K6" s="5" t="s">
        <v>812</v>
      </c>
      <c r="L6" s="114" t="s">
        <v>813</v>
      </c>
      <c r="M6" s="114" t="s">
        <v>818</v>
      </c>
      <c r="N6" s="114" t="s">
        <v>814</v>
      </c>
      <c r="O6" s="114" t="s">
        <v>819</v>
      </c>
      <c r="P6" s="38" t="s">
        <v>853</v>
      </c>
      <c r="Q6" s="114" t="s">
        <v>815</v>
      </c>
      <c r="R6" s="114" t="s">
        <v>816</v>
      </c>
      <c r="S6" s="114" t="s">
        <v>817</v>
      </c>
      <c r="T6" s="37"/>
      <c r="U6" s="38" t="s">
        <v>398</v>
      </c>
      <c r="V6" s="38" t="s">
        <v>399</v>
      </c>
      <c r="W6" s="38" t="s">
        <v>400</v>
      </c>
      <c r="X6" s="109" t="s">
        <v>401</v>
      </c>
      <c r="Y6" s="110" t="s">
        <v>795</v>
      </c>
      <c r="Z6" s="111" t="s">
        <v>317</v>
      </c>
      <c r="AA6" s="110" t="s">
        <v>315</v>
      </c>
      <c r="AB6" s="110" t="s">
        <v>316</v>
      </c>
      <c r="AC6" s="112" t="s">
        <v>402</v>
      </c>
      <c r="AD6" s="42" t="s">
        <v>403</v>
      </c>
      <c r="AE6" s="42" t="s">
        <v>318</v>
      </c>
      <c r="AF6" s="42" t="s">
        <v>327</v>
      </c>
      <c r="AG6" s="38" t="s">
        <v>320</v>
      </c>
      <c r="AH6" s="38" t="s">
        <v>319</v>
      </c>
      <c r="AI6" s="38" t="s">
        <v>328</v>
      </c>
      <c r="AJ6" s="38" t="s">
        <v>321</v>
      </c>
      <c r="AK6" s="25" t="s">
        <v>329</v>
      </c>
      <c r="AL6" s="25" t="s">
        <v>329</v>
      </c>
      <c r="AM6" s="43" t="s">
        <v>404</v>
      </c>
      <c r="AN6" s="26" t="s">
        <v>330</v>
      </c>
      <c r="AO6" s="119" t="s">
        <v>850</v>
      </c>
      <c r="AP6" s="38" t="s">
        <v>405</v>
      </c>
      <c r="AQ6" s="109" t="s">
        <v>322</v>
      </c>
      <c r="AR6" s="129" t="s">
        <v>855</v>
      </c>
      <c r="AS6" s="118" t="s">
        <v>406</v>
      </c>
      <c r="AT6" s="38" t="s">
        <v>407</v>
      </c>
      <c r="AU6" s="38" t="s">
        <v>408</v>
      </c>
      <c r="AV6" s="38" t="s">
        <v>409</v>
      </c>
      <c r="AW6" s="38" t="s">
        <v>324</v>
      </c>
      <c r="AX6" s="38" t="s">
        <v>323</v>
      </c>
      <c r="AY6" s="38" t="s">
        <v>325</v>
      </c>
      <c r="AZ6" s="38" t="s">
        <v>326</v>
      </c>
      <c r="BA6" s="38" t="s">
        <v>410</v>
      </c>
      <c r="BB6" s="38" t="s">
        <v>333</v>
      </c>
      <c r="BC6" s="38" t="s">
        <v>411</v>
      </c>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26" t="s">
        <v>412</v>
      </c>
      <c r="CD6" s="26" t="s">
        <v>413</v>
      </c>
      <c r="CE6" s="26" t="s">
        <v>412</v>
      </c>
      <c r="CF6" s="26" t="s">
        <v>413</v>
      </c>
      <c r="CG6" s="26" t="s">
        <v>412</v>
      </c>
      <c r="CH6" s="26" t="s">
        <v>413</v>
      </c>
      <c r="CI6" s="43"/>
      <c r="CJ6" s="45"/>
    </row>
    <row r="7" spans="1:88" ht="25.5" customHeight="1" x14ac:dyDescent="0.25">
      <c r="A7" s="26">
        <v>1</v>
      </c>
      <c r="B7" s="46">
        <v>1</v>
      </c>
      <c r="C7" s="163" t="s">
        <v>4</v>
      </c>
      <c r="D7" s="145"/>
      <c r="E7" s="145"/>
      <c r="F7" s="145"/>
      <c r="G7" s="145"/>
      <c r="H7" s="164"/>
      <c r="I7" s="7" t="s">
        <v>414</v>
      </c>
      <c r="J7" s="7" t="s">
        <v>414</v>
      </c>
      <c r="K7" s="7" t="s">
        <v>414</v>
      </c>
      <c r="L7" s="7" t="s">
        <v>414</v>
      </c>
      <c r="M7" s="7" t="s">
        <v>414</v>
      </c>
      <c r="N7" s="7" t="s">
        <v>414</v>
      </c>
      <c r="O7" s="7" t="s">
        <v>414</v>
      </c>
      <c r="P7" s="7" t="s">
        <v>414</v>
      </c>
      <c r="Q7" s="7" t="s">
        <v>414</v>
      </c>
      <c r="R7" s="7" t="s">
        <v>414</v>
      </c>
      <c r="S7" s="7" t="s">
        <v>414</v>
      </c>
      <c r="T7" s="7" t="s">
        <v>414</v>
      </c>
      <c r="U7" s="7" t="s">
        <v>414</v>
      </c>
      <c r="V7" s="7" t="s">
        <v>414</v>
      </c>
      <c r="W7" s="7" t="s">
        <v>414</v>
      </c>
      <c r="X7" s="7" t="s">
        <v>414</v>
      </c>
      <c r="Y7" s="113" t="s">
        <v>414</v>
      </c>
      <c r="Z7" s="113" t="s">
        <v>414</v>
      </c>
      <c r="AA7" s="113" t="s">
        <v>414</v>
      </c>
      <c r="AB7" s="113" t="s">
        <v>414</v>
      </c>
      <c r="AC7" s="7" t="s">
        <v>414</v>
      </c>
      <c r="AD7" s="7" t="s">
        <v>414</v>
      </c>
      <c r="AE7" s="7" t="s">
        <v>414</v>
      </c>
      <c r="AF7" s="7" t="s">
        <v>414</v>
      </c>
      <c r="AG7" s="7" t="s">
        <v>414</v>
      </c>
      <c r="AH7" s="7" t="s">
        <v>414</v>
      </c>
      <c r="AI7" s="7" t="s">
        <v>414</v>
      </c>
      <c r="AJ7" s="7" t="s">
        <v>414</v>
      </c>
      <c r="AK7" s="47"/>
      <c r="AL7" s="47"/>
      <c r="AM7" s="7" t="s">
        <v>414</v>
      </c>
      <c r="AN7" s="7" t="s">
        <v>414</v>
      </c>
      <c r="AO7" s="7" t="s">
        <v>414</v>
      </c>
      <c r="AP7" s="7" t="s">
        <v>414</v>
      </c>
      <c r="AQ7" s="7" t="s">
        <v>414</v>
      </c>
      <c r="AR7" s="113" t="s">
        <v>414</v>
      </c>
      <c r="AS7" s="7" t="s">
        <v>414</v>
      </c>
      <c r="AT7" s="7" t="s">
        <v>414</v>
      </c>
      <c r="AU7" s="7" t="s">
        <v>414</v>
      </c>
      <c r="AV7" s="7" t="s">
        <v>414</v>
      </c>
      <c r="AW7" s="7" t="s">
        <v>414</v>
      </c>
      <c r="AX7" s="7" t="s">
        <v>414</v>
      </c>
      <c r="AY7" s="7" t="s">
        <v>414</v>
      </c>
      <c r="AZ7" s="7" t="s">
        <v>414</v>
      </c>
      <c r="BA7" s="7" t="s">
        <v>414</v>
      </c>
      <c r="BB7" s="7" t="s">
        <v>414</v>
      </c>
      <c r="BC7" s="7" t="s">
        <v>414</v>
      </c>
      <c r="BD7" s="7" t="s">
        <v>414</v>
      </c>
      <c r="BE7" s="7" t="s">
        <v>414</v>
      </c>
      <c r="BF7" s="7" t="s">
        <v>414</v>
      </c>
      <c r="BG7" s="7" t="s">
        <v>414</v>
      </c>
      <c r="BH7" s="7" t="s">
        <v>414</v>
      </c>
      <c r="BI7" s="7" t="s">
        <v>414</v>
      </c>
      <c r="BJ7" s="7" t="s">
        <v>414</v>
      </c>
      <c r="BK7" s="7" t="s">
        <v>414</v>
      </c>
      <c r="BL7" s="7" t="s">
        <v>414</v>
      </c>
      <c r="BM7" s="7" t="s">
        <v>414</v>
      </c>
      <c r="BN7" s="7" t="s">
        <v>414</v>
      </c>
      <c r="BO7" s="7" t="s">
        <v>414</v>
      </c>
      <c r="BP7" s="7" t="s">
        <v>414</v>
      </c>
      <c r="BQ7" s="7" t="s">
        <v>414</v>
      </c>
      <c r="BR7" s="7" t="s">
        <v>414</v>
      </c>
      <c r="BS7" s="7" t="s">
        <v>414</v>
      </c>
      <c r="BT7" s="7" t="s">
        <v>414</v>
      </c>
      <c r="BU7" s="7" t="s">
        <v>414</v>
      </c>
      <c r="BV7" s="7" t="s">
        <v>414</v>
      </c>
      <c r="BW7" s="7" t="s">
        <v>414</v>
      </c>
      <c r="BX7" s="7" t="s">
        <v>414</v>
      </c>
      <c r="BY7" s="7" t="s">
        <v>414</v>
      </c>
      <c r="BZ7" s="7" t="s">
        <v>414</v>
      </c>
      <c r="CA7" s="7" t="s">
        <v>414</v>
      </c>
      <c r="CB7" s="7" t="s">
        <v>414</v>
      </c>
      <c r="CC7" s="7" t="s">
        <v>414</v>
      </c>
      <c r="CD7" s="7" t="s">
        <v>414</v>
      </c>
      <c r="CE7" s="7" t="s">
        <v>414</v>
      </c>
      <c r="CF7" s="7" t="s">
        <v>414</v>
      </c>
      <c r="CG7" s="7" t="s">
        <v>414</v>
      </c>
      <c r="CH7" s="7" t="s">
        <v>414</v>
      </c>
      <c r="CI7" s="7" t="s">
        <v>414</v>
      </c>
      <c r="CJ7" s="7" t="s">
        <v>414</v>
      </c>
    </row>
    <row r="8" spans="1:88" ht="24" customHeight="1" x14ac:dyDescent="0.25">
      <c r="A8" s="26">
        <v>2</v>
      </c>
      <c r="B8" s="46">
        <v>2</v>
      </c>
      <c r="C8" s="163" t="s">
        <v>5</v>
      </c>
      <c r="D8" s="145"/>
      <c r="E8" s="164"/>
      <c r="F8" s="7" t="s">
        <v>414</v>
      </c>
      <c r="G8" s="7" t="s">
        <v>414</v>
      </c>
      <c r="H8" s="7" t="s">
        <v>414</v>
      </c>
      <c r="I8" s="7" t="s">
        <v>414</v>
      </c>
      <c r="J8" s="7" t="s">
        <v>414</v>
      </c>
      <c r="K8" s="7" t="s">
        <v>414</v>
      </c>
      <c r="L8" s="7" t="s">
        <v>414</v>
      </c>
      <c r="M8" s="7" t="s">
        <v>414</v>
      </c>
      <c r="N8" s="7" t="s">
        <v>414</v>
      </c>
      <c r="O8" s="7" t="s">
        <v>414</v>
      </c>
      <c r="P8" s="7" t="s">
        <v>414</v>
      </c>
      <c r="Q8" s="7" t="s">
        <v>414</v>
      </c>
      <c r="R8" s="7" t="s">
        <v>414</v>
      </c>
      <c r="S8" s="7" t="s">
        <v>414</v>
      </c>
      <c r="T8" s="7" t="s">
        <v>414</v>
      </c>
      <c r="U8" s="7" t="s">
        <v>414</v>
      </c>
      <c r="V8" s="7" t="s">
        <v>414</v>
      </c>
      <c r="W8" s="7" t="s">
        <v>414</v>
      </c>
      <c r="X8" s="7" t="s">
        <v>414</v>
      </c>
      <c r="Y8" s="7" t="s">
        <v>414</v>
      </c>
      <c r="Z8" s="7" t="s">
        <v>414</v>
      </c>
      <c r="AA8" s="7" t="s">
        <v>414</v>
      </c>
      <c r="AB8" s="7" t="s">
        <v>414</v>
      </c>
      <c r="AC8" s="7" t="s">
        <v>414</v>
      </c>
      <c r="AD8" s="7" t="s">
        <v>414</v>
      </c>
      <c r="AE8" s="7" t="s">
        <v>414</v>
      </c>
      <c r="AF8" s="7" t="s">
        <v>414</v>
      </c>
      <c r="AG8" s="7" t="s">
        <v>414</v>
      </c>
      <c r="AH8" s="7" t="s">
        <v>414</v>
      </c>
      <c r="AI8" s="7" t="s">
        <v>414</v>
      </c>
      <c r="AJ8" s="7" t="s">
        <v>414</v>
      </c>
      <c r="AK8" s="7" t="s">
        <v>414</v>
      </c>
      <c r="AL8" s="7" t="s">
        <v>414</v>
      </c>
      <c r="AM8" s="7" t="s">
        <v>414</v>
      </c>
      <c r="AN8" s="7" t="s">
        <v>414</v>
      </c>
      <c r="AO8" s="7" t="s">
        <v>414</v>
      </c>
      <c r="AP8" s="7" t="s">
        <v>414</v>
      </c>
      <c r="AQ8" s="7" t="s">
        <v>414</v>
      </c>
      <c r="AR8" s="7" t="s">
        <v>414</v>
      </c>
      <c r="AS8" s="7" t="s">
        <v>414</v>
      </c>
      <c r="AT8" s="7" t="s">
        <v>414</v>
      </c>
      <c r="AU8" s="7" t="s">
        <v>414</v>
      </c>
      <c r="AV8" s="7" t="s">
        <v>414</v>
      </c>
      <c r="AW8" s="7" t="s">
        <v>414</v>
      </c>
      <c r="AX8" s="7" t="s">
        <v>414</v>
      </c>
      <c r="AY8" s="7" t="s">
        <v>414</v>
      </c>
      <c r="AZ8" s="7" t="s">
        <v>414</v>
      </c>
      <c r="BA8" s="7" t="s">
        <v>414</v>
      </c>
      <c r="BB8" s="7" t="s">
        <v>414</v>
      </c>
      <c r="BC8" s="7" t="s">
        <v>414</v>
      </c>
      <c r="BD8" s="7" t="s">
        <v>414</v>
      </c>
      <c r="BE8" s="7" t="s">
        <v>414</v>
      </c>
      <c r="BF8" s="7" t="s">
        <v>414</v>
      </c>
      <c r="BG8" s="7" t="s">
        <v>414</v>
      </c>
      <c r="BH8" s="7" t="s">
        <v>414</v>
      </c>
      <c r="BI8" s="7" t="s">
        <v>414</v>
      </c>
      <c r="BJ8" s="7" t="s">
        <v>414</v>
      </c>
      <c r="BK8" s="7" t="s">
        <v>414</v>
      </c>
      <c r="BL8" s="7" t="s">
        <v>414</v>
      </c>
      <c r="BM8" s="7" t="s">
        <v>414</v>
      </c>
      <c r="BN8" s="7" t="s">
        <v>414</v>
      </c>
      <c r="BO8" s="7" t="s">
        <v>414</v>
      </c>
      <c r="BP8" s="7" t="s">
        <v>414</v>
      </c>
      <c r="BQ8" s="7" t="s">
        <v>414</v>
      </c>
      <c r="BR8" s="7" t="s">
        <v>414</v>
      </c>
      <c r="BS8" s="7" t="s">
        <v>414</v>
      </c>
      <c r="BT8" s="7" t="s">
        <v>414</v>
      </c>
      <c r="BU8" s="7" t="s">
        <v>414</v>
      </c>
      <c r="BV8" s="7" t="s">
        <v>414</v>
      </c>
      <c r="BW8" s="7" t="s">
        <v>414</v>
      </c>
      <c r="BX8" s="7" t="s">
        <v>414</v>
      </c>
      <c r="BY8" s="7" t="s">
        <v>414</v>
      </c>
      <c r="BZ8" s="7" t="s">
        <v>414</v>
      </c>
      <c r="CA8" s="7" t="s">
        <v>414</v>
      </c>
      <c r="CB8" s="7" t="s">
        <v>414</v>
      </c>
      <c r="CC8" s="7" t="s">
        <v>414</v>
      </c>
      <c r="CD8" s="7" t="s">
        <v>414</v>
      </c>
      <c r="CE8" s="7" t="s">
        <v>414</v>
      </c>
      <c r="CF8" s="7" t="s">
        <v>414</v>
      </c>
      <c r="CG8" s="7" t="s">
        <v>414</v>
      </c>
      <c r="CH8" s="7" t="s">
        <v>414</v>
      </c>
      <c r="CI8" s="7" t="s">
        <v>414</v>
      </c>
      <c r="CJ8" s="7" t="s">
        <v>414</v>
      </c>
    </row>
    <row r="9" spans="1:88" ht="38.25" customHeight="1" x14ac:dyDescent="0.25">
      <c r="A9" s="26">
        <v>3</v>
      </c>
      <c r="B9" s="46">
        <v>3</v>
      </c>
      <c r="C9" s="163" t="s">
        <v>415</v>
      </c>
      <c r="D9" s="145"/>
      <c r="E9" s="145"/>
      <c r="F9" s="7" t="s">
        <v>414</v>
      </c>
      <c r="G9" s="7" t="s">
        <v>414</v>
      </c>
      <c r="H9" s="7" t="s">
        <v>414</v>
      </c>
      <c r="I9" s="7" t="s">
        <v>414</v>
      </c>
      <c r="J9" s="7" t="s">
        <v>414</v>
      </c>
      <c r="K9" s="7" t="s">
        <v>414</v>
      </c>
      <c r="L9" s="7" t="s">
        <v>414</v>
      </c>
      <c r="M9" s="7" t="s">
        <v>414</v>
      </c>
      <c r="N9" s="7" t="s">
        <v>414</v>
      </c>
      <c r="O9" s="7" t="s">
        <v>414</v>
      </c>
      <c r="P9" s="7" t="s">
        <v>414</v>
      </c>
      <c r="Q9" s="7" t="s">
        <v>414</v>
      </c>
      <c r="R9" s="7" t="s">
        <v>414</v>
      </c>
      <c r="S9" s="7" t="s">
        <v>414</v>
      </c>
      <c r="T9" s="7" t="s">
        <v>414</v>
      </c>
      <c r="U9" s="7" t="s">
        <v>414</v>
      </c>
      <c r="V9" s="7" t="s">
        <v>414</v>
      </c>
      <c r="W9" s="7" t="s">
        <v>414</v>
      </c>
      <c r="X9" s="7" t="s">
        <v>414</v>
      </c>
      <c r="Y9" s="7" t="s">
        <v>414</v>
      </c>
      <c r="Z9" s="7" t="s">
        <v>414</v>
      </c>
      <c r="AA9" s="7" t="s">
        <v>414</v>
      </c>
      <c r="AB9" s="7" t="s">
        <v>414</v>
      </c>
      <c r="AC9" s="7" t="s">
        <v>414</v>
      </c>
      <c r="AD9" s="7" t="s">
        <v>414</v>
      </c>
      <c r="AE9" s="7" t="s">
        <v>414</v>
      </c>
      <c r="AF9" s="7" t="s">
        <v>414</v>
      </c>
      <c r="AG9" s="7" t="s">
        <v>414</v>
      </c>
      <c r="AH9" s="7" t="s">
        <v>414</v>
      </c>
      <c r="AI9" s="7" t="s">
        <v>414</v>
      </c>
      <c r="AJ9" s="7" t="s">
        <v>414</v>
      </c>
      <c r="AK9" s="7" t="s">
        <v>414</v>
      </c>
      <c r="AL9" s="7" t="s">
        <v>414</v>
      </c>
      <c r="AM9" s="7" t="s">
        <v>414</v>
      </c>
      <c r="AN9" s="7" t="s">
        <v>414</v>
      </c>
      <c r="AO9" s="7" t="s">
        <v>414</v>
      </c>
      <c r="AP9" s="7" t="s">
        <v>414</v>
      </c>
      <c r="AQ9" s="7" t="s">
        <v>414</v>
      </c>
      <c r="AR9" s="7" t="s">
        <v>414</v>
      </c>
      <c r="AS9" s="7" t="s">
        <v>414</v>
      </c>
      <c r="AT9" s="7" t="s">
        <v>414</v>
      </c>
      <c r="AU9" s="7" t="s">
        <v>414</v>
      </c>
      <c r="AV9" s="7" t="s">
        <v>414</v>
      </c>
      <c r="AW9" s="7" t="s">
        <v>414</v>
      </c>
      <c r="AX9" s="7" t="s">
        <v>414</v>
      </c>
      <c r="AY9" s="7" t="s">
        <v>414</v>
      </c>
      <c r="AZ9" s="7" t="s">
        <v>414</v>
      </c>
      <c r="BA9" s="7" t="s">
        <v>414</v>
      </c>
      <c r="BB9" s="7" t="s">
        <v>414</v>
      </c>
      <c r="BC9" s="7" t="s">
        <v>414</v>
      </c>
      <c r="BD9" s="7" t="s">
        <v>414</v>
      </c>
      <c r="BE9" s="7" t="s">
        <v>414</v>
      </c>
      <c r="BF9" s="7" t="s">
        <v>414</v>
      </c>
      <c r="BG9" s="7" t="s">
        <v>414</v>
      </c>
      <c r="BH9" s="7" t="s">
        <v>414</v>
      </c>
      <c r="BI9" s="7" t="s">
        <v>414</v>
      </c>
      <c r="BJ9" s="7" t="s">
        <v>414</v>
      </c>
      <c r="BK9" s="7" t="s">
        <v>414</v>
      </c>
      <c r="BL9" s="7" t="s">
        <v>414</v>
      </c>
      <c r="BM9" s="7" t="s">
        <v>414</v>
      </c>
      <c r="BN9" s="7" t="s">
        <v>414</v>
      </c>
      <c r="BO9" s="7" t="s">
        <v>414</v>
      </c>
      <c r="BP9" s="7" t="s">
        <v>414</v>
      </c>
      <c r="BQ9" s="7" t="s">
        <v>414</v>
      </c>
      <c r="BR9" s="7" t="s">
        <v>414</v>
      </c>
      <c r="BS9" s="7" t="s">
        <v>414</v>
      </c>
      <c r="BT9" s="7" t="s">
        <v>414</v>
      </c>
      <c r="BU9" s="7" t="s">
        <v>414</v>
      </c>
      <c r="BV9" s="7" t="s">
        <v>414</v>
      </c>
      <c r="BW9" s="7" t="s">
        <v>414</v>
      </c>
      <c r="BX9" s="7" t="s">
        <v>414</v>
      </c>
      <c r="BY9" s="7" t="s">
        <v>414</v>
      </c>
      <c r="BZ9" s="7" t="s">
        <v>414</v>
      </c>
      <c r="CA9" s="7" t="s">
        <v>414</v>
      </c>
      <c r="CB9" s="7" t="s">
        <v>414</v>
      </c>
      <c r="CC9" s="7" t="s">
        <v>414</v>
      </c>
      <c r="CD9" s="7" t="s">
        <v>414</v>
      </c>
      <c r="CE9" s="7" t="s">
        <v>414</v>
      </c>
      <c r="CF9" s="7" t="s">
        <v>414</v>
      </c>
      <c r="CG9" s="7" t="s">
        <v>414</v>
      </c>
      <c r="CH9" s="7" t="s">
        <v>414</v>
      </c>
      <c r="CI9" s="7" t="s">
        <v>414</v>
      </c>
      <c r="CJ9" s="7" t="s">
        <v>414</v>
      </c>
    </row>
    <row r="10" spans="1:88" customFormat="1" ht="162" hidden="1" customHeight="1" x14ac:dyDescent="0.25">
      <c r="A10" s="26">
        <v>4</v>
      </c>
      <c r="B10" s="48">
        <v>4</v>
      </c>
      <c r="C10" s="49" t="s">
        <v>6</v>
      </c>
      <c r="D10" s="9" t="s">
        <v>7</v>
      </c>
      <c r="E10" s="10" t="s">
        <v>8</v>
      </c>
      <c r="F10" s="11" t="s">
        <v>9</v>
      </c>
      <c r="G10" s="10" t="s">
        <v>8</v>
      </c>
      <c r="H10" s="13" t="s">
        <v>416</v>
      </c>
      <c r="I10" s="50" t="s">
        <v>417</v>
      </c>
      <c r="J10" s="12" t="s">
        <v>10</v>
      </c>
      <c r="K10" s="19" t="s">
        <v>11</v>
      </c>
      <c r="L10" s="19"/>
      <c r="M10" s="19"/>
      <c r="N10" s="19"/>
      <c r="O10" s="19"/>
      <c r="P10" s="19"/>
      <c r="Q10" s="19"/>
      <c r="R10" s="19"/>
      <c r="S10" s="19"/>
      <c r="T10" s="19">
        <f t="shared" ref="T10:T266" si="0">COUNTIF(K10:S10,"x")</f>
        <v>1</v>
      </c>
      <c r="U10" s="19" t="s">
        <v>418</v>
      </c>
      <c r="V10" s="19" t="s">
        <v>418</v>
      </c>
      <c r="W10" s="19" t="s">
        <v>418</v>
      </c>
      <c r="X10" s="19" t="s">
        <v>418</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9">
        <f t="shared" ref="CC10:CC13" si="1">COUNTIF($BD10:$CB10,2)</f>
        <v>0</v>
      </c>
      <c r="CD10" s="51" t="e">
        <f t="shared" ref="CD10:CD14" si="2">CC10/COUNTA($BD10:$CB10)</f>
        <v>#DIV/0!</v>
      </c>
      <c r="CE10" s="29">
        <f t="shared" ref="CE10:CE13" si="3">COUNTIF($BD10:$CB10,1)</f>
        <v>0</v>
      </c>
      <c r="CF10" s="51" t="e">
        <f t="shared" ref="CF10:CF13" si="4">CE10/COUNTA($BD10:$CB10)</f>
        <v>#DIV/0!</v>
      </c>
      <c r="CG10" s="29">
        <f t="shared" ref="CG10:CG13" si="5">COUNTIF($BD10:$CB10,0)</f>
        <v>0</v>
      </c>
      <c r="CH10" s="51" t="e">
        <f t="shared" ref="CH10:CH12" si="6">CG10/COUNTA($BD10:$CB10)</f>
        <v>#DIV/0!</v>
      </c>
      <c r="CI10" s="29" t="e">
        <f t="shared" ref="CI10:CI13" si="7">(((CC10*2)+(CE10*1)+(CG10*0)))/COUNTA($BD10:$CB10)</f>
        <v>#DIV/0!</v>
      </c>
      <c r="CJ10" s="29" t="e">
        <f>IF(CI10&gt;=1.6,"Đạt mục tiêu",IF(CI10&gt;=1,"Cần cố gắng","Chưa đạt"))</f>
        <v>#DIV/0!</v>
      </c>
    </row>
    <row r="11" spans="1:88" customFormat="1" ht="177" hidden="1" customHeight="1" x14ac:dyDescent="0.25">
      <c r="A11" s="26">
        <v>5</v>
      </c>
      <c r="B11" s="48">
        <v>4</v>
      </c>
      <c r="C11" s="13" t="s">
        <v>6</v>
      </c>
      <c r="D11" s="9" t="s">
        <v>7</v>
      </c>
      <c r="E11" s="10" t="s">
        <v>8</v>
      </c>
      <c r="F11" s="11" t="s">
        <v>9</v>
      </c>
      <c r="G11" s="10" t="s">
        <v>8</v>
      </c>
      <c r="H11" s="13" t="s">
        <v>419</v>
      </c>
      <c r="I11" s="50" t="s">
        <v>417</v>
      </c>
      <c r="J11" s="12" t="s">
        <v>10</v>
      </c>
      <c r="K11" s="19"/>
      <c r="L11" s="19" t="s">
        <v>11</v>
      </c>
      <c r="M11" s="19"/>
      <c r="N11" s="19"/>
      <c r="O11" s="19"/>
      <c r="P11" s="19"/>
      <c r="Q11" s="19"/>
      <c r="R11" s="19"/>
      <c r="S11" s="19"/>
      <c r="T11" s="19">
        <f t="shared" si="0"/>
        <v>1</v>
      </c>
      <c r="U11" s="19"/>
      <c r="V11" s="19"/>
      <c r="W11" s="19"/>
      <c r="X11" s="19"/>
      <c r="Y11" s="19" t="s">
        <v>418</v>
      </c>
      <c r="Z11" s="19" t="s">
        <v>418</v>
      </c>
      <c r="AA11" s="19" t="s">
        <v>418</v>
      </c>
      <c r="AB11" s="19" t="s">
        <v>418</v>
      </c>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t="s">
        <v>418</v>
      </c>
      <c r="BB11" s="19" t="s">
        <v>418</v>
      </c>
      <c r="BC11" s="19" t="s">
        <v>418</v>
      </c>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9">
        <f t="shared" si="1"/>
        <v>21</v>
      </c>
      <c r="CD11" s="51">
        <f t="shared" si="2"/>
        <v>0.84</v>
      </c>
      <c r="CE11" s="29">
        <f t="shared" si="3"/>
        <v>1</v>
      </c>
      <c r="CF11" s="51">
        <f t="shared" si="4"/>
        <v>0.04</v>
      </c>
      <c r="CG11" s="29">
        <f t="shared" si="5"/>
        <v>3</v>
      </c>
      <c r="CH11" s="51">
        <f t="shared" si="6"/>
        <v>0.12</v>
      </c>
      <c r="CI11" s="29">
        <f t="shared" si="7"/>
        <v>1.72</v>
      </c>
      <c r="CJ11" s="19"/>
    </row>
    <row r="12" spans="1:88" customFormat="1" ht="158.25" hidden="1" customHeight="1" x14ac:dyDescent="0.25">
      <c r="A12" s="26">
        <v>6</v>
      </c>
      <c r="B12" s="48">
        <v>4</v>
      </c>
      <c r="C12" s="13" t="s">
        <v>6</v>
      </c>
      <c r="D12" s="9" t="s">
        <v>7</v>
      </c>
      <c r="E12" s="10" t="s">
        <v>8</v>
      </c>
      <c r="F12" s="11" t="s">
        <v>9</v>
      </c>
      <c r="G12" s="10" t="s">
        <v>8</v>
      </c>
      <c r="H12" s="13" t="s">
        <v>420</v>
      </c>
      <c r="I12" s="50" t="s">
        <v>417</v>
      </c>
      <c r="J12" s="12" t="s">
        <v>10</v>
      </c>
      <c r="K12" s="19"/>
      <c r="L12" s="19"/>
      <c r="M12" s="19" t="s">
        <v>11</v>
      </c>
      <c r="N12" s="19"/>
      <c r="O12" s="19"/>
      <c r="P12" s="19"/>
      <c r="Q12" s="19"/>
      <c r="R12" s="19"/>
      <c r="S12" s="19"/>
      <c r="T12" s="19">
        <f t="shared" si="0"/>
        <v>1</v>
      </c>
      <c r="U12" s="19"/>
      <c r="V12" s="19"/>
      <c r="W12" s="19"/>
      <c r="X12" s="19"/>
      <c r="Y12" s="19"/>
      <c r="Z12" s="19"/>
      <c r="AA12" s="19"/>
      <c r="AB12" s="19"/>
      <c r="AC12" s="19" t="s">
        <v>418</v>
      </c>
      <c r="AD12" s="19" t="s">
        <v>418</v>
      </c>
      <c r="AE12" s="19" t="s">
        <v>418</v>
      </c>
      <c r="AF12" s="19" t="s">
        <v>418</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9">
        <f t="shared" si="1"/>
        <v>18</v>
      </c>
      <c r="CD12" s="51">
        <f t="shared" si="2"/>
        <v>0.72</v>
      </c>
      <c r="CE12" s="29">
        <f t="shared" si="3"/>
        <v>7</v>
      </c>
      <c r="CF12" s="51">
        <f t="shared" si="4"/>
        <v>0.28000000000000003</v>
      </c>
      <c r="CG12" s="29">
        <f t="shared" si="5"/>
        <v>0</v>
      </c>
      <c r="CH12" s="51">
        <f t="shared" si="6"/>
        <v>0</v>
      </c>
      <c r="CI12" s="29">
        <f t="shared" si="7"/>
        <v>1.72</v>
      </c>
      <c r="CJ12" s="29" t="str">
        <f>IF(CI12&gt;=1.6,"Đạt mục tiêu",IF(CI12&gt;=1,"Cần cố gắng","Chưa đạt"))</f>
        <v>Đạt mục tiêu</v>
      </c>
    </row>
    <row r="13" spans="1:88" customFormat="1" ht="158.25" hidden="1" customHeight="1" x14ac:dyDescent="0.25">
      <c r="A13" s="26">
        <v>7</v>
      </c>
      <c r="B13" s="48">
        <v>4</v>
      </c>
      <c r="C13" s="13" t="s">
        <v>6</v>
      </c>
      <c r="D13" s="9" t="s">
        <v>7</v>
      </c>
      <c r="E13" s="10" t="s">
        <v>8</v>
      </c>
      <c r="F13" s="11" t="s">
        <v>9</v>
      </c>
      <c r="G13" s="10" t="s">
        <v>8</v>
      </c>
      <c r="H13" s="13" t="s">
        <v>421</v>
      </c>
      <c r="I13" s="50" t="s">
        <v>417</v>
      </c>
      <c r="J13" s="12" t="s">
        <v>10</v>
      </c>
      <c r="K13" s="19"/>
      <c r="L13" s="19"/>
      <c r="M13" s="19"/>
      <c r="N13" s="19" t="s">
        <v>11</v>
      </c>
      <c r="O13" s="19"/>
      <c r="P13" s="19"/>
      <c r="Q13" s="19"/>
      <c r="R13" s="19"/>
      <c r="S13" s="19"/>
      <c r="T13" s="19">
        <f t="shared" si="0"/>
        <v>1</v>
      </c>
      <c r="U13" s="19"/>
      <c r="V13" s="19"/>
      <c r="W13" s="19"/>
      <c r="X13" s="19"/>
      <c r="Y13" s="19"/>
      <c r="Z13" s="19"/>
      <c r="AA13" s="19"/>
      <c r="AB13" s="19"/>
      <c r="AC13" s="19"/>
      <c r="AD13" s="19"/>
      <c r="AE13" s="19"/>
      <c r="AF13" s="19"/>
      <c r="AG13" s="19" t="s">
        <v>418</v>
      </c>
      <c r="AH13" s="19" t="s">
        <v>418</v>
      </c>
      <c r="AI13" s="19" t="s">
        <v>418</v>
      </c>
      <c r="AJ13" s="19" t="s">
        <v>418</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9">
        <f t="shared" si="1"/>
        <v>20</v>
      </c>
      <c r="CD13" s="51">
        <f t="shared" si="2"/>
        <v>0.8</v>
      </c>
      <c r="CE13" s="29">
        <f t="shared" si="3"/>
        <v>3</v>
      </c>
      <c r="CF13" s="51">
        <f t="shared" si="4"/>
        <v>0.12</v>
      </c>
      <c r="CG13" s="29">
        <f t="shared" si="5"/>
        <v>2</v>
      </c>
      <c r="CH13" s="51"/>
      <c r="CI13" s="29">
        <f t="shared" si="7"/>
        <v>1.72</v>
      </c>
      <c r="CJ13" s="29"/>
    </row>
    <row r="14" spans="1:88" customFormat="1" ht="158.25" hidden="1" customHeight="1" x14ac:dyDescent="0.25">
      <c r="A14" s="26">
        <v>8</v>
      </c>
      <c r="B14" s="48">
        <v>4</v>
      </c>
      <c r="C14" s="13" t="s">
        <v>6</v>
      </c>
      <c r="D14" s="9" t="s">
        <v>7</v>
      </c>
      <c r="E14" s="10" t="s">
        <v>8</v>
      </c>
      <c r="F14" s="11" t="s">
        <v>9</v>
      </c>
      <c r="G14" s="10" t="s">
        <v>8</v>
      </c>
      <c r="H14" s="13" t="s">
        <v>422</v>
      </c>
      <c r="I14" s="50" t="s">
        <v>417</v>
      </c>
      <c r="J14" s="12" t="s">
        <v>10</v>
      </c>
      <c r="K14" s="19"/>
      <c r="L14" s="19"/>
      <c r="M14" s="19"/>
      <c r="N14" s="19"/>
      <c r="O14" s="19" t="s">
        <v>11</v>
      </c>
      <c r="P14" s="19"/>
      <c r="Q14" s="19"/>
      <c r="R14" s="19"/>
      <c r="S14" s="19"/>
      <c r="T14" s="19">
        <f t="shared" si="0"/>
        <v>1</v>
      </c>
      <c r="U14" s="19"/>
      <c r="V14" s="19"/>
      <c r="W14" s="19"/>
      <c r="X14" s="19"/>
      <c r="Y14" s="19"/>
      <c r="Z14" s="19"/>
      <c r="AA14" s="19"/>
      <c r="AB14" s="19"/>
      <c r="AC14" s="19"/>
      <c r="AD14" s="19"/>
      <c r="AE14" s="19"/>
      <c r="AF14" s="19"/>
      <c r="AG14" s="19"/>
      <c r="AH14" s="19"/>
      <c r="AI14" s="19"/>
      <c r="AJ14" s="19"/>
      <c r="AK14" s="19" t="s">
        <v>418</v>
      </c>
      <c r="AL14" s="19" t="s">
        <v>418</v>
      </c>
      <c r="AM14" s="19" t="s">
        <v>418</v>
      </c>
      <c r="AN14" s="19" t="s">
        <v>418</v>
      </c>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9"/>
      <c r="CD14" s="51" t="e">
        <f t="shared" si="2"/>
        <v>#DIV/0!</v>
      </c>
      <c r="CE14" s="29"/>
      <c r="CF14" s="51"/>
      <c r="CG14" s="29"/>
      <c r="CH14" s="51"/>
      <c r="CI14" s="29"/>
      <c r="CJ14" s="29"/>
    </row>
    <row r="15" spans="1:88" ht="165.75" customHeight="1" x14ac:dyDescent="0.25">
      <c r="A15" s="26">
        <v>9</v>
      </c>
      <c r="B15" s="48">
        <v>4</v>
      </c>
      <c r="C15" s="13" t="s">
        <v>6</v>
      </c>
      <c r="D15" s="50" t="s">
        <v>7</v>
      </c>
      <c r="E15" s="10" t="s">
        <v>8</v>
      </c>
      <c r="F15" s="121" t="s">
        <v>9</v>
      </c>
      <c r="G15" s="10" t="s">
        <v>8</v>
      </c>
      <c r="H15" s="13" t="s">
        <v>423</v>
      </c>
      <c r="I15" s="50" t="s">
        <v>417</v>
      </c>
      <c r="J15" s="12" t="s">
        <v>10</v>
      </c>
      <c r="K15" s="19"/>
      <c r="L15" s="19"/>
      <c r="M15" s="19"/>
      <c r="N15" s="19"/>
      <c r="O15" s="19"/>
      <c r="P15" s="19" t="s">
        <v>11</v>
      </c>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418</v>
      </c>
      <c r="AP15" s="19" t="s">
        <v>418</v>
      </c>
      <c r="AQ15" s="19" t="s">
        <v>418</v>
      </c>
      <c r="AR15" s="19" t="s">
        <v>418</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9"/>
      <c r="CD15" s="51"/>
      <c r="CE15" s="29"/>
      <c r="CF15" s="51"/>
      <c r="CG15" s="29"/>
      <c r="CH15" s="51"/>
      <c r="CI15" s="29"/>
      <c r="CJ15" s="29"/>
    </row>
    <row r="16" spans="1:88" customFormat="1" ht="158.25" hidden="1" customHeight="1" x14ac:dyDescent="0.25">
      <c r="A16" s="26">
        <v>10</v>
      </c>
      <c r="B16" s="48">
        <v>4</v>
      </c>
      <c r="C16" s="13" t="s">
        <v>6</v>
      </c>
      <c r="D16" s="9" t="s">
        <v>7</v>
      </c>
      <c r="E16" s="10" t="s">
        <v>8</v>
      </c>
      <c r="F16" s="11" t="s">
        <v>9</v>
      </c>
      <c r="G16" s="10" t="s">
        <v>8</v>
      </c>
      <c r="H16" s="13" t="s">
        <v>424</v>
      </c>
      <c r="I16" s="50" t="s">
        <v>417</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418</v>
      </c>
      <c r="AT16" s="19" t="s">
        <v>418</v>
      </c>
      <c r="AU16" s="19" t="s">
        <v>418</v>
      </c>
      <c r="AV16" s="19" t="s">
        <v>418</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9"/>
      <c r="CD16" s="51"/>
      <c r="CE16" s="29"/>
      <c r="CF16" s="51"/>
      <c r="CG16" s="29"/>
      <c r="CH16" s="51"/>
      <c r="CI16" s="29"/>
      <c r="CJ16" s="29"/>
    </row>
    <row r="17" spans="1:88" customFormat="1" ht="158.25" hidden="1" customHeight="1" x14ac:dyDescent="0.25">
      <c r="A17" s="26">
        <v>11</v>
      </c>
      <c r="B17" s="48">
        <v>4</v>
      </c>
      <c r="C17" s="13" t="s">
        <v>6</v>
      </c>
      <c r="D17" s="9" t="s">
        <v>7</v>
      </c>
      <c r="E17" s="10" t="s">
        <v>8</v>
      </c>
      <c r="F17" s="11" t="s">
        <v>9</v>
      </c>
      <c r="G17" s="10" t="s">
        <v>8</v>
      </c>
      <c r="H17" s="13" t="s">
        <v>425</v>
      </c>
      <c r="I17" s="50" t="s">
        <v>417</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418</v>
      </c>
      <c r="AX17" s="19" t="s">
        <v>418</v>
      </c>
      <c r="AY17" s="19" t="s">
        <v>418</v>
      </c>
      <c r="AZ17" s="19" t="s">
        <v>418</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9"/>
      <c r="CD17" s="51"/>
      <c r="CE17" s="29"/>
      <c r="CF17" s="51"/>
      <c r="CG17" s="29"/>
      <c r="CH17" s="51"/>
      <c r="CI17" s="29"/>
      <c r="CJ17" s="29"/>
    </row>
    <row r="18" spans="1:88" customFormat="1" ht="157.5" hidden="1" x14ac:dyDescent="0.25">
      <c r="A18" s="26">
        <v>12</v>
      </c>
      <c r="B18" s="48">
        <v>4</v>
      </c>
      <c r="C18" s="13" t="s">
        <v>6</v>
      </c>
      <c r="D18" s="9" t="s">
        <v>7</v>
      </c>
      <c r="E18" s="10" t="s">
        <v>8</v>
      </c>
      <c r="F18" s="11" t="s">
        <v>9</v>
      </c>
      <c r="G18" s="10" t="s">
        <v>8</v>
      </c>
      <c r="H18" s="13" t="s">
        <v>426</v>
      </c>
      <c r="I18" s="50" t="s">
        <v>417</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418</v>
      </c>
      <c r="BB18" s="19" t="s">
        <v>418</v>
      </c>
      <c r="BC18" s="19" t="s">
        <v>418</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9"/>
      <c r="CD18" s="51"/>
      <c r="CE18" s="29"/>
      <c r="CF18" s="51"/>
      <c r="CG18" s="29"/>
      <c r="CH18" s="51"/>
      <c r="CI18" s="29"/>
      <c r="CJ18" s="29"/>
    </row>
    <row r="19" spans="1:88" ht="50.25" customHeight="1" x14ac:dyDescent="0.25">
      <c r="A19" s="26">
        <v>13</v>
      </c>
      <c r="B19" s="46">
        <v>7</v>
      </c>
      <c r="C19" s="163" t="s">
        <v>12</v>
      </c>
      <c r="D19" s="145"/>
      <c r="E19" s="164"/>
      <c r="F19" s="52"/>
      <c r="G19" s="7" t="s">
        <v>414</v>
      </c>
      <c r="H19" s="7" t="s">
        <v>414</v>
      </c>
      <c r="I19" s="7" t="s">
        <v>414</v>
      </c>
      <c r="J19" s="7" t="s">
        <v>414</v>
      </c>
      <c r="K19" s="7" t="s">
        <v>414</v>
      </c>
      <c r="L19" s="7" t="s">
        <v>414</v>
      </c>
      <c r="M19" s="7" t="s">
        <v>414</v>
      </c>
      <c r="N19" s="7" t="s">
        <v>414</v>
      </c>
      <c r="O19" s="7" t="s">
        <v>414</v>
      </c>
      <c r="P19" s="7" t="s">
        <v>414</v>
      </c>
      <c r="Q19" s="7" t="s">
        <v>414</v>
      </c>
      <c r="R19" s="7" t="s">
        <v>414</v>
      </c>
      <c r="S19" s="7" t="s">
        <v>414</v>
      </c>
      <c r="T19" s="19">
        <f t="shared" si="0"/>
        <v>0</v>
      </c>
      <c r="U19" s="7" t="s">
        <v>414</v>
      </c>
      <c r="V19" s="7" t="s">
        <v>414</v>
      </c>
      <c r="W19" s="7" t="s">
        <v>414</v>
      </c>
      <c r="X19" s="7" t="s">
        <v>414</v>
      </c>
      <c r="Y19" s="7" t="s">
        <v>414</v>
      </c>
      <c r="Z19" s="7" t="s">
        <v>414</v>
      </c>
      <c r="AA19" s="7" t="s">
        <v>414</v>
      </c>
      <c r="AB19" s="7" t="s">
        <v>414</v>
      </c>
      <c r="AC19" s="7" t="s">
        <v>414</v>
      </c>
      <c r="AD19" s="7" t="s">
        <v>414</v>
      </c>
      <c r="AE19" s="7" t="s">
        <v>414</v>
      </c>
      <c r="AF19" s="7" t="s">
        <v>414</v>
      </c>
      <c r="AG19" s="7" t="s">
        <v>414</v>
      </c>
      <c r="AH19" s="7" t="s">
        <v>414</v>
      </c>
      <c r="AI19" s="7" t="s">
        <v>414</v>
      </c>
      <c r="AJ19" s="7" t="s">
        <v>414</v>
      </c>
      <c r="AK19" s="7" t="s">
        <v>414</v>
      </c>
      <c r="AL19" s="7" t="s">
        <v>414</v>
      </c>
      <c r="AM19" s="7" t="s">
        <v>414</v>
      </c>
      <c r="AN19" s="7" t="s">
        <v>414</v>
      </c>
      <c r="AO19" s="7" t="s">
        <v>414</v>
      </c>
      <c r="AP19" s="7" t="s">
        <v>414</v>
      </c>
      <c r="AQ19" s="7" t="s">
        <v>414</v>
      </c>
      <c r="AR19" s="7" t="s">
        <v>414</v>
      </c>
      <c r="AS19" s="7" t="s">
        <v>414</v>
      </c>
      <c r="AT19" s="7" t="s">
        <v>414</v>
      </c>
      <c r="AU19" s="7" t="s">
        <v>414</v>
      </c>
      <c r="AV19" s="7" t="s">
        <v>414</v>
      </c>
      <c r="AW19" s="7" t="s">
        <v>414</v>
      </c>
      <c r="AX19" s="7" t="s">
        <v>414</v>
      </c>
      <c r="AY19" s="7" t="s">
        <v>414</v>
      </c>
      <c r="AZ19" s="7" t="s">
        <v>414</v>
      </c>
      <c r="BA19" s="7" t="s">
        <v>414</v>
      </c>
      <c r="BB19" s="7" t="s">
        <v>414</v>
      </c>
      <c r="BC19" s="7" t="s">
        <v>414</v>
      </c>
      <c r="BD19" s="7" t="s">
        <v>414</v>
      </c>
      <c r="BE19" s="7" t="s">
        <v>414</v>
      </c>
      <c r="BF19" s="7" t="s">
        <v>414</v>
      </c>
      <c r="BG19" s="7" t="s">
        <v>414</v>
      </c>
      <c r="BH19" s="7" t="s">
        <v>414</v>
      </c>
      <c r="BI19" s="7" t="s">
        <v>414</v>
      </c>
      <c r="BJ19" s="7" t="s">
        <v>414</v>
      </c>
      <c r="BK19" s="7" t="s">
        <v>414</v>
      </c>
      <c r="BL19" s="7" t="s">
        <v>414</v>
      </c>
      <c r="BM19" s="7" t="s">
        <v>414</v>
      </c>
      <c r="BN19" s="7" t="s">
        <v>414</v>
      </c>
      <c r="BO19" s="7" t="s">
        <v>414</v>
      </c>
      <c r="BP19" s="7" t="s">
        <v>414</v>
      </c>
      <c r="BQ19" s="7" t="s">
        <v>414</v>
      </c>
      <c r="BR19" s="7" t="s">
        <v>414</v>
      </c>
      <c r="BS19" s="7" t="s">
        <v>414</v>
      </c>
      <c r="BT19" s="7" t="s">
        <v>414</v>
      </c>
      <c r="BU19" s="7" t="s">
        <v>414</v>
      </c>
      <c r="BV19" s="7" t="s">
        <v>414</v>
      </c>
      <c r="BW19" s="7" t="s">
        <v>414</v>
      </c>
      <c r="BX19" s="7" t="s">
        <v>414</v>
      </c>
      <c r="BY19" s="7" t="s">
        <v>414</v>
      </c>
      <c r="BZ19" s="7" t="s">
        <v>414</v>
      </c>
      <c r="CA19" s="7" t="s">
        <v>414</v>
      </c>
      <c r="CB19" s="7" t="s">
        <v>414</v>
      </c>
      <c r="CC19" s="7" t="s">
        <v>414</v>
      </c>
      <c r="CD19" s="7" t="s">
        <v>414</v>
      </c>
      <c r="CE19" s="7" t="s">
        <v>414</v>
      </c>
      <c r="CF19" s="7" t="s">
        <v>414</v>
      </c>
      <c r="CG19" s="7" t="s">
        <v>414</v>
      </c>
      <c r="CH19" s="7" t="s">
        <v>414</v>
      </c>
      <c r="CI19" s="7" t="s">
        <v>414</v>
      </c>
      <c r="CJ19" s="7" t="s">
        <v>414</v>
      </c>
    </row>
    <row r="20" spans="1:88" ht="25.5" hidden="1" customHeight="1" x14ac:dyDescent="0.25">
      <c r="A20" s="26">
        <v>14</v>
      </c>
      <c r="B20" s="46">
        <v>8</v>
      </c>
      <c r="C20" s="163" t="s">
        <v>13</v>
      </c>
      <c r="D20" s="145"/>
      <c r="E20" s="164"/>
      <c r="F20" s="7" t="s">
        <v>414</v>
      </c>
      <c r="G20" s="7" t="s">
        <v>414</v>
      </c>
      <c r="H20" s="7" t="s">
        <v>414</v>
      </c>
      <c r="I20" s="7" t="s">
        <v>414</v>
      </c>
      <c r="J20" s="7" t="s">
        <v>414</v>
      </c>
      <c r="K20" s="7" t="s">
        <v>414</v>
      </c>
      <c r="L20" s="7" t="s">
        <v>414</v>
      </c>
      <c r="M20" s="7" t="s">
        <v>414</v>
      </c>
      <c r="N20" s="7" t="s">
        <v>414</v>
      </c>
      <c r="O20" s="7" t="s">
        <v>414</v>
      </c>
      <c r="P20" s="7" t="s">
        <v>414</v>
      </c>
      <c r="Q20" s="7" t="s">
        <v>414</v>
      </c>
      <c r="R20" s="7" t="s">
        <v>414</v>
      </c>
      <c r="S20" s="7" t="s">
        <v>414</v>
      </c>
      <c r="T20" s="19">
        <f t="shared" si="0"/>
        <v>0</v>
      </c>
      <c r="U20" s="7" t="s">
        <v>414</v>
      </c>
      <c r="V20" s="7" t="s">
        <v>414</v>
      </c>
      <c r="W20" s="7" t="s">
        <v>414</v>
      </c>
      <c r="X20" s="7" t="s">
        <v>414</v>
      </c>
      <c r="Y20" s="7" t="s">
        <v>414</v>
      </c>
      <c r="Z20" s="7" t="s">
        <v>414</v>
      </c>
      <c r="AA20" s="7" t="s">
        <v>414</v>
      </c>
      <c r="AB20" s="7" t="s">
        <v>414</v>
      </c>
      <c r="AC20" s="7" t="s">
        <v>414</v>
      </c>
      <c r="AD20" s="7" t="s">
        <v>414</v>
      </c>
      <c r="AE20" s="7" t="s">
        <v>414</v>
      </c>
      <c r="AF20" s="7" t="s">
        <v>414</v>
      </c>
      <c r="AG20" s="7" t="s">
        <v>414</v>
      </c>
      <c r="AH20" s="7" t="s">
        <v>414</v>
      </c>
      <c r="AI20" s="7" t="s">
        <v>414</v>
      </c>
      <c r="AJ20" s="7" t="s">
        <v>414</v>
      </c>
      <c r="AK20" s="7" t="s">
        <v>414</v>
      </c>
      <c r="AL20" s="7" t="s">
        <v>414</v>
      </c>
      <c r="AM20" s="7" t="s">
        <v>414</v>
      </c>
      <c r="AN20" s="7" t="s">
        <v>414</v>
      </c>
      <c r="AO20" s="7" t="s">
        <v>414</v>
      </c>
      <c r="AP20" s="7" t="s">
        <v>414</v>
      </c>
      <c r="AQ20" s="7" t="s">
        <v>414</v>
      </c>
      <c r="AR20" s="7" t="s">
        <v>414</v>
      </c>
      <c r="AS20" s="7" t="s">
        <v>414</v>
      </c>
      <c r="AT20" s="7" t="s">
        <v>414</v>
      </c>
      <c r="AU20" s="7" t="s">
        <v>414</v>
      </c>
      <c r="AV20" s="7" t="s">
        <v>414</v>
      </c>
      <c r="AW20" s="7" t="s">
        <v>414</v>
      </c>
      <c r="AX20" s="7" t="s">
        <v>414</v>
      </c>
      <c r="AY20" s="7" t="s">
        <v>414</v>
      </c>
      <c r="AZ20" s="7" t="s">
        <v>414</v>
      </c>
      <c r="BA20" s="7" t="s">
        <v>414</v>
      </c>
      <c r="BB20" s="7" t="s">
        <v>414</v>
      </c>
      <c r="BC20" s="7" t="s">
        <v>414</v>
      </c>
      <c r="BD20" s="7" t="s">
        <v>414</v>
      </c>
      <c r="BE20" s="7" t="s">
        <v>414</v>
      </c>
      <c r="BF20" s="7" t="s">
        <v>414</v>
      </c>
      <c r="BG20" s="7" t="s">
        <v>414</v>
      </c>
      <c r="BH20" s="7" t="s">
        <v>414</v>
      </c>
      <c r="BI20" s="7" t="s">
        <v>414</v>
      </c>
      <c r="BJ20" s="7" t="s">
        <v>414</v>
      </c>
      <c r="BK20" s="7" t="s">
        <v>414</v>
      </c>
      <c r="BL20" s="7" t="s">
        <v>414</v>
      </c>
      <c r="BM20" s="7" t="s">
        <v>414</v>
      </c>
      <c r="BN20" s="7" t="s">
        <v>414</v>
      </c>
      <c r="BO20" s="7" t="s">
        <v>414</v>
      </c>
      <c r="BP20" s="7" t="s">
        <v>414</v>
      </c>
      <c r="BQ20" s="7" t="s">
        <v>414</v>
      </c>
      <c r="BR20" s="7" t="s">
        <v>414</v>
      </c>
      <c r="BS20" s="7" t="s">
        <v>414</v>
      </c>
      <c r="BT20" s="7" t="s">
        <v>414</v>
      </c>
      <c r="BU20" s="7" t="s">
        <v>414</v>
      </c>
      <c r="BV20" s="7" t="s">
        <v>414</v>
      </c>
      <c r="BW20" s="7" t="s">
        <v>414</v>
      </c>
      <c r="BX20" s="7" t="s">
        <v>414</v>
      </c>
      <c r="BY20" s="7" t="s">
        <v>414</v>
      </c>
      <c r="BZ20" s="7" t="s">
        <v>414</v>
      </c>
      <c r="CA20" s="7" t="s">
        <v>414</v>
      </c>
      <c r="CB20" s="7" t="s">
        <v>414</v>
      </c>
      <c r="CC20" s="7" t="s">
        <v>414</v>
      </c>
      <c r="CD20" s="7" t="s">
        <v>414</v>
      </c>
      <c r="CE20" s="7" t="s">
        <v>414</v>
      </c>
      <c r="CF20" s="7" t="s">
        <v>414</v>
      </c>
      <c r="CG20" s="7" t="s">
        <v>414</v>
      </c>
      <c r="CH20" s="7" t="s">
        <v>414</v>
      </c>
      <c r="CI20" s="7" t="s">
        <v>414</v>
      </c>
      <c r="CJ20" s="7" t="s">
        <v>414</v>
      </c>
    </row>
    <row r="21" spans="1:88" customFormat="1" ht="31.5" hidden="1" x14ac:dyDescent="0.25">
      <c r="A21" s="26">
        <v>15</v>
      </c>
      <c r="B21" s="14">
        <v>9</v>
      </c>
      <c r="C21" s="13" t="s">
        <v>14</v>
      </c>
      <c r="D21" s="9" t="s">
        <v>7</v>
      </c>
      <c r="E21" s="13" t="s">
        <v>15</v>
      </c>
      <c r="F21" s="9" t="s">
        <v>16</v>
      </c>
      <c r="G21" s="13" t="s">
        <v>15</v>
      </c>
      <c r="H21" s="13" t="s">
        <v>427</v>
      </c>
      <c r="I21" s="50" t="s">
        <v>428</v>
      </c>
      <c r="J21" s="12" t="s">
        <v>10</v>
      </c>
      <c r="K21" s="19"/>
      <c r="L21" s="19"/>
      <c r="M21" s="19"/>
      <c r="N21" s="26" t="s">
        <v>11</v>
      </c>
      <c r="O21" s="19"/>
      <c r="P21" s="29"/>
      <c r="Q21" s="19"/>
      <c r="R21" s="19"/>
      <c r="S21" s="19"/>
      <c r="T21" s="19">
        <f t="shared" si="0"/>
        <v>1</v>
      </c>
      <c r="U21" s="19" t="s">
        <v>429</v>
      </c>
      <c r="V21" s="19"/>
      <c r="W21" s="19"/>
      <c r="X21" s="19"/>
      <c r="Y21" s="19"/>
      <c r="Z21" s="19"/>
      <c r="AA21" s="19"/>
      <c r="AB21" s="19"/>
      <c r="AC21" s="19"/>
      <c r="AD21" s="19"/>
      <c r="AE21" s="19"/>
      <c r="AF21" s="19"/>
      <c r="AG21" s="19" t="s">
        <v>429</v>
      </c>
      <c r="AH21" s="19"/>
      <c r="AI21" s="19"/>
      <c r="AJ21" s="19"/>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9">
        <f t="shared" ref="CC21:CC25" si="8">COUNTIF($BD21:$CB21,2)</f>
        <v>19</v>
      </c>
      <c r="CD21" s="51">
        <f t="shared" ref="CD21:CD25" si="9">CC21/COUNTA($BD21:$CB21)</f>
        <v>0.76</v>
      </c>
      <c r="CE21" s="29">
        <f t="shared" ref="CE21:CE25" si="10">COUNTIF($BD21:$CB21,1)</f>
        <v>6</v>
      </c>
      <c r="CF21" s="51">
        <f t="shared" ref="CF21:CF25" si="11">CE21/COUNTA($BD21:$CB21)</f>
        <v>0.24</v>
      </c>
      <c r="CG21" s="29">
        <f t="shared" ref="CG21:CG25" si="12">COUNTIF($BD21:$CB21,0)</f>
        <v>0</v>
      </c>
      <c r="CH21" s="51">
        <f t="shared" ref="CH21:CH25" si="13">CG21/COUNTA($BD21:$CB21)</f>
        <v>0</v>
      </c>
      <c r="CI21" s="29">
        <f t="shared" ref="CI21:CI25" si="14">(((CC21*2)+(CE21*1)+(CG21*0)))/COUNTA($BD21:$CB21)</f>
        <v>1.76</v>
      </c>
      <c r="CJ21" s="29" t="str">
        <f t="shared" ref="CJ21:CJ25" si="15">IF(CI21&gt;=1.6,"Đạt mục tiêu",IF(CI21&gt;=1,"Cần cố gắng","Chưa đạt"))</f>
        <v>Đạt mục tiêu</v>
      </c>
    </row>
    <row r="22" spans="1:88" customFormat="1" ht="15.75" hidden="1" customHeight="1" x14ac:dyDescent="0.25">
      <c r="A22" s="26">
        <v>16</v>
      </c>
      <c r="B22" s="14">
        <v>12</v>
      </c>
      <c r="C22" s="13" t="s">
        <v>21</v>
      </c>
      <c r="D22" s="9" t="s">
        <v>7</v>
      </c>
      <c r="E22" s="13" t="s">
        <v>22</v>
      </c>
      <c r="F22" s="9" t="s">
        <v>16</v>
      </c>
      <c r="G22" s="13" t="s">
        <v>22</v>
      </c>
      <c r="H22" s="13" t="s">
        <v>430</v>
      </c>
      <c r="I22" s="50" t="s">
        <v>428</v>
      </c>
      <c r="J22" s="12" t="s">
        <v>10</v>
      </c>
      <c r="K22" s="1"/>
      <c r="L22" s="29" t="s">
        <v>11</v>
      </c>
      <c r="M22" s="19"/>
      <c r="N22" s="19"/>
      <c r="O22" s="19"/>
      <c r="P22" s="19"/>
      <c r="Q22" s="19"/>
      <c r="R22" s="19"/>
      <c r="S22" s="19"/>
      <c r="T22" s="19">
        <f t="shared" si="0"/>
        <v>1</v>
      </c>
      <c r="U22" s="19"/>
      <c r="V22" s="19"/>
      <c r="W22" s="19"/>
      <c r="X22" s="19"/>
      <c r="Y22" s="19"/>
      <c r="Z22" s="19" t="s">
        <v>429</v>
      </c>
      <c r="AA22" s="19" t="s">
        <v>439</v>
      </c>
      <c r="AB22" s="19" t="s">
        <v>432</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9">
        <f t="shared" si="8"/>
        <v>20</v>
      </c>
      <c r="CD22" s="51">
        <f t="shared" si="9"/>
        <v>0.8</v>
      </c>
      <c r="CE22" s="29">
        <f t="shared" si="10"/>
        <v>3</v>
      </c>
      <c r="CF22" s="51">
        <f t="shared" si="11"/>
        <v>0.12</v>
      </c>
      <c r="CG22" s="29">
        <f t="shared" si="12"/>
        <v>2</v>
      </c>
      <c r="CH22" s="51">
        <f t="shared" si="13"/>
        <v>0.08</v>
      </c>
      <c r="CI22" s="29">
        <f t="shared" si="14"/>
        <v>1.72</v>
      </c>
      <c r="CJ22" s="29" t="str">
        <f t="shared" si="15"/>
        <v>Đạt mục tiêu</v>
      </c>
    </row>
    <row r="23" spans="1:88" customFormat="1" ht="15.75" hidden="1" customHeight="1" x14ac:dyDescent="0.25">
      <c r="A23" s="26">
        <v>17</v>
      </c>
      <c r="B23" s="14">
        <v>13</v>
      </c>
      <c r="C23" s="13" t="s">
        <v>23</v>
      </c>
      <c r="D23" s="53" t="s">
        <v>7</v>
      </c>
      <c r="E23" s="54" t="s">
        <v>24</v>
      </c>
      <c r="F23" s="9" t="s">
        <v>9</v>
      </c>
      <c r="G23" s="13" t="s">
        <v>24</v>
      </c>
      <c r="H23" s="13" t="s">
        <v>433</v>
      </c>
      <c r="I23" s="50" t="s">
        <v>428</v>
      </c>
      <c r="J23" s="12" t="s">
        <v>10</v>
      </c>
      <c r="K23" s="29"/>
      <c r="L23" s="29"/>
      <c r="M23" s="29"/>
      <c r="N23" s="29"/>
      <c r="O23" s="29"/>
      <c r="P23" s="29"/>
      <c r="Q23" s="29"/>
      <c r="R23" s="29"/>
      <c r="S23" s="29" t="s">
        <v>11</v>
      </c>
      <c r="T23" s="19">
        <f t="shared" si="0"/>
        <v>1</v>
      </c>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6" t="s">
        <v>431</v>
      </c>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f t="shared" si="8"/>
        <v>0</v>
      </c>
      <c r="CD23" s="51" t="e">
        <f t="shared" si="9"/>
        <v>#DIV/0!</v>
      </c>
      <c r="CE23" s="29">
        <f t="shared" si="10"/>
        <v>0</v>
      </c>
      <c r="CF23" s="51" t="e">
        <f t="shared" si="11"/>
        <v>#DIV/0!</v>
      </c>
      <c r="CG23" s="29">
        <f t="shared" si="12"/>
        <v>0</v>
      </c>
      <c r="CH23" s="51" t="e">
        <f t="shared" si="13"/>
        <v>#DIV/0!</v>
      </c>
      <c r="CI23" s="29" t="e">
        <f t="shared" si="14"/>
        <v>#DIV/0!</v>
      </c>
      <c r="CJ23" s="29" t="e">
        <f t="shared" si="15"/>
        <v>#DIV/0!</v>
      </c>
    </row>
    <row r="24" spans="1:88" customFormat="1" ht="15.75" hidden="1" customHeight="1" x14ac:dyDescent="0.25">
      <c r="A24" s="26">
        <v>18</v>
      </c>
      <c r="B24" s="19">
        <v>10</v>
      </c>
      <c r="C24" s="49" t="s">
        <v>17</v>
      </c>
      <c r="D24" s="9" t="s">
        <v>7</v>
      </c>
      <c r="E24" s="13" t="s">
        <v>18</v>
      </c>
      <c r="F24" s="9" t="s">
        <v>16</v>
      </c>
      <c r="G24" s="13" t="s">
        <v>18</v>
      </c>
      <c r="H24" s="13" t="s">
        <v>434</v>
      </c>
      <c r="I24" s="50" t="s">
        <v>417</v>
      </c>
      <c r="J24" s="12" t="s">
        <v>10</v>
      </c>
      <c r="K24" s="29" t="s">
        <v>11</v>
      </c>
      <c r="L24" s="19"/>
      <c r="M24" s="19"/>
      <c r="N24" s="19"/>
      <c r="O24" s="19"/>
      <c r="P24" s="19"/>
      <c r="Q24" s="19"/>
      <c r="R24" s="19"/>
      <c r="S24" s="19"/>
      <c r="T24" s="19">
        <f t="shared" si="0"/>
        <v>1</v>
      </c>
      <c r="U24" s="19"/>
      <c r="V24" s="19"/>
      <c r="W24" s="19"/>
      <c r="X24" s="19" t="s">
        <v>431</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9">
        <f t="shared" si="8"/>
        <v>20</v>
      </c>
      <c r="CD24" s="51">
        <f t="shared" si="9"/>
        <v>0.8</v>
      </c>
      <c r="CE24" s="29">
        <f t="shared" si="10"/>
        <v>3</v>
      </c>
      <c r="CF24" s="51">
        <f t="shared" si="11"/>
        <v>0.12</v>
      </c>
      <c r="CG24" s="29">
        <f t="shared" si="12"/>
        <v>2</v>
      </c>
      <c r="CH24" s="51">
        <f t="shared" si="13"/>
        <v>0.08</v>
      </c>
      <c r="CI24" s="29">
        <f t="shared" si="14"/>
        <v>1.72</v>
      </c>
      <c r="CJ24" s="29" t="str">
        <f t="shared" si="15"/>
        <v>Đạt mục tiêu</v>
      </c>
    </row>
    <row r="25" spans="1:88" customFormat="1" ht="47.25" hidden="1" customHeight="1" x14ac:dyDescent="0.25">
      <c r="A25" s="26">
        <v>19</v>
      </c>
      <c r="B25" s="14">
        <v>11</v>
      </c>
      <c r="C25" s="13" t="s">
        <v>19</v>
      </c>
      <c r="D25" s="9" t="s">
        <v>16</v>
      </c>
      <c r="E25" s="13" t="s">
        <v>20</v>
      </c>
      <c r="F25" s="9" t="s">
        <v>16</v>
      </c>
      <c r="G25" s="13" t="s">
        <v>20</v>
      </c>
      <c r="H25" s="13" t="s">
        <v>435</v>
      </c>
      <c r="I25" s="50" t="s">
        <v>428</v>
      </c>
      <c r="J25" s="12" t="s">
        <v>10</v>
      </c>
      <c r="K25" s="19"/>
      <c r="L25" s="19"/>
      <c r="M25" s="19"/>
      <c r="N25" s="19"/>
      <c r="O25" s="19"/>
      <c r="P25" s="19"/>
      <c r="Q25" s="19"/>
      <c r="R25" s="19"/>
      <c r="S25" s="26"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t="s">
        <v>429</v>
      </c>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9">
        <f t="shared" si="8"/>
        <v>0</v>
      </c>
      <c r="CD25" s="51" t="e">
        <f t="shared" si="9"/>
        <v>#DIV/0!</v>
      </c>
      <c r="CE25" s="29">
        <f t="shared" si="10"/>
        <v>0</v>
      </c>
      <c r="CF25" s="51" t="e">
        <f t="shared" si="11"/>
        <v>#DIV/0!</v>
      </c>
      <c r="CG25" s="29">
        <f t="shared" si="12"/>
        <v>0</v>
      </c>
      <c r="CH25" s="51" t="e">
        <f t="shared" si="13"/>
        <v>#DIV/0!</v>
      </c>
      <c r="CI25" s="29" t="e">
        <f t="shared" si="14"/>
        <v>#DIV/0!</v>
      </c>
      <c r="CJ25" s="29" t="e">
        <f t="shared" si="15"/>
        <v>#DIV/0!</v>
      </c>
    </row>
    <row r="26" spans="1:88" ht="26.25" hidden="1" customHeight="1" x14ac:dyDescent="0.25">
      <c r="A26" s="26">
        <v>20</v>
      </c>
      <c r="B26" s="46">
        <v>32</v>
      </c>
      <c r="C26" s="163" t="s">
        <v>26</v>
      </c>
      <c r="D26" s="145"/>
      <c r="E26" s="164"/>
      <c r="F26" s="7" t="s">
        <v>414</v>
      </c>
      <c r="G26" s="7" t="s">
        <v>414</v>
      </c>
      <c r="H26" s="7" t="s">
        <v>414</v>
      </c>
      <c r="I26" s="7" t="s">
        <v>414</v>
      </c>
      <c r="J26" s="7" t="s">
        <v>414</v>
      </c>
      <c r="K26" s="7" t="s">
        <v>414</v>
      </c>
      <c r="L26" s="7" t="s">
        <v>414</v>
      </c>
      <c r="M26" s="7" t="s">
        <v>414</v>
      </c>
      <c r="N26" s="7" t="s">
        <v>414</v>
      </c>
      <c r="O26" s="7" t="s">
        <v>414</v>
      </c>
      <c r="P26" s="7" t="s">
        <v>414</v>
      </c>
      <c r="Q26" s="7" t="s">
        <v>414</v>
      </c>
      <c r="R26" s="7" t="s">
        <v>414</v>
      </c>
      <c r="S26" s="7" t="s">
        <v>414</v>
      </c>
      <c r="T26" s="19">
        <f t="shared" si="0"/>
        <v>0</v>
      </c>
      <c r="U26" s="7" t="s">
        <v>414</v>
      </c>
      <c r="V26" s="7" t="s">
        <v>414</v>
      </c>
      <c r="W26" s="7" t="s">
        <v>414</v>
      </c>
      <c r="X26" s="7" t="s">
        <v>414</v>
      </c>
      <c r="Y26" s="7" t="s">
        <v>414</v>
      </c>
      <c r="Z26" s="7" t="s">
        <v>414</v>
      </c>
      <c r="AA26" s="7" t="s">
        <v>414</v>
      </c>
      <c r="AB26" s="7" t="s">
        <v>414</v>
      </c>
      <c r="AC26" s="7" t="s">
        <v>414</v>
      </c>
      <c r="AD26" s="7" t="s">
        <v>414</v>
      </c>
      <c r="AE26" s="7" t="s">
        <v>414</v>
      </c>
      <c r="AF26" s="7" t="s">
        <v>414</v>
      </c>
      <c r="AG26" s="7" t="s">
        <v>414</v>
      </c>
      <c r="AH26" s="7" t="s">
        <v>414</v>
      </c>
      <c r="AI26" s="7" t="s">
        <v>414</v>
      </c>
      <c r="AJ26" s="7" t="s">
        <v>414</v>
      </c>
      <c r="AK26" s="7" t="s">
        <v>414</v>
      </c>
      <c r="AL26" s="7" t="s">
        <v>414</v>
      </c>
      <c r="AM26" s="7" t="s">
        <v>414</v>
      </c>
      <c r="AN26" s="7" t="s">
        <v>414</v>
      </c>
      <c r="AO26" s="7" t="s">
        <v>414</v>
      </c>
      <c r="AP26" s="7" t="s">
        <v>414</v>
      </c>
      <c r="AQ26" s="7" t="s">
        <v>414</v>
      </c>
      <c r="AR26" s="7" t="s">
        <v>414</v>
      </c>
      <c r="AS26" s="7" t="s">
        <v>414</v>
      </c>
      <c r="AT26" s="7" t="s">
        <v>414</v>
      </c>
      <c r="AU26" s="7" t="s">
        <v>414</v>
      </c>
      <c r="AV26" s="7" t="s">
        <v>414</v>
      </c>
      <c r="AW26" s="7" t="s">
        <v>414</v>
      </c>
      <c r="AX26" s="7" t="s">
        <v>414</v>
      </c>
      <c r="AY26" s="7" t="s">
        <v>414</v>
      </c>
      <c r="AZ26" s="7" t="s">
        <v>414</v>
      </c>
      <c r="BA26" s="7" t="s">
        <v>414</v>
      </c>
      <c r="BB26" s="7" t="s">
        <v>414</v>
      </c>
      <c r="BC26" s="7" t="s">
        <v>414</v>
      </c>
      <c r="BD26" s="7" t="s">
        <v>414</v>
      </c>
      <c r="BE26" s="7" t="s">
        <v>414</v>
      </c>
      <c r="BF26" s="7" t="s">
        <v>414</v>
      </c>
      <c r="BG26" s="7" t="s">
        <v>414</v>
      </c>
      <c r="BH26" s="7" t="s">
        <v>414</v>
      </c>
      <c r="BI26" s="7" t="s">
        <v>414</v>
      </c>
      <c r="BJ26" s="7" t="s">
        <v>414</v>
      </c>
      <c r="BK26" s="7" t="s">
        <v>414</v>
      </c>
      <c r="BL26" s="7" t="s">
        <v>414</v>
      </c>
      <c r="BM26" s="7" t="s">
        <v>414</v>
      </c>
      <c r="BN26" s="7" t="s">
        <v>414</v>
      </c>
      <c r="BO26" s="7" t="s">
        <v>414</v>
      </c>
      <c r="BP26" s="7" t="s">
        <v>414</v>
      </c>
      <c r="BQ26" s="7" t="s">
        <v>414</v>
      </c>
      <c r="BR26" s="7" t="s">
        <v>414</v>
      </c>
      <c r="BS26" s="7" t="s">
        <v>414</v>
      </c>
      <c r="BT26" s="7" t="s">
        <v>414</v>
      </c>
      <c r="BU26" s="7" t="s">
        <v>414</v>
      </c>
      <c r="BV26" s="7" t="s">
        <v>414</v>
      </c>
      <c r="BW26" s="7" t="s">
        <v>414</v>
      </c>
      <c r="BX26" s="7" t="s">
        <v>414</v>
      </c>
      <c r="BY26" s="7" t="s">
        <v>414</v>
      </c>
      <c r="BZ26" s="7" t="s">
        <v>414</v>
      </c>
      <c r="CA26" s="7" t="s">
        <v>414</v>
      </c>
      <c r="CB26" s="7" t="s">
        <v>414</v>
      </c>
      <c r="CC26" s="7" t="s">
        <v>414</v>
      </c>
      <c r="CD26" s="7" t="s">
        <v>414</v>
      </c>
      <c r="CE26" s="7" t="s">
        <v>414</v>
      </c>
      <c r="CF26" s="7" t="s">
        <v>414</v>
      </c>
      <c r="CG26" s="7" t="s">
        <v>414</v>
      </c>
      <c r="CH26" s="7" t="s">
        <v>414</v>
      </c>
      <c r="CI26" s="7" t="s">
        <v>414</v>
      </c>
      <c r="CJ26" s="7" t="s">
        <v>414</v>
      </c>
    </row>
    <row r="27" spans="1:88" customFormat="1" ht="15.75" hidden="1" customHeight="1" x14ac:dyDescent="0.25">
      <c r="A27" s="26">
        <v>21</v>
      </c>
      <c r="B27" s="14">
        <v>33</v>
      </c>
      <c r="C27" s="13" t="s">
        <v>27</v>
      </c>
      <c r="D27" s="9" t="s">
        <v>7</v>
      </c>
      <c r="E27" s="13" t="s">
        <v>28</v>
      </c>
      <c r="F27" s="9" t="s">
        <v>16</v>
      </c>
      <c r="G27" s="13" t="s">
        <v>28</v>
      </c>
      <c r="H27" s="13" t="s">
        <v>436</v>
      </c>
      <c r="I27" s="19" t="s">
        <v>417</v>
      </c>
      <c r="J27" s="12" t="s">
        <v>10</v>
      </c>
      <c r="K27" s="19"/>
      <c r="L27" s="19" t="s">
        <v>11</v>
      </c>
      <c r="M27" s="19"/>
      <c r="N27" s="19"/>
      <c r="O27" s="19"/>
      <c r="P27" s="19"/>
      <c r="Q27" s="19"/>
      <c r="R27" s="19"/>
      <c r="S27" s="19"/>
      <c r="T27" s="19">
        <f t="shared" si="0"/>
        <v>1</v>
      </c>
      <c r="U27" s="19"/>
      <c r="V27" s="19"/>
      <c r="W27" s="19"/>
      <c r="X27" s="19"/>
      <c r="Y27" s="19" t="s">
        <v>432</v>
      </c>
      <c r="Z27" s="19" t="s">
        <v>432</v>
      </c>
      <c r="AA27" s="19" t="s">
        <v>429</v>
      </c>
      <c r="AB27" s="19" t="s">
        <v>429</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9">
        <f t="shared" ref="CC27:CC30" si="16">COUNTIF($BD27:$CB27,2)</f>
        <v>19</v>
      </c>
      <c r="CD27" s="51">
        <f t="shared" ref="CD27:CD30" si="17">CC27/COUNTA($BD27:$CB27)</f>
        <v>0.76</v>
      </c>
      <c r="CE27" s="29">
        <f t="shared" ref="CE27:CE30" si="18">COUNTIF($BD27:$CB27,1)</f>
        <v>5</v>
      </c>
      <c r="CF27" s="51">
        <f t="shared" ref="CF27:CF30" si="19">CE27/COUNTA($BD27:$CB27)</f>
        <v>0.2</v>
      </c>
      <c r="CG27" s="29">
        <f t="shared" ref="CG27:CG30" si="20">COUNTIF($BD27:$CB27,0)</f>
        <v>1</v>
      </c>
      <c r="CH27" s="51">
        <f t="shared" ref="CH27:CH30" si="21">CG27/COUNTA($BD27:$CB27)</f>
        <v>0.04</v>
      </c>
      <c r="CI27" s="29">
        <f t="shared" ref="CI27:CI30" si="22">(((CC27*2)+(CE27*1)+(CG27*0)))/COUNTA($BD27:$CB27)</f>
        <v>1.72</v>
      </c>
      <c r="CJ27" s="29" t="str">
        <f t="shared" ref="CJ27:CJ30" si="23">IF(CI27&gt;=1.6,"Đạt mục tiêu",IF(CI27&gt;=1,"Cần cố gắng","Chưa đạt"))</f>
        <v>Đạt mục tiêu</v>
      </c>
    </row>
    <row r="28" spans="1:88" customFormat="1" ht="15.75" hidden="1" customHeight="1" x14ac:dyDescent="0.25">
      <c r="A28" s="26">
        <v>22</v>
      </c>
      <c r="B28" s="14">
        <v>34</v>
      </c>
      <c r="C28" s="13" t="s">
        <v>29</v>
      </c>
      <c r="D28" s="9" t="s">
        <v>7</v>
      </c>
      <c r="E28" s="13" t="s">
        <v>30</v>
      </c>
      <c r="F28" s="9" t="s">
        <v>16</v>
      </c>
      <c r="G28" s="13" t="s">
        <v>437</v>
      </c>
      <c r="H28" s="13" t="s">
        <v>438</v>
      </c>
      <c r="I28" s="19" t="s">
        <v>417</v>
      </c>
      <c r="J28" s="12" t="s">
        <v>10</v>
      </c>
      <c r="K28" s="19"/>
      <c r="L28" s="19"/>
      <c r="M28" s="19"/>
      <c r="N28" s="19"/>
      <c r="O28" s="19"/>
      <c r="P28" s="19"/>
      <c r="Q28" s="19"/>
      <c r="R28" s="19"/>
      <c r="S28" s="29"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t="s">
        <v>439</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9">
        <f t="shared" si="16"/>
        <v>0</v>
      </c>
      <c r="CD28" s="51" t="e">
        <f t="shared" si="17"/>
        <v>#DIV/0!</v>
      </c>
      <c r="CE28" s="29">
        <f t="shared" si="18"/>
        <v>0</v>
      </c>
      <c r="CF28" s="51" t="e">
        <f t="shared" si="19"/>
        <v>#DIV/0!</v>
      </c>
      <c r="CG28" s="29">
        <f t="shared" si="20"/>
        <v>0</v>
      </c>
      <c r="CH28" s="51" t="e">
        <f t="shared" si="21"/>
        <v>#DIV/0!</v>
      </c>
      <c r="CI28" s="29" t="e">
        <f t="shared" si="22"/>
        <v>#DIV/0!</v>
      </c>
      <c r="CJ28" s="29" t="e">
        <f t="shared" si="23"/>
        <v>#DIV/0!</v>
      </c>
    </row>
    <row r="29" spans="1:88" customFormat="1" ht="15.75" hidden="1" customHeight="1" x14ac:dyDescent="0.25">
      <c r="A29" s="26">
        <v>23</v>
      </c>
      <c r="B29" s="14">
        <v>35</v>
      </c>
      <c r="C29" s="13" t="s">
        <v>31</v>
      </c>
      <c r="D29" s="9" t="s">
        <v>7</v>
      </c>
      <c r="E29" s="13" t="s">
        <v>32</v>
      </c>
      <c r="F29" s="9" t="s">
        <v>7</v>
      </c>
      <c r="G29" s="13" t="s">
        <v>32</v>
      </c>
      <c r="H29" s="13" t="s">
        <v>796</v>
      </c>
      <c r="I29" s="19" t="s">
        <v>417</v>
      </c>
      <c r="J29" s="12" t="s">
        <v>10</v>
      </c>
      <c r="K29" s="19"/>
      <c r="L29" s="19"/>
      <c r="M29" s="29" t="s">
        <v>11</v>
      </c>
      <c r="N29" s="19"/>
      <c r="O29" s="19"/>
      <c r="P29" s="19"/>
      <c r="Q29" s="19"/>
      <c r="R29" s="19"/>
      <c r="S29" s="19"/>
      <c r="T29" s="19">
        <f t="shared" si="0"/>
        <v>1</v>
      </c>
      <c r="U29" s="19"/>
      <c r="V29" s="19"/>
      <c r="W29" s="19"/>
      <c r="X29" s="19"/>
      <c r="Y29" s="19"/>
      <c r="Z29" s="19"/>
      <c r="AA29" s="19"/>
      <c r="AB29" s="19"/>
      <c r="AC29" s="19" t="s">
        <v>439</v>
      </c>
      <c r="AD29" s="19" t="s">
        <v>429</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9">
        <f t="shared" si="16"/>
        <v>19</v>
      </c>
      <c r="CD29" s="51">
        <f t="shared" si="17"/>
        <v>0.76</v>
      </c>
      <c r="CE29" s="29">
        <f t="shared" si="18"/>
        <v>6</v>
      </c>
      <c r="CF29" s="51">
        <f t="shared" si="19"/>
        <v>0.24</v>
      </c>
      <c r="CG29" s="29">
        <f t="shared" si="20"/>
        <v>0</v>
      </c>
      <c r="CH29" s="51">
        <f t="shared" si="21"/>
        <v>0</v>
      </c>
      <c r="CI29" s="29">
        <f t="shared" si="22"/>
        <v>1.76</v>
      </c>
      <c r="CJ29" s="29" t="str">
        <f t="shared" si="23"/>
        <v>Đạt mục tiêu</v>
      </c>
    </row>
    <row r="30" spans="1:88" customFormat="1" ht="30.75" hidden="1" customHeight="1" x14ac:dyDescent="0.25">
      <c r="A30" s="26">
        <v>24</v>
      </c>
      <c r="B30" s="14">
        <v>36</v>
      </c>
      <c r="C30" s="13" t="s">
        <v>440</v>
      </c>
      <c r="D30" s="9" t="s">
        <v>25</v>
      </c>
      <c r="E30" s="13" t="s">
        <v>441</v>
      </c>
      <c r="F30" s="9" t="s">
        <v>25</v>
      </c>
      <c r="G30" s="13" t="s">
        <v>442</v>
      </c>
      <c r="H30" s="13" t="s">
        <v>443</v>
      </c>
      <c r="I30" s="19" t="s">
        <v>417</v>
      </c>
      <c r="J30" s="12" t="s">
        <v>10</v>
      </c>
      <c r="K30" s="26"/>
      <c r="L30" s="19"/>
      <c r="M30" s="19"/>
      <c r="N30" s="19" t="s">
        <v>11</v>
      </c>
      <c r="O30" s="19"/>
      <c r="P30" s="19"/>
      <c r="Q30" s="19"/>
      <c r="R30" s="19"/>
      <c r="S30" s="19"/>
      <c r="T30" s="19">
        <f t="shared" si="0"/>
        <v>1</v>
      </c>
      <c r="U30" s="19"/>
      <c r="V30" s="19" t="s">
        <v>429</v>
      </c>
      <c r="W30" s="19"/>
      <c r="X30" s="19"/>
      <c r="Y30" s="19"/>
      <c r="Z30" s="19"/>
      <c r="AA30" s="19"/>
      <c r="AB30" s="19"/>
      <c r="AC30" s="19"/>
      <c r="AD30" s="19"/>
      <c r="AE30" s="19"/>
      <c r="AF30" s="19"/>
      <c r="AG30" s="19" t="s">
        <v>429</v>
      </c>
      <c r="AH30" s="19" t="s">
        <v>429</v>
      </c>
      <c r="AI30" s="19"/>
      <c r="AJ30" s="19" t="s">
        <v>429</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9">
        <f t="shared" si="16"/>
        <v>21</v>
      </c>
      <c r="CD30" s="51">
        <f t="shared" si="17"/>
        <v>0.84</v>
      </c>
      <c r="CE30" s="29">
        <f t="shared" si="18"/>
        <v>4</v>
      </c>
      <c r="CF30" s="51">
        <f t="shared" si="19"/>
        <v>0.16</v>
      </c>
      <c r="CG30" s="29">
        <f t="shared" si="20"/>
        <v>0</v>
      </c>
      <c r="CH30" s="51">
        <f t="shared" si="21"/>
        <v>0</v>
      </c>
      <c r="CI30" s="29">
        <f t="shared" si="22"/>
        <v>1.84</v>
      </c>
      <c r="CJ30" s="29" t="str">
        <f t="shared" si="23"/>
        <v>Đạt mục tiêu</v>
      </c>
    </row>
    <row r="31" spans="1:88" ht="26.25" hidden="1" customHeight="1" x14ac:dyDescent="0.25">
      <c r="A31" s="26">
        <v>25</v>
      </c>
      <c r="B31" s="46">
        <v>49</v>
      </c>
      <c r="C31" s="163" t="s">
        <v>33</v>
      </c>
      <c r="D31" s="145"/>
      <c r="E31" s="164"/>
      <c r="F31" s="7" t="s">
        <v>414</v>
      </c>
      <c r="G31" s="7" t="s">
        <v>414</v>
      </c>
      <c r="H31" s="7" t="s">
        <v>414</v>
      </c>
      <c r="I31" s="7" t="s">
        <v>414</v>
      </c>
      <c r="J31" s="7" t="s">
        <v>414</v>
      </c>
      <c r="K31" s="7" t="s">
        <v>414</v>
      </c>
      <c r="L31" s="7" t="s">
        <v>414</v>
      </c>
      <c r="M31" s="7" t="s">
        <v>414</v>
      </c>
      <c r="N31" s="7" t="s">
        <v>414</v>
      </c>
      <c r="O31" s="7" t="s">
        <v>414</v>
      </c>
      <c r="P31" s="7" t="s">
        <v>414</v>
      </c>
      <c r="Q31" s="7" t="s">
        <v>414</v>
      </c>
      <c r="R31" s="7" t="s">
        <v>414</v>
      </c>
      <c r="S31" s="7" t="s">
        <v>414</v>
      </c>
      <c r="T31" s="19">
        <f t="shared" si="0"/>
        <v>0</v>
      </c>
      <c r="U31" s="7" t="s">
        <v>414</v>
      </c>
      <c r="V31" s="7" t="s">
        <v>414</v>
      </c>
      <c r="W31" s="7" t="s">
        <v>414</v>
      </c>
      <c r="X31" s="7" t="s">
        <v>414</v>
      </c>
      <c r="Y31" s="7" t="s">
        <v>414</v>
      </c>
      <c r="Z31" s="7" t="s">
        <v>414</v>
      </c>
      <c r="AA31" s="7" t="s">
        <v>414</v>
      </c>
      <c r="AB31" s="7" t="s">
        <v>414</v>
      </c>
      <c r="AC31" s="7" t="s">
        <v>414</v>
      </c>
      <c r="AD31" s="7" t="s">
        <v>414</v>
      </c>
      <c r="AE31" s="7" t="s">
        <v>414</v>
      </c>
      <c r="AF31" s="7" t="s">
        <v>414</v>
      </c>
      <c r="AG31" s="7" t="s">
        <v>414</v>
      </c>
      <c r="AH31" s="7" t="s">
        <v>414</v>
      </c>
      <c r="AI31" s="7" t="s">
        <v>414</v>
      </c>
      <c r="AJ31" s="7" t="s">
        <v>414</v>
      </c>
      <c r="AK31" s="7" t="s">
        <v>414</v>
      </c>
      <c r="AL31" s="7" t="s">
        <v>414</v>
      </c>
      <c r="AM31" s="7" t="s">
        <v>414</v>
      </c>
      <c r="AN31" s="7" t="s">
        <v>414</v>
      </c>
      <c r="AO31" s="7" t="s">
        <v>414</v>
      </c>
      <c r="AP31" s="7" t="s">
        <v>414</v>
      </c>
      <c r="AQ31" s="7" t="s">
        <v>414</v>
      </c>
      <c r="AR31" s="7" t="s">
        <v>414</v>
      </c>
      <c r="AS31" s="7" t="s">
        <v>414</v>
      </c>
      <c r="AT31" s="7" t="s">
        <v>414</v>
      </c>
      <c r="AU31" s="7" t="s">
        <v>414</v>
      </c>
      <c r="AV31" s="7" t="s">
        <v>414</v>
      </c>
      <c r="AW31" s="7" t="s">
        <v>414</v>
      </c>
      <c r="AX31" s="7" t="s">
        <v>414</v>
      </c>
      <c r="AY31" s="7" t="s">
        <v>414</v>
      </c>
      <c r="AZ31" s="7" t="s">
        <v>414</v>
      </c>
      <c r="BA31" s="7" t="s">
        <v>414</v>
      </c>
      <c r="BB31" s="7" t="s">
        <v>414</v>
      </c>
      <c r="BC31" s="7" t="s">
        <v>414</v>
      </c>
      <c r="BD31" s="7" t="s">
        <v>414</v>
      </c>
      <c r="BE31" s="7" t="s">
        <v>414</v>
      </c>
      <c r="BF31" s="7" t="s">
        <v>414</v>
      </c>
      <c r="BG31" s="7" t="s">
        <v>414</v>
      </c>
      <c r="BH31" s="7" t="s">
        <v>414</v>
      </c>
      <c r="BI31" s="7" t="s">
        <v>414</v>
      </c>
      <c r="BJ31" s="7" t="s">
        <v>414</v>
      </c>
      <c r="BK31" s="7" t="s">
        <v>414</v>
      </c>
      <c r="BL31" s="7" t="s">
        <v>414</v>
      </c>
      <c r="BM31" s="7" t="s">
        <v>414</v>
      </c>
      <c r="BN31" s="7" t="s">
        <v>414</v>
      </c>
      <c r="BO31" s="7" t="s">
        <v>414</v>
      </c>
      <c r="BP31" s="7" t="s">
        <v>414</v>
      </c>
      <c r="BQ31" s="7" t="s">
        <v>414</v>
      </c>
      <c r="BR31" s="7" t="s">
        <v>414</v>
      </c>
      <c r="BS31" s="7" t="s">
        <v>414</v>
      </c>
      <c r="BT31" s="7" t="s">
        <v>414</v>
      </c>
      <c r="BU31" s="7" t="s">
        <v>414</v>
      </c>
      <c r="BV31" s="7" t="s">
        <v>414</v>
      </c>
      <c r="BW31" s="7" t="s">
        <v>414</v>
      </c>
      <c r="BX31" s="7" t="s">
        <v>414</v>
      </c>
      <c r="BY31" s="7" t="s">
        <v>414</v>
      </c>
      <c r="BZ31" s="7" t="s">
        <v>414</v>
      </c>
      <c r="CA31" s="7" t="s">
        <v>414</v>
      </c>
      <c r="CB31" s="7" t="s">
        <v>414</v>
      </c>
      <c r="CC31" s="7" t="s">
        <v>414</v>
      </c>
      <c r="CD31" s="7" t="s">
        <v>414</v>
      </c>
      <c r="CE31" s="7" t="s">
        <v>414</v>
      </c>
      <c r="CF31" s="7" t="s">
        <v>414</v>
      </c>
      <c r="CG31" s="7" t="s">
        <v>414</v>
      </c>
      <c r="CH31" s="7" t="s">
        <v>414</v>
      </c>
      <c r="CI31" s="7" t="s">
        <v>414</v>
      </c>
      <c r="CJ31" s="7" t="s">
        <v>414</v>
      </c>
    </row>
    <row r="32" spans="1:88" customFormat="1" ht="31.5" hidden="1" x14ac:dyDescent="0.25">
      <c r="A32" s="26">
        <v>26</v>
      </c>
      <c r="B32" s="55">
        <v>50</v>
      </c>
      <c r="C32" s="13" t="s">
        <v>34</v>
      </c>
      <c r="D32" s="9" t="s">
        <v>7</v>
      </c>
      <c r="E32" s="13" t="s">
        <v>35</v>
      </c>
      <c r="F32" s="9" t="s">
        <v>7</v>
      </c>
      <c r="G32" s="13" t="s">
        <v>35</v>
      </c>
      <c r="H32" s="13" t="s">
        <v>444</v>
      </c>
      <c r="I32" s="19" t="s">
        <v>428</v>
      </c>
      <c r="J32" s="12" t="s">
        <v>10</v>
      </c>
      <c r="K32" s="19"/>
      <c r="L32" s="19"/>
      <c r="M32" s="19"/>
      <c r="N32" s="29" t="s">
        <v>11</v>
      </c>
      <c r="O32" s="19"/>
      <c r="P32" s="19"/>
      <c r="Q32" s="19"/>
      <c r="R32" s="19"/>
      <c r="S32" s="19"/>
      <c r="T32" s="19">
        <f t="shared" si="0"/>
        <v>1</v>
      </c>
      <c r="U32" s="19"/>
      <c r="V32" s="19"/>
      <c r="W32" s="19"/>
      <c r="X32" s="19"/>
      <c r="Y32" s="19"/>
      <c r="Z32" s="19"/>
      <c r="AA32" s="19"/>
      <c r="AB32" s="19"/>
      <c r="AC32" s="19"/>
      <c r="AD32" s="19"/>
      <c r="AE32" s="19"/>
      <c r="AF32" s="19"/>
      <c r="AG32" s="19" t="s">
        <v>439</v>
      </c>
      <c r="AH32" s="19" t="s">
        <v>432</v>
      </c>
      <c r="AI32" s="19" t="s">
        <v>432</v>
      </c>
      <c r="AJ32" s="19" t="s">
        <v>432</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9">
        <f>COUNTIF($BD32:$CB32,2)</f>
        <v>20</v>
      </c>
      <c r="CD32" s="51">
        <f>CC32/COUNTA($BD32:$CB32)</f>
        <v>0.8</v>
      </c>
      <c r="CE32" s="29">
        <f>COUNTIF($BD32:$CB32,1)</f>
        <v>5</v>
      </c>
      <c r="CF32" s="51">
        <f>CE32/COUNTA($BD32:$CB32)</f>
        <v>0.2</v>
      </c>
      <c r="CG32" s="29">
        <f>COUNTIF($BD32:$CB32,0)</f>
        <v>0</v>
      </c>
      <c r="CH32" s="51">
        <f>CG32/COUNTA($BD32:$CB32)</f>
        <v>0</v>
      </c>
      <c r="CI32" s="29">
        <f>(((CC32*2)+(CE32*1)+(CG32*0)))/COUNTA($BD32:$CB32)</f>
        <v>1.8</v>
      </c>
      <c r="CJ32" s="29" t="str">
        <f>IF(CI32&gt;=1.6,"Đạt mục tiêu",IF(CI32&gt;=1,"Cần cố gắng","Chưa đạt"))</f>
        <v>Đạt mục tiêu</v>
      </c>
    </row>
    <row r="33" spans="1:88" customFormat="1" ht="15.75" hidden="1" customHeight="1" x14ac:dyDescent="0.25">
      <c r="A33" s="26">
        <v>27</v>
      </c>
      <c r="B33" s="55">
        <v>50</v>
      </c>
      <c r="C33" s="13" t="s">
        <v>34</v>
      </c>
      <c r="D33" s="9" t="s">
        <v>7</v>
      </c>
      <c r="E33" s="13" t="s">
        <v>35</v>
      </c>
      <c r="F33" s="9" t="s">
        <v>7</v>
      </c>
      <c r="G33" s="13" t="s">
        <v>35</v>
      </c>
      <c r="H33" s="13" t="s">
        <v>445</v>
      </c>
      <c r="I33" s="19" t="s">
        <v>428</v>
      </c>
      <c r="J33" s="12" t="s">
        <v>10</v>
      </c>
      <c r="K33" s="19"/>
      <c r="L33" s="19"/>
      <c r="M33" s="19"/>
      <c r="N33" s="29"/>
      <c r="O33" s="19"/>
      <c r="P33" s="19"/>
      <c r="Q33" s="19"/>
      <c r="R33" s="29"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t="s">
        <v>431</v>
      </c>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9"/>
      <c r="CD33" s="51"/>
      <c r="CE33" s="29"/>
      <c r="CF33" s="51"/>
      <c r="CG33" s="29"/>
      <c r="CH33" s="51"/>
      <c r="CI33" s="29"/>
      <c r="CJ33" s="29"/>
    </row>
    <row r="34" spans="1:88" customFormat="1" ht="15.75" hidden="1" customHeight="1" x14ac:dyDescent="0.25">
      <c r="A34" s="26">
        <v>28</v>
      </c>
      <c r="B34" s="14">
        <v>53</v>
      </c>
      <c r="C34" s="13" t="s">
        <v>36</v>
      </c>
      <c r="D34" s="9" t="s">
        <v>16</v>
      </c>
      <c r="E34" s="13" t="s">
        <v>37</v>
      </c>
      <c r="F34" s="9" t="s">
        <v>9</v>
      </c>
      <c r="G34" s="13" t="s">
        <v>37</v>
      </c>
      <c r="H34" s="13" t="s">
        <v>446</v>
      </c>
      <c r="I34" s="19" t="s">
        <v>428</v>
      </c>
      <c r="J34" s="12" t="s">
        <v>10</v>
      </c>
      <c r="K34" s="19"/>
      <c r="L34" s="19"/>
      <c r="M34" s="19"/>
      <c r="N34" s="19"/>
      <c r="O34" s="19"/>
      <c r="P34" s="26"/>
      <c r="Q34" s="29"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9"/>
      <c r="CD34" s="51"/>
      <c r="CE34" s="29"/>
      <c r="CF34" s="51"/>
      <c r="CG34" s="29"/>
      <c r="CH34" s="51"/>
      <c r="CI34" s="29"/>
      <c r="CJ34" s="29"/>
    </row>
    <row r="35" spans="1:88" customFormat="1" ht="15.75" hidden="1" customHeight="1" x14ac:dyDescent="0.25">
      <c r="A35" s="26">
        <v>29</v>
      </c>
      <c r="B35" s="56">
        <v>56</v>
      </c>
      <c r="C35" s="13" t="s">
        <v>38</v>
      </c>
      <c r="D35" s="9" t="s">
        <v>16</v>
      </c>
      <c r="E35" s="13" t="s">
        <v>447</v>
      </c>
      <c r="F35" s="9" t="s">
        <v>9</v>
      </c>
      <c r="G35" s="13" t="s">
        <v>447</v>
      </c>
      <c r="H35" s="13" t="s">
        <v>448</v>
      </c>
      <c r="I35" s="19" t="s">
        <v>428</v>
      </c>
      <c r="J35" s="12" t="s">
        <v>10</v>
      </c>
      <c r="K35" s="19"/>
      <c r="L35" s="29" t="s">
        <v>11</v>
      </c>
      <c r="M35" s="19"/>
      <c r="N35" s="29"/>
      <c r="O35" s="19"/>
      <c r="P35" s="29"/>
      <c r="Q35" s="19"/>
      <c r="R35" s="29"/>
      <c r="S35" s="19"/>
      <c r="T35" s="19">
        <f t="shared" si="0"/>
        <v>1</v>
      </c>
      <c r="U35" s="19"/>
      <c r="V35" s="19"/>
      <c r="W35" s="19"/>
      <c r="X35" s="19"/>
      <c r="Y35" s="19"/>
      <c r="Z35" s="19" t="s">
        <v>431</v>
      </c>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9">
        <f>COUNTIF($BD35:$CB35,2)</f>
        <v>18</v>
      </c>
      <c r="CD35" s="51">
        <f>CC35/COUNTA($BD35:$CB35)</f>
        <v>0.72</v>
      </c>
      <c r="CE35" s="29">
        <f>COUNTIF($BD35:$CB35,1)</f>
        <v>7</v>
      </c>
      <c r="CF35" s="51">
        <f>CE35/COUNTA($BD35:$CB35)</f>
        <v>0.28000000000000003</v>
      </c>
      <c r="CG35" s="29">
        <f>COUNTIF($BD35:$CB35,0)</f>
        <v>0</v>
      </c>
      <c r="CH35" s="51">
        <f>CG35/COUNTA($BD35:$CB35)</f>
        <v>0</v>
      </c>
      <c r="CI35" s="29">
        <f>(((CC35*2)+(CE35*1)+(CG35*0)))/COUNTA($BD35:$CB35)</f>
        <v>1.72</v>
      </c>
      <c r="CJ35" s="29" t="str">
        <f>IF(CI35&gt;=1.6,"Đạt mục tiêu",IF(CI35&gt;=1,"Cần cố gắng","Chưa đạt"))</f>
        <v>Đạt mục tiêu</v>
      </c>
    </row>
    <row r="36" spans="1:88" customFormat="1" ht="15.75" hidden="1" customHeight="1" x14ac:dyDescent="0.25">
      <c r="A36" s="26">
        <v>31</v>
      </c>
      <c r="B36" s="56">
        <v>56</v>
      </c>
      <c r="C36" s="13" t="s">
        <v>449</v>
      </c>
      <c r="D36" s="9" t="s">
        <v>16</v>
      </c>
      <c r="E36" s="13" t="s">
        <v>447</v>
      </c>
      <c r="F36" s="9" t="s">
        <v>9</v>
      </c>
      <c r="G36" s="13" t="s">
        <v>450</v>
      </c>
      <c r="H36" s="2" t="s">
        <v>451</v>
      </c>
      <c r="I36" s="19" t="s">
        <v>428</v>
      </c>
      <c r="J36" s="12" t="s">
        <v>10</v>
      </c>
      <c r="K36" s="19"/>
      <c r="L36" s="19"/>
      <c r="M36" s="19"/>
      <c r="N36" s="29"/>
      <c r="O36" s="19"/>
      <c r="P36" s="19"/>
      <c r="Q36" s="1"/>
      <c r="R36" s="29"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t="s">
        <v>431</v>
      </c>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9"/>
      <c r="CD36" s="51"/>
      <c r="CE36" s="29"/>
      <c r="CF36" s="51"/>
      <c r="CG36" s="29"/>
      <c r="CH36" s="51"/>
      <c r="CI36" s="29"/>
      <c r="CJ36" s="29"/>
    </row>
    <row r="37" spans="1:88" customFormat="1" ht="31.5" hidden="1" x14ac:dyDescent="0.25">
      <c r="A37" s="26">
        <v>32</v>
      </c>
      <c r="B37" s="14">
        <v>59</v>
      </c>
      <c r="C37" s="13" t="s">
        <v>39</v>
      </c>
      <c r="D37" s="9" t="s">
        <v>16</v>
      </c>
      <c r="E37" s="13" t="s">
        <v>40</v>
      </c>
      <c r="F37" s="9" t="s">
        <v>16</v>
      </c>
      <c r="G37" s="13" t="s">
        <v>40</v>
      </c>
      <c r="H37" s="13" t="s">
        <v>452</v>
      </c>
      <c r="I37" s="19" t="s">
        <v>428</v>
      </c>
      <c r="J37" s="12" t="s">
        <v>10</v>
      </c>
      <c r="K37" s="19"/>
      <c r="L37" s="19"/>
      <c r="M37" s="19"/>
      <c r="N37" s="19"/>
      <c r="O37" s="29" t="s">
        <v>11</v>
      </c>
      <c r="P37" s="29"/>
      <c r="Q37" s="19"/>
      <c r="R37" s="19"/>
      <c r="S37" s="19"/>
      <c r="T37" s="19">
        <f t="shared" si="0"/>
        <v>1</v>
      </c>
      <c r="U37" s="19"/>
      <c r="V37" s="19"/>
      <c r="W37" s="19"/>
      <c r="X37" s="19"/>
      <c r="Y37" s="19"/>
      <c r="Z37" s="19"/>
      <c r="AA37" s="19"/>
      <c r="AB37" s="19"/>
      <c r="AC37" s="19"/>
      <c r="AD37" s="19"/>
      <c r="AE37" s="19"/>
      <c r="AF37" s="19"/>
      <c r="AG37" s="19"/>
      <c r="AH37" s="19"/>
      <c r="AI37" s="19"/>
      <c r="AJ37" s="19"/>
      <c r="AK37" s="19" t="s">
        <v>439</v>
      </c>
      <c r="AL37" s="19" t="s">
        <v>432</v>
      </c>
      <c r="AM37" s="19" t="s">
        <v>432</v>
      </c>
      <c r="AN37" s="19" t="s">
        <v>432</v>
      </c>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9">
        <f>COUNTIF($BD37:$CB37,2)</f>
        <v>0</v>
      </c>
      <c r="CD37" s="51" t="e">
        <f>CC37/COUNTA($BD37:$CB37)</f>
        <v>#DIV/0!</v>
      </c>
      <c r="CE37" s="29">
        <f>COUNTIF($BD37:$CB37,1)</f>
        <v>0</v>
      </c>
      <c r="CF37" s="51" t="e">
        <f>CE37/COUNTA($BD37:$CB37)</f>
        <v>#DIV/0!</v>
      </c>
      <c r="CG37" s="29">
        <f>COUNTIF($BD37:$CB37,0)</f>
        <v>0</v>
      </c>
      <c r="CH37" s="51" t="e">
        <f>CG37/COUNTA($BD37:$CB37)</f>
        <v>#DIV/0!</v>
      </c>
      <c r="CI37" s="29" t="e">
        <f>(((CC37*2)+(CE37*1)+(CG37*0)))/COUNTA($BD37:$CB37)</f>
        <v>#DIV/0!</v>
      </c>
      <c r="CJ37" s="29" t="e">
        <f>IF(CI37&gt;=1.6,"Đạt mục tiêu",IF(CI37&gt;=1,"Cần cố gắng","Chưa đạt"))</f>
        <v>#DIV/0!</v>
      </c>
    </row>
    <row r="38" spans="1:88" ht="26.25" customHeight="1" x14ac:dyDescent="0.25">
      <c r="A38" s="26">
        <v>33</v>
      </c>
      <c r="B38" s="46">
        <v>65</v>
      </c>
      <c r="C38" s="163" t="s">
        <v>41</v>
      </c>
      <c r="D38" s="145"/>
      <c r="E38" s="164"/>
      <c r="F38" s="7" t="s">
        <v>414</v>
      </c>
      <c r="G38" s="7" t="s">
        <v>414</v>
      </c>
      <c r="H38" s="7" t="s">
        <v>414</v>
      </c>
      <c r="I38" s="7" t="s">
        <v>414</v>
      </c>
      <c r="J38" s="7" t="s">
        <v>414</v>
      </c>
      <c r="K38" s="7" t="s">
        <v>414</v>
      </c>
      <c r="L38" s="7" t="s">
        <v>414</v>
      </c>
      <c r="M38" s="7" t="s">
        <v>414</v>
      </c>
      <c r="N38" s="7" t="s">
        <v>414</v>
      </c>
      <c r="O38" s="7" t="s">
        <v>414</v>
      </c>
      <c r="P38" s="7" t="s">
        <v>414</v>
      </c>
      <c r="Q38" s="7" t="s">
        <v>414</v>
      </c>
      <c r="R38" s="7" t="s">
        <v>414</v>
      </c>
      <c r="S38" s="7" t="s">
        <v>414</v>
      </c>
      <c r="T38" s="19">
        <f t="shared" si="0"/>
        <v>0</v>
      </c>
      <c r="U38" s="7" t="s">
        <v>414</v>
      </c>
      <c r="V38" s="7" t="s">
        <v>414</v>
      </c>
      <c r="W38" s="7" t="s">
        <v>414</v>
      </c>
      <c r="X38" s="7" t="s">
        <v>414</v>
      </c>
      <c r="Y38" s="7" t="s">
        <v>414</v>
      </c>
      <c r="Z38" s="7" t="s">
        <v>414</v>
      </c>
      <c r="AA38" s="7" t="s">
        <v>414</v>
      </c>
      <c r="AB38" s="7" t="s">
        <v>414</v>
      </c>
      <c r="AC38" s="7" t="s">
        <v>414</v>
      </c>
      <c r="AD38" s="7" t="s">
        <v>414</v>
      </c>
      <c r="AE38" s="7" t="s">
        <v>414</v>
      </c>
      <c r="AF38" s="7" t="s">
        <v>414</v>
      </c>
      <c r="AG38" s="7" t="s">
        <v>414</v>
      </c>
      <c r="AH38" s="7" t="s">
        <v>414</v>
      </c>
      <c r="AI38" s="7" t="s">
        <v>414</v>
      </c>
      <c r="AJ38" s="7" t="s">
        <v>414</v>
      </c>
      <c r="AK38" s="7" t="s">
        <v>414</v>
      </c>
      <c r="AL38" s="7" t="s">
        <v>414</v>
      </c>
      <c r="AM38" s="7" t="s">
        <v>414</v>
      </c>
      <c r="AN38" s="7" t="s">
        <v>414</v>
      </c>
      <c r="AO38" s="7" t="s">
        <v>414</v>
      </c>
      <c r="AP38" s="7" t="s">
        <v>414</v>
      </c>
      <c r="AQ38" s="7" t="s">
        <v>414</v>
      </c>
      <c r="AR38" s="7" t="s">
        <v>414</v>
      </c>
      <c r="AS38" s="7" t="s">
        <v>414</v>
      </c>
      <c r="AT38" s="7" t="s">
        <v>414</v>
      </c>
      <c r="AU38" s="7" t="s">
        <v>414</v>
      </c>
      <c r="AV38" s="7" t="s">
        <v>414</v>
      </c>
      <c r="AW38" s="7" t="s">
        <v>414</v>
      </c>
      <c r="AX38" s="7" t="s">
        <v>414</v>
      </c>
      <c r="AY38" s="7" t="s">
        <v>414</v>
      </c>
      <c r="AZ38" s="7" t="s">
        <v>414</v>
      </c>
      <c r="BA38" s="7" t="s">
        <v>414</v>
      </c>
      <c r="BB38" s="7" t="s">
        <v>414</v>
      </c>
      <c r="BC38" s="7" t="s">
        <v>414</v>
      </c>
      <c r="BD38" s="7" t="s">
        <v>414</v>
      </c>
      <c r="BE38" s="7" t="s">
        <v>414</v>
      </c>
      <c r="BF38" s="7" t="s">
        <v>414</v>
      </c>
      <c r="BG38" s="7" t="s">
        <v>414</v>
      </c>
      <c r="BH38" s="7" t="s">
        <v>414</v>
      </c>
      <c r="BI38" s="7" t="s">
        <v>414</v>
      </c>
      <c r="BJ38" s="7" t="s">
        <v>414</v>
      </c>
      <c r="BK38" s="7" t="s">
        <v>414</v>
      </c>
      <c r="BL38" s="7" t="s">
        <v>414</v>
      </c>
      <c r="BM38" s="7" t="s">
        <v>414</v>
      </c>
      <c r="BN38" s="7" t="s">
        <v>414</v>
      </c>
      <c r="BO38" s="7" t="s">
        <v>414</v>
      </c>
      <c r="BP38" s="7" t="s">
        <v>414</v>
      </c>
      <c r="BQ38" s="7" t="s">
        <v>414</v>
      </c>
      <c r="BR38" s="7" t="s">
        <v>414</v>
      </c>
      <c r="BS38" s="7" t="s">
        <v>414</v>
      </c>
      <c r="BT38" s="7" t="s">
        <v>414</v>
      </c>
      <c r="BU38" s="7" t="s">
        <v>414</v>
      </c>
      <c r="BV38" s="7" t="s">
        <v>414</v>
      </c>
      <c r="BW38" s="7" t="s">
        <v>414</v>
      </c>
      <c r="BX38" s="7" t="s">
        <v>414</v>
      </c>
      <c r="BY38" s="7" t="s">
        <v>414</v>
      </c>
      <c r="BZ38" s="7" t="s">
        <v>414</v>
      </c>
      <c r="CA38" s="7" t="s">
        <v>414</v>
      </c>
      <c r="CB38" s="7" t="s">
        <v>414</v>
      </c>
      <c r="CC38" s="7" t="s">
        <v>414</v>
      </c>
      <c r="CD38" s="7" t="s">
        <v>414</v>
      </c>
      <c r="CE38" s="7" t="s">
        <v>414</v>
      </c>
      <c r="CF38" s="7" t="s">
        <v>414</v>
      </c>
      <c r="CG38" s="7" t="s">
        <v>414</v>
      </c>
      <c r="CH38" s="7" t="s">
        <v>414</v>
      </c>
      <c r="CI38" s="7" t="s">
        <v>414</v>
      </c>
      <c r="CJ38" s="7" t="s">
        <v>414</v>
      </c>
    </row>
    <row r="39" spans="1:88" customFormat="1" ht="15.75" hidden="1" customHeight="1" x14ac:dyDescent="0.25">
      <c r="A39" s="26">
        <v>34</v>
      </c>
      <c r="B39" s="57">
        <v>66</v>
      </c>
      <c r="C39" s="13" t="s">
        <v>42</v>
      </c>
      <c r="D39" s="9" t="s">
        <v>7</v>
      </c>
      <c r="E39" s="13" t="s">
        <v>43</v>
      </c>
      <c r="F39" s="9" t="s">
        <v>16</v>
      </c>
      <c r="G39" s="13" t="s">
        <v>43</v>
      </c>
      <c r="H39" s="19" t="s">
        <v>453</v>
      </c>
      <c r="I39" s="19" t="s">
        <v>417</v>
      </c>
      <c r="J39" s="12" t="s">
        <v>10</v>
      </c>
      <c r="K39" s="29"/>
      <c r="L39" s="29"/>
      <c r="M39" s="29" t="s">
        <v>11</v>
      </c>
      <c r="N39" s="29"/>
      <c r="O39" s="29"/>
      <c r="P39" s="29"/>
      <c r="Q39" s="29"/>
      <c r="R39" s="29"/>
      <c r="S39" s="29"/>
      <c r="T39" s="19">
        <f t="shared" si="0"/>
        <v>1</v>
      </c>
      <c r="U39" s="19"/>
      <c r="V39" s="19"/>
      <c r="W39" s="19"/>
      <c r="X39" s="19"/>
      <c r="Y39" s="19"/>
      <c r="Z39" s="19"/>
      <c r="AA39" s="19"/>
      <c r="AB39" s="19"/>
      <c r="AC39" s="19"/>
      <c r="AD39" s="19" t="s">
        <v>439</v>
      </c>
      <c r="AE39" s="19" t="s">
        <v>429</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9">
        <f>COUNTIF($BD39:$CB39,2)</f>
        <v>18</v>
      </c>
      <c r="CD39" s="51">
        <f>CC39/COUNTA($BD39:$CB39)</f>
        <v>0.72</v>
      </c>
      <c r="CE39" s="29">
        <f>COUNTIF($BD39:$CB39,1)</f>
        <v>7</v>
      </c>
      <c r="CF39" s="51">
        <f>CE39/COUNTA($BD39:$CB39)</f>
        <v>0.28000000000000003</v>
      </c>
      <c r="CG39" s="29">
        <f>COUNTIF($BD39:$CB39,0)</f>
        <v>0</v>
      </c>
      <c r="CH39" s="51">
        <f>CG39/COUNTA($BD39:$CB39)</f>
        <v>0</v>
      </c>
      <c r="CI39" s="29">
        <f>(((CC39*2)+(CE39*1)+(CG39*0)))/COUNTA($BD39:$CB39)</f>
        <v>1.72</v>
      </c>
      <c r="CJ39" s="29" t="str">
        <f>IF(CI39&gt;=1.6,"Đạt mục tiêu",IF(CI39&gt;=1,"Cần cố gắng","Chưa đạt"))</f>
        <v>Đạt mục tiêu</v>
      </c>
    </row>
    <row r="40" spans="1:88" customFormat="1" ht="31.5" hidden="1" x14ac:dyDescent="0.25">
      <c r="A40" s="26">
        <v>35</v>
      </c>
      <c r="B40" s="57">
        <v>66</v>
      </c>
      <c r="C40" s="13" t="s">
        <v>42</v>
      </c>
      <c r="D40" s="9" t="s">
        <v>7</v>
      </c>
      <c r="E40" s="13" t="s">
        <v>43</v>
      </c>
      <c r="F40" s="9" t="s">
        <v>16</v>
      </c>
      <c r="G40" s="13" t="s">
        <v>43</v>
      </c>
      <c r="H40" s="19" t="s">
        <v>454</v>
      </c>
      <c r="I40" s="19" t="s">
        <v>417</v>
      </c>
      <c r="J40" s="12" t="s">
        <v>10</v>
      </c>
      <c r="K40" s="29"/>
      <c r="L40" s="29"/>
      <c r="M40" s="29"/>
      <c r="N40" s="29" t="s">
        <v>11</v>
      </c>
      <c r="O40" s="29"/>
      <c r="P40" s="29"/>
      <c r="Q40" s="29"/>
      <c r="R40" s="29"/>
      <c r="S40" s="29"/>
      <c r="T40" s="19">
        <f t="shared" si="0"/>
        <v>1</v>
      </c>
      <c r="U40" s="19"/>
      <c r="V40" s="19"/>
      <c r="W40" s="19"/>
      <c r="X40" s="19"/>
      <c r="Y40" s="19"/>
      <c r="Z40" s="19"/>
      <c r="AA40" s="19"/>
      <c r="AB40" s="19"/>
      <c r="AC40" s="19"/>
      <c r="AD40" s="19"/>
      <c r="AE40" s="19"/>
      <c r="AF40" s="19"/>
      <c r="AG40" s="19"/>
      <c r="AH40" s="19" t="s">
        <v>439</v>
      </c>
      <c r="AI40" s="19" t="s">
        <v>429</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9"/>
      <c r="CD40" s="51"/>
      <c r="CE40" s="29"/>
      <c r="CF40" s="51"/>
      <c r="CG40" s="29"/>
      <c r="CH40" s="51"/>
      <c r="CI40" s="29"/>
      <c r="CJ40" s="29"/>
    </row>
    <row r="41" spans="1:88" customFormat="1" ht="15.75" hidden="1" customHeight="1" x14ac:dyDescent="0.25">
      <c r="A41" s="26">
        <v>36</v>
      </c>
      <c r="B41" s="14">
        <v>69</v>
      </c>
      <c r="C41" s="13" t="s">
        <v>44</v>
      </c>
      <c r="D41" s="9" t="s">
        <v>7</v>
      </c>
      <c r="E41" s="13" t="s">
        <v>45</v>
      </c>
      <c r="F41" s="9" t="s">
        <v>16</v>
      </c>
      <c r="G41" s="13" t="s">
        <v>44</v>
      </c>
      <c r="H41" s="13" t="s">
        <v>455</v>
      </c>
      <c r="I41" s="19" t="s">
        <v>417</v>
      </c>
      <c r="J41" s="12" t="s">
        <v>10</v>
      </c>
      <c r="K41" s="19"/>
      <c r="L41" s="19"/>
      <c r="M41" s="19"/>
      <c r="N41" s="29"/>
      <c r="O41" s="19"/>
      <c r="P41" s="19"/>
      <c r="Q41" s="19"/>
      <c r="R41" s="29"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t="s">
        <v>431</v>
      </c>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9">
        <f t="shared" ref="CC41:CC45" si="24">COUNTIF($BD41:$CB41,2)</f>
        <v>0</v>
      </c>
      <c r="CD41" s="51" t="e">
        <f t="shared" ref="CD41:CD45" si="25">CC41/COUNTA($BD41:$CB41)</f>
        <v>#DIV/0!</v>
      </c>
      <c r="CE41" s="29">
        <f t="shared" ref="CE41:CE45" si="26">COUNTIF($BD41:$CB41,1)</f>
        <v>0</v>
      </c>
      <c r="CF41" s="51" t="e">
        <f t="shared" ref="CF41:CF45" si="27">CE41/COUNTA($BD41:$CB41)</f>
        <v>#DIV/0!</v>
      </c>
      <c r="CG41" s="29">
        <f t="shared" ref="CG41:CG45" si="28">COUNTIF($BD41:$CB41,0)</f>
        <v>0</v>
      </c>
      <c r="CH41" s="51" t="e">
        <f t="shared" ref="CH41:CH45" si="29">CG41/COUNTA($BD41:$CB41)</f>
        <v>#DIV/0!</v>
      </c>
      <c r="CI41" s="29" t="e">
        <f t="shared" ref="CI41:CI45" si="30">(((CC41*2)+(CE41*1)+(CG41*0)))/COUNTA($BD41:$CB41)</f>
        <v>#DIV/0!</v>
      </c>
      <c r="CJ41" s="29" t="e">
        <f t="shared" ref="CJ41:CJ45" si="31">IF(CI41&gt;=1.6,"Đạt mục tiêu",IF(CI41&gt;=1,"Cần cố gắng","Chưa đạt"))</f>
        <v>#DIV/0!</v>
      </c>
    </row>
    <row r="42" spans="1:88" customFormat="1" ht="15.75" hidden="1" customHeight="1" x14ac:dyDescent="0.25">
      <c r="A42" s="26">
        <v>37</v>
      </c>
      <c r="B42" s="14">
        <v>72</v>
      </c>
      <c r="C42" s="13" t="s">
        <v>46</v>
      </c>
      <c r="D42" s="9" t="s">
        <v>7</v>
      </c>
      <c r="E42" s="13" t="s">
        <v>47</v>
      </c>
      <c r="F42" s="9" t="s">
        <v>16</v>
      </c>
      <c r="G42" s="13" t="s">
        <v>47</v>
      </c>
      <c r="H42" s="21" t="s">
        <v>456</v>
      </c>
      <c r="I42" s="19" t="s">
        <v>428</v>
      </c>
      <c r="J42" s="12" t="s">
        <v>10</v>
      </c>
      <c r="K42" s="19"/>
      <c r="L42" s="19"/>
      <c r="M42" s="19"/>
      <c r="N42" s="19"/>
      <c r="O42" s="19"/>
      <c r="P42" s="19"/>
      <c r="Q42" s="29" t="s">
        <v>11</v>
      </c>
      <c r="R42" s="29"/>
      <c r="S42" s="19"/>
      <c r="T42" s="19">
        <f t="shared" si="0"/>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439</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9">
        <f t="shared" si="24"/>
        <v>0</v>
      </c>
      <c r="CD42" s="51" t="e">
        <f t="shared" si="25"/>
        <v>#DIV/0!</v>
      </c>
      <c r="CE42" s="29">
        <f t="shared" si="26"/>
        <v>0</v>
      </c>
      <c r="CF42" s="51" t="e">
        <f t="shared" si="27"/>
        <v>#DIV/0!</v>
      </c>
      <c r="CG42" s="29">
        <f t="shared" si="28"/>
        <v>0</v>
      </c>
      <c r="CH42" s="51" t="e">
        <f t="shared" si="29"/>
        <v>#DIV/0!</v>
      </c>
      <c r="CI42" s="29" t="e">
        <f t="shared" si="30"/>
        <v>#DIV/0!</v>
      </c>
      <c r="CJ42" s="29" t="e">
        <f t="shared" si="31"/>
        <v>#DIV/0!</v>
      </c>
    </row>
    <row r="43" spans="1:88" customFormat="1" ht="15.75" hidden="1" customHeight="1" x14ac:dyDescent="0.25">
      <c r="A43" s="26">
        <v>38</v>
      </c>
      <c r="B43" s="58">
        <v>73</v>
      </c>
      <c r="C43" s="13" t="s">
        <v>48</v>
      </c>
      <c r="D43" s="9" t="s">
        <v>9</v>
      </c>
      <c r="E43" s="13" t="s">
        <v>49</v>
      </c>
      <c r="F43" s="9" t="s">
        <v>9</v>
      </c>
      <c r="G43" s="13" t="s">
        <v>48</v>
      </c>
      <c r="H43" s="21" t="s">
        <v>457</v>
      </c>
      <c r="I43" s="19" t="s">
        <v>428</v>
      </c>
      <c r="J43" s="12" t="s">
        <v>10</v>
      </c>
      <c r="K43" s="19"/>
      <c r="L43" s="19"/>
      <c r="M43" s="29" t="s">
        <v>11</v>
      </c>
      <c r="N43" s="19"/>
      <c r="O43" s="19"/>
      <c r="P43" s="19"/>
      <c r="Q43" s="29"/>
      <c r="R43" s="29"/>
      <c r="S43" s="19"/>
      <c r="T43" s="19">
        <f t="shared" si="0"/>
        <v>1</v>
      </c>
      <c r="U43" s="19"/>
      <c r="V43" s="19"/>
      <c r="W43" s="19"/>
      <c r="X43" s="19"/>
      <c r="Y43" s="19"/>
      <c r="Z43" s="19"/>
      <c r="AA43" s="19"/>
      <c r="AB43" s="19"/>
      <c r="AC43" s="19"/>
      <c r="AD43" s="19"/>
      <c r="AE43" s="19"/>
      <c r="AF43" s="19" t="s">
        <v>439</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9">
        <f t="shared" si="24"/>
        <v>19</v>
      </c>
      <c r="CD43" s="51">
        <f t="shared" si="25"/>
        <v>0.76</v>
      </c>
      <c r="CE43" s="29">
        <f t="shared" si="26"/>
        <v>6</v>
      </c>
      <c r="CF43" s="51">
        <f t="shared" si="27"/>
        <v>0.24</v>
      </c>
      <c r="CG43" s="29">
        <f t="shared" si="28"/>
        <v>0</v>
      </c>
      <c r="CH43" s="51">
        <f t="shared" si="29"/>
        <v>0</v>
      </c>
      <c r="CI43" s="29">
        <f t="shared" si="30"/>
        <v>1.76</v>
      </c>
      <c r="CJ43" s="29" t="str">
        <f t="shared" si="31"/>
        <v>Đạt mục tiêu</v>
      </c>
    </row>
    <row r="44" spans="1:88" ht="40.5" customHeight="1" x14ac:dyDescent="0.25">
      <c r="A44" s="26">
        <v>39</v>
      </c>
      <c r="B44" s="58">
        <v>73</v>
      </c>
      <c r="C44" s="13" t="s">
        <v>50</v>
      </c>
      <c r="D44" s="50" t="s">
        <v>9</v>
      </c>
      <c r="E44" s="13" t="s">
        <v>51</v>
      </c>
      <c r="F44" s="50" t="s">
        <v>9</v>
      </c>
      <c r="G44" s="13" t="s">
        <v>50</v>
      </c>
      <c r="H44" s="13" t="s">
        <v>458</v>
      </c>
      <c r="I44" s="19" t="s">
        <v>417</v>
      </c>
      <c r="J44" s="12" t="s">
        <v>10</v>
      </c>
      <c r="K44" s="19"/>
      <c r="L44" s="19"/>
      <c r="M44" s="19"/>
      <c r="N44" s="19"/>
      <c r="O44" s="29"/>
      <c r="P44" s="29" t="s">
        <v>11</v>
      </c>
      <c r="Q44" s="19"/>
      <c r="R44" s="19"/>
      <c r="S44" s="19"/>
      <c r="T44" s="19">
        <f t="shared" si="0"/>
        <v>1</v>
      </c>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t="s">
        <v>439</v>
      </c>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9">
        <f t="shared" si="24"/>
        <v>0</v>
      </c>
      <c r="CD44" s="51" t="e">
        <f t="shared" si="25"/>
        <v>#DIV/0!</v>
      </c>
      <c r="CE44" s="29">
        <f t="shared" si="26"/>
        <v>0</v>
      </c>
      <c r="CF44" s="51" t="e">
        <f t="shared" si="27"/>
        <v>#DIV/0!</v>
      </c>
      <c r="CG44" s="29">
        <f t="shared" si="28"/>
        <v>0</v>
      </c>
      <c r="CH44" s="51" t="e">
        <f t="shared" si="29"/>
        <v>#DIV/0!</v>
      </c>
      <c r="CI44" s="29" t="e">
        <f t="shared" si="30"/>
        <v>#DIV/0!</v>
      </c>
      <c r="CJ44" s="29" t="e">
        <f t="shared" si="31"/>
        <v>#DIV/0!</v>
      </c>
    </row>
    <row r="45" spans="1:88" ht="40.5" customHeight="1" x14ac:dyDescent="0.25">
      <c r="A45" s="26">
        <v>40</v>
      </c>
      <c r="B45" s="59">
        <v>80</v>
      </c>
      <c r="C45" s="13" t="s">
        <v>52</v>
      </c>
      <c r="D45" s="50" t="s">
        <v>16</v>
      </c>
      <c r="E45" s="13" t="s">
        <v>53</v>
      </c>
      <c r="F45" s="50" t="s">
        <v>16</v>
      </c>
      <c r="G45" s="13" t="s">
        <v>53</v>
      </c>
      <c r="H45" s="13" t="s">
        <v>459</v>
      </c>
      <c r="I45" s="19" t="s">
        <v>417</v>
      </c>
      <c r="J45" s="12" t="s">
        <v>10</v>
      </c>
      <c r="K45" s="19"/>
      <c r="L45" s="19"/>
      <c r="M45" s="19"/>
      <c r="N45" s="19"/>
      <c r="O45" s="29"/>
      <c r="P45" s="29" t="s">
        <v>11</v>
      </c>
      <c r="Q45" s="29"/>
      <c r="R45" s="19"/>
      <c r="S45" s="19"/>
      <c r="T45" s="19">
        <f t="shared" si="0"/>
        <v>1</v>
      </c>
      <c r="U45" s="19"/>
      <c r="V45" s="19"/>
      <c r="W45" s="19"/>
      <c r="X45" s="19"/>
      <c r="Y45" s="19"/>
      <c r="Z45" s="19"/>
      <c r="AA45" s="19"/>
      <c r="AB45" s="19"/>
      <c r="AC45" s="19"/>
      <c r="AD45" s="19"/>
      <c r="AE45" s="19"/>
      <c r="AF45" s="19"/>
      <c r="AG45" s="19"/>
      <c r="AH45" s="19"/>
      <c r="AI45" s="19"/>
      <c r="AJ45" s="19"/>
      <c r="AK45" s="19"/>
      <c r="AL45" s="19"/>
      <c r="AM45" s="19"/>
      <c r="AN45" s="19"/>
      <c r="AO45" s="19"/>
      <c r="AP45" s="19" t="s">
        <v>431</v>
      </c>
      <c r="AQ45" s="19"/>
      <c r="AR45" s="19" t="s">
        <v>432</v>
      </c>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9">
        <f t="shared" si="24"/>
        <v>0</v>
      </c>
      <c r="CD45" s="51" t="e">
        <f t="shared" si="25"/>
        <v>#DIV/0!</v>
      </c>
      <c r="CE45" s="29">
        <f t="shared" si="26"/>
        <v>0</v>
      </c>
      <c r="CF45" s="51" t="e">
        <f t="shared" si="27"/>
        <v>#DIV/0!</v>
      </c>
      <c r="CG45" s="29">
        <f t="shared" si="28"/>
        <v>0</v>
      </c>
      <c r="CH45" s="51" t="e">
        <f t="shared" si="29"/>
        <v>#DIV/0!</v>
      </c>
      <c r="CI45" s="29" t="e">
        <f t="shared" si="30"/>
        <v>#DIV/0!</v>
      </c>
      <c r="CJ45" s="29" t="e">
        <f t="shared" si="31"/>
        <v>#DIV/0!</v>
      </c>
    </row>
    <row r="46" spans="1:88" customFormat="1" ht="31.5" hidden="1" x14ac:dyDescent="0.25">
      <c r="A46" s="26">
        <v>41</v>
      </c>
      <c r="B46" s="59">
        <v>80</v>
      </c>
      <c r="C46" s="13" t="s">
        <v>54</v>
      </c>
      <c r="D46" s="9" t="s">
        <v>16</v>
      </c>
      <c r="E46" s="13" t="s">
        <v>55</v>
      </c>
      <c r="F46" s="9" t="s">
        <v>16</v>
      </c>
      <c r="G46" s="13" t="s">
        <v>55</v>
      </c>
      <c r="H46" s="13" t="s">
        <v>460</v>
      </c>
      <c r="I46" s="19" t="s">
        <v>417</v>
      </c>
      <c r="J46" s="12" t="s">
        <v>10</v>
      </c>
      <c r="K46" s="19"/>
      <c r="L46" s="19"/>
      <c r="M46" s="19"/>
      <c r="N46" s="19"/>
      <c r="O46" s="29" t="s">
        <v>11</v>
      </c>
      <c r="P46" s="29"/>
      <c r="Q46" s="29"/>
      <c r="R46" s="19"/>
      <c r="S46" s="19"/>
      <c r="T46" s="19">
        <f t="shared" si="0"/>
        <v>1</v>
      </c>
      <c r="U46" s="19"/>
      <c r="V46" s="19"/>
      <c r="W46" s="19"/>
      <c r="X46" s="19"/>
      <c r="Y46" s="19"/>
      <c r="Z46" s="19"/>
      <c r="AA46" s="19"/>
      <c r="AB46" s="19"/>
      <c r="AC46" s="19"/>
      <c r="AD46" s="19"/>
      <c r="AE46" s="19"/>
      <c r="AF46" s="19"/>
      <c r="AG46" s="19"/>
      <c r="AH46" s="19"/>
      <c r="AI46" s="19"/>
      <c r="AJ46" s="19"/>
      <c r="AK46" s="19"/>
      <c r="AL46" s="19"/>
      <c r="AM46" s="19" t="s">
        <v>439</v>
      </c>
      <c r="AN46" s="19" t="s">
        <v>432</v>
      </c>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9"/>
      <c r="CD46" s="51"/>
      <c r="CE46" s="29"/>
      <c r="CF46" s="51"/>
      <c r="CG46" s="29"/>
      <c r="CH46" s="51"/>
      <c r="CI46" s="29"/>
      <c r="CJ46" s="29"/>
    </row>
    <row r="47" spans="1:88" ht="15.75" hidden="1" customHeight="1" x14ac:dyDescent="0.25">
      <c r="A47" s="26">
        <v>42</v>
      </c>
      <c r="B47" s="46">
        <v>90</v>
      </c>
      <c r="C47" s="163" t="s">
        <v>56</v>
      </c>
      <c r="D47" s="145"/>
      <c r="E47" s="164"/>
      <c r="F47" s="7" t="s">
        <v>414</v>
      </c>
      <c r="G47" s="7" t="s">
        <v>414</v>
      </c>
      <c r="H47" s="7" t="s">
        <v>414</v>
      </c>
      <c r="I47" s="7" t="s">
        <v>414</v>
      </c>
      <c r="J47" s="7" t="s">
        <v>414</v>
      </c>
      <c r="K47" s="7" t="s">
        <v>414</v>
      </c>
      <c r="L47" s="7" t="s">
        <v>414</v>
      </c>
      <c r="M47" s="7" t="s">
        <v>414</v>
      </c>
      <c r="N47" s="7" t="s">
        <v>414</v>
      </c>
      <c r="O47" s="7" t="s">
        <v>414</v>
      </c>
      <c r="P47" s="7" t="s">
        <v>414</v>
      </c>
      <c r="Q47" s="7" t="s">
        <v>414</v>
      </c>
      <c r="R47" s="7" t="s">
        <v>414</v>
      </c>
      <c r="S47" s="7" t="s">
        <v>414</v>
      </c>
      <c r="T47" s="19">
        <f t="shared" si="0"/>
        <v>0</v>
      </c>
      <c r="U47" s="7" t="s">
        <v>414</v>
      </c>
      <c r="V47" s="7" t="s">
        <v>414</v>
      </c>
      <c r="W47" s="7" t="s">
        <v>414</v>
      </c>
      <c r="X47" s="7" t="s">
        <v>414</v>
      </c>
      <c r="Y47" s="7" t="s">
        <v>414</v>
      </c>
      <c r="Z47" s="7" t="s">
        <v>414</v>
      </c>
      <c r="AA47" s="7" t="s">
        <v>414</v>
      </c>
      <c r="AB47" s="7" t="s">
        <v>414</v>
      </c>
      <c r="AC47" s="7" t="s">
        <v>414</v>
      </c>
      <c r="AD47" s="7" t="s">
        <v>414</v>
      </c>
      <c r="AE47" s="7" t="s">
        <v>414</v>
      </c>
      <c r="AF47" s="7" t="s">
        <v>414</v>
      </c>
      <c r="AG47" s="7" t="s">
        <v>414</v>
      </c>
      <c r="AH47" s="7" t="s">
        <v>414</v>
      </c>
      <c r="AI47" s="7" t="s">
        <v>414</v>
      </c>
      <c r="AJ47" s="7" t="s">
        <v>414</v>
      </c>
      <c r="AK47" s="7" t="s">
        <v>414</v>
      </c>
      <c r="AL47" s="7" t="s">
        <v>414</v>
      </c>
      <c r="AM47" s="7" t="s">
        <v>414</v>
      </c>
      <c r="AN47" s="7" t="s">
        <v>414</v>
      </c>
      <c r="AO47" s="7" t="s">
        <v>414</v>
      </c>
      <c r="AP47" s="7" t="s">
        <v>414</v>
      </c>
      <c r="AQ47" s="7" t="s">
        <v>414</v>
      </c>
      <c r="AR47" s="7" t="s">
        <v>414</v>
      </c>
      <c r="AS47" s="7" t="s">
        <v>414</v>
      </c>
      <c r="AT47" s="7" t="s">
        <v>414</v>
      </c>
      <c r="AU47" s="7" t="s">
        <v>414</v>
      </c>
      <c r="AV47" s="7" t="s">
        <v>414</v>
      </c>
      <c r="AW47" s="7" t="s">
        <v>414</v>
      </c>
      <c r="AX47" s="7" t="s">
        <v>414</v>
      </c>
      <c r="AY47" s="7" t="s">
        <v>414</v>
      </c>
      <c r="AZ47" s="7" t="s">
        <v>414</v>
      </c>
      <c r="BA47" s="7" t="s">
        <v>414</v>
      </c>
      <c r="BB47" s="7" t="s">
        <v>414</v>
      </c>
      <c r="BC47" s="7" t="s">
        <v>414</v>
      </c>
      <c r="BD47" s="7" t="s">
        <v>414</v>
      </c>
      <c r="BE47" s="7" t="s">
        <v>414</v>
      </c>
      <c r="BF47" s="7" t="s">
        <v>414</v>
      </c>
      <c r="BG47" s="7" t="s">
        <v>414</v>
      </c>
      <c r="BH47" s="7" t="s">
        <v>414</v>
      </c>
      <c r="BI47" s="7" t="s">
        <v>414</v>
      </c>
      <c r="BJ47" s="7" t="s">
        <v>414</v>
      </c>
      <c r="BK47" s="7" t="s">
        <v>414</v>
      </c>
      <c r="BL47" s="7" t="s">
        <v>414</v>
      </c>
      <c r="BM47" s="7" t="s">
        <v>414</v>
      </c>
      <c r="BN47" s="7" t="s">
        <v>414</v>
      </c>
      <c r="BO47" s="7" t="s">
        <v>414</v>
      </c>
      <c r="BP47" s="7" t="s">
        <v>414</v>
      </c>
      <c r="BQ47" s="7" t="s">
        <v>414</v>
      </c>
      <c r="BR47" s="7" t="s">
        <v>414</v>
      </c>
      <c r="BS47" s="7" t="s">
        <v>414</v>
      </c>
      <c r="BT47" s="7" t="s">
        <v>414</v>
      </c>
      <c r="BU47" s="7" t="s">
        <v>414</v>
      </c>
      <c r="BV47" s="7" t="s">
        <v>414</v>
      </c>
      <c r="BW47" s="7" t="s">
        <v>414</v>
      </c>
      <c r="BX47" s="7" t="s">
        <v>414</v>
      </c>
      <c r="BY47" s="7" t="s">
        <v>414</v>
      </c>
      <c r="BZ47" s="7" t="s">
        <v>414</v>
      </c>
      <c r="CA47" s="7" t="s">
        <v>414</v>
      </c>
      <c r="CB47" s="7" t="s">
        <v>414</v>
      </c>
      <c r="CC47" s="7" t="s">
        <v>414</v>
      </c>
      <c r="CD47" s="7" t="s">
        <v>414</v>
      </c>
      <c r="CE47" s="7" t="s">
        <v>414</v>
      </c>
      <c r="CF47" s="7" t="s">
        <v>414</v>
      </c>
      <c r="CG47" s="7" t="s">
        <v>414</v>
      </c>
      <c r="CH47" s="7" t="s">
        <v>414</v>
      </c>
      <c r="CI47" s="7" t="s">
        <v>414</v>
      </c>
      <c r="CJ47" s="7" t="s">
        <v>414</v>
      </c>
    </row>
    <row r="48" spans="1:88" customFormat="1" ht="15.75" hidden="1" customHeight="1" x14ac:dyDescent="0.25">
      <c r="A48" s="26">
        <v>43</v>
      </c>
      <c r="B48" s="19">
        <v>91</v>
      </c>
      <c r="C48" s="49" t="s">
        <v>57</v>
      </c>
      <c r="D48" s="9" t="s">
        <v>9</v>
      </c>
      <c r="E48" s="13" t="s">
        <v>58</v>
      </c>
      <c r="F48" s="9" t="s">
        <v>16</v>
      </c>
      <c r="G48" s="13" t="s">
        <v>58</v>
      </c>
      <c r="H48" s="13" t="s">
        <v>461</v>
      </c>
      <c r="I48" s="19" t="s">
        <v>417</v>
      </c>
      <c r="J48" s="12" t="s">
        <v>10</v>
      </c>
      <c r="K48" s="26" t="s">
        <v>11</v>
      </c>
      <c r="L48" s="26"/>
      <c r="M48" s="19"/>
      <c r="N48" s="19"/>
      <c r="O48" s="19"/>
      <c r="P48" s="19"/>
      <c r="Q48" s="19"/>
      <c r="R48" s="19"/>
      <c r="S48" s="19"/>
      <c r="T48" s="19">
        <f t="shared" si="0"/>
        <v>1</v>
      </c>
      <c r="U48" s="19"/>
      <c r="V48" s="19" t="s">
        <v>429</v>
      </c>
      <c r="W48" s="1" t="s">
        <v>429</v>
      </c>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9">
        <f t="shared" ref="CC48:CC50" si="32">COUNTIF($BD48:$CB48,2)</f>
        <v>20</v>
      </c>
      <c r="CD48" s="51">
        <f t="shared" ref="CD48:CD50" si="33">CC48/COUNTA($BD48:$CB48)</f>
        <v>0.8</v>
      </c>
      <c r="CE48" s="29">
        <f t="shared" ref="CE48:CE50" si="34">COUNTIF($BD48:$CB48,1)</f>
        <v>3</v>
      </c>
      <c r="CF48" s="51">
        <f t="shared" ref="CF48:CF50" si="35">CE48/COUNTA($BD48:$CB48)</f>
        <v>0.12</v>
      </c>
      <c r="CG48" s="29">
        <f t="shared" ref="CG48:CG50" si="36">COUNTIF($BD48:$CB48,0)</f>
        <v>2</v>
      </c>
      <c r="CH48" s="51">
        <f t="shared" ref="CH48:CH50" si="37">CG48/COUNTA($BD48:$CB48)</f>
        <v>0.08</v>
      </c>
      <c r="CI48" s="29">
        <f t="shared" ref="CI48:CI50" si="38">(((CC48*2)+(CE48*1)+(CG48*0)))/COUNTA($BD48:$CB48)</f>
        <v>1.72</v>
      </c>
      <c r="CJ48" s="29" t="str">
        <f t="shared" ref="CJ48:CJ50" si="39">IF(CI48&gt;=1.6,"Đạt mục tiêu",IF(CI48&gt;=1,"Cần cố gắng","Chưa đạt"))</f>
        <v>Đạt mục tiêu</v>
      </c>
    </row>
    <row r="49" spans="1:88" customFormat="1" ht="15.75" hidden="1" customHeight="1" x14ac:dyDescent="0.25">
      <c r="A49" s="26">
        <v>44</v>
      </c>
      <c r="B49" s="19">
        <v>92</v>
      </c>
      <c r="C49" s="49" t="s">
        <v>59</v>
      </c>
      <c r="D49" s="9" t="s">
        <v>16</v>
      </c>
      <c r="E49" s="13" t="s">
        <v>60</v>
      </c>
      <c r="F49" s="9" t="s">
        <v>16</v>
      </c>
      <c r="G49" s="13" t="s">
        <v>60</v>
      </c>
      <c r="H49" s="13" t="s">
        <v>462</v>
      </c>
      <c r="I49" s="19" t="s">
        <v>417</v>
      </c>
      <c r="J49" s="12" t="s">
        <v>10</v>
      </c>
      <c r="K49" s="26" t="s">
        <v>11</v>
      </c>
      <c r="L49" s="26"/>
      <c r="M49" s="19"/>
      <c r="N49" s="19"/>
      <c r="O49" s="19"/>
      <c r="P49" s="19"/>
      <c r="Q49" s="19"/>
      <c r="R49" s="19"/>
      <c r="S49" s="19"/>
      <c r="T49" s="19">
        <f t="shared" si="0"/>
        <v>1</v>
      </c>
      <c r="U49" s="19" t="s">
        <v>429</v>
      </c>
      <c r="V49" s="19"/>
      <c r="W49" s="19"/>
      <c r="X49" s="19" t="s">
        <v>429</v>
      </c>
      <c r="Y49" s="19"/>
      <c r="Z49" s="19"/>
      <c r="AA49" s="19"/>
      <c r="AB49" s="19" t="s">
        <v>429</v>
      </c>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9">
        <f t="shared" si="32"/>
        <v>20</v>
      </c>
      <c r="CD49" s="51">
        <f t="shared" si="33"/>
        <v>0.8</v>
      </c>
      <c r="CE49" s="29">
        <f t="shared" si="34"/>
        <v>4</v>
      </c>
      <c r="CF49" s="51">
        <f t="shared" si="35"/>
        <v>0.16</v>
      </c>
      <c r="CG49" s="29">
        <f t="shared" si="36"/>
        <v>1</v>
      </c>
      <c r="CH49" s="51">
        <f t="shared" si="37"/>
        <v>0.04</v>
      </c>
      <c r="CI49" s="29">
        <f t="shared" si="38"/>
        <v>1.76</v>
      </c>
      <c r="CJ49" s="29" t="str">
        <f t="shared" si="39"/>
        <v>Đạt mục tiêu</v>
      </c>
    </row>
    <row r="50" spans="1:88" customFormat="1" ht="15.75" hidden="1" customHeight="1" x14ac:dyDescent="0.25">
      <c r="A50" s="26">
        <v>45</v>
      </c>
      <c r="B50" s="14">
        <v>94</v>
      </c>
      <c r="C50" s="13" t="s">
        <v>61</v>
      </c>
      <c r="D50" s="9" t="s">
        <v>16</v>
      </c>
      <c r="E50" s="13" t="s">
        <v>62</v>
      </c>
      <c r="F50" s="9" t="s">
        <v>16</v>
      </c>
      <c r="G50" s="13" t="s">
        <v>62</v>
      </c>
      <c r="H50" s="13" t="s">
        <v>463</v>
      </c>
      <c r="I50" s="19" t="s">
        <v>428</v>
      </c>
      <c r="J50" s="12" t="s">
        <v>10</v>
      </c>
      <c r="K50" s="19"/>
      <c r="L50" s="29" t="s">
        <v>11</v>
      </c>
      <c r="M50" s="19"/>
      <c r="N50" s="19"/>
      <c r="O50" s="29"/>
      <c r="P50" s="19"/>
      <c r="Q50" s="19"/>
      <c r="R50" s="19"/>
      <c r="S50" s="19"/>
      <c r="T50" s="19">
        <f t="shared" si="0"/>
        <v>1</v>
      </c>
      <c r="U50" s="19"/>
      <c r="V50" s="19"/>
      <c r="W50" s="19"/>
      <c r="X50" s="19"/>
      <c r="Y50" s="19"/>
      <c r="Z50" s="19"/>
      <c r="AA50" s="19"/>
      <c r="AB50" s="19" t="s">
        <v>439</v>
      </c>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9">
        <f t="shared" si="32"/>
        <v>19</v>
      </c>
      <c r="CD50" s="51">
        <f t="shared" si="33"/>
        <v>0.76</v>
      </c>
      <c r="CE50" s="29">
        <f t="shared" si="34"/>
        <v>4</v>
      </c>
      <c r="CF50" s="51">
        <f t="shared" si="35"/>
        <v>0.16</v>
      </c>
      <c r="CG50" s="29">
        <f t="shared" si="36"/>
        <v>2</v>
      </c>
      <c r="CH50" s="51">
        <f t="shared" si="37"/>
        <v>0.08</v>
      </c>
      <c r="CI50" s="29">
        <f t="shared" si="38"/>
        <v>1.68</v>
      </c>
      <c r="CJ50" s="29" t="str">
        <f t="shared" si="39"/>
        <v>Đạt mục tiêu</v>
      </c>
    </row>
    <row r="51" spans="1:88" ht="45.75" customHeight="1" x14ac:dyDescent="0.25">
      <c r="A51" s="26">
        <v>46</v>
      </c>
      <c r="B51" s="46">
        <v>107</v>
      </c>
      <c r="C51" s="163" t="s">
        <v>63</v>
      </c>
      <c r="D51" s="145"/>
      <c r="E51" s="164"/>
      <c r="F51" s="7" t="s">
        <v>414</v>
      </c>
      <c r="G51" s="7" t="s">
        <v>414</v>
      </c>
      <c r="H51" s="7" t="s">
        <v>414</v>
      </c>
      <c r="I51" s="7" t="s">
        <v>414</v>
      </c>
      <c r="J51" s="7" t="s">
        <v>414</v>
      </c>
      <c r="K51" s="7" t="s">
        <v>414</v>
      </c>
      <c r="L51" s="7" t="s">
        <v>414</v>
      </c>
      <c r="M51" s="7" t="s">
        <v>414</v>
      </c>
      <c r="N51" s="7" t="s">
        <v>414</v>
      </c>
      <c r="O51" s="7" t="s">
        <v>414</v>
      </c>
      <c r="P51" s="7" t="s">
        <v>414</v>
      </c>
      <c r="Q51" s="7" t="s">
        <v>414</v>
      </c>
      <c r="R51" s="7" t="s">
        <v>414</v>
      </c>
      <c r="S51" s="7" t="s">
        <v>414</v>
      </c>
      <c r="T51" s="19">
        <f t="shared" si="0"/>
        <v>0</v>
      </c>
      <c r="U51" s="7" t="s">
        <v>414</v>
      </c>
      <c r="V51" s="7" t="s">
        <v>414</v>
      </c>
      <c r="W51" s="7" t="s">
        <v>414</v>
      </c>
      <c r="X51" s="7" t="s">
        <v>414</v>
      </c>
      <c r="Y51" s="7" t="s">
        <v>414</v>
      </c>
      <c r="Z51" s="7" t="s">
        <v>414</v>
      </c>
      <c r="AA51" s="7" t="s">
        <v>414</v>
      </c>
      <c r="AB51" s="7" t="s">
        <v>414</v>
      </c>
      <c r="AC51" s="7" t="s">
        <v>414</v>
      </c>
      <c r="AD51" s="7" t="s">
        <v>414</v>
      </c>
      <c r="AE51" s="7" t="s">
        <v>414</v>
      </c>
      <c r="AF51" s="7" t="s">
        <v>414</v>
      </c>
      <c r="AG51" s="7" t="s">
        <v>414</v>
      </c>
      <c r="AH51" s="7" t="s">
        <v>414</v>
      </c>
      <c r="AI51" s="7" t="s">
        <v>414</v>
      </c>
      <c r="AJ51" s="7" t="s">
        <v>414</v>
      </c>
      <c r="AK51" s="7" t="s">
        <v>414</v>
      </c>
      <c r="AL51" s="7" t="s">
        <v>414</v>
      </c>
      <c r="AM51" s="7" t="s">
        <v>414</v>
      </c>
      <c r="AN51" s="7" t="s">
        <v>414</v>
      </c>
      <c r="AO51" s="7" t="s">
        <v>414</v>
      </c>
      <c r="AP51" s="7" t="s">
        <v>414</v>
      </c>
      <c r="AQ51" s="7" t="s">
        <v>414</v>
      </c>
      <c r="AR51" s="7" t="s">
        <v>414</v>
      </c>
      <c r="AS51" s="7" t="s">
        <v>414</v>
      </c>
      <c r="AT51" s="7" t="s">
        <v>414</v>
      </c>
      <c r="AU51" s="7" t="s">
        <v>414</v>
      </c>
      <c r="AV51" s="7" t="s">
        <v>414</v>
      </c>
      <c r="AW51" s="7" t="s">
        <v>414</v>
      </c>
      <c r="AX51" s="7" t="s">
        <v>414</v>
      </c>
      <c r="AY51" s="7" t="s">
        <v>414</v>
      </c>
      <c r="AZ51" s="7" t="s">
        <v>414</v>
      </c>
      <c r="BA51" s="7" t="s">
        <v>414</v>
      </c>
      <c r="BB51" s="7" t="s">
        <v>414</v>
      </c>
      <c r="BC51" s="7" t="s">
        <v>414</v>
      </c>
      <c r="BD51" s="7" t="s">
        <v>414</v>
      </c>
      <c r="BE51" s="7" t="s">
        <v>414</v>
      </c>
      <c r="BF51" s="7" t="s">
        <v>414</v>
      </c>
      <c r="BG51" s="7" t="s">
        <v>414</v>
      </c>
      <c r="BH51" s="7" t="s">
        <v>414</v>
      </c>
      <c r="BI51" s="7" t="s">
        <v>414</v>
      </c>
      <c r="BJ51" s="7" t="s">
        <v>414</v>
      </c>
      <c r="BK51" s="7" t="s">
        <v>414</v>
      </c>
      <c r="BL51" s="7" t="s">
        <v>414</v>
      </c>
      <c r="BM51" s="7" t="s">
        <v>414</v>
      </c>
      <c r="BN51" s="7" t="s">
        <v>414</v>
      </c>
      <c r="BO51" s="7" t="s">
        <v>414</v>
      </c>
      <c r="BP51" s="7" t="s">
        <v>414</v>
      </c>
      <c r="BQ51" s="7" t="s">
        <v>414</v>
      </c>
      <c r="BR51" s="7" t="s">
        <v>414</v>
      </c>
      <c r="BS51" s="7" t="s">
        <v>414</v>
      </c>
      <c r="BT51" s="7" t="s">
        <v>414</v>
      </c>
      <c r="BU51" s="7" t="s">
        <v>414</v>
      </c>
      <c r="BV51" s="7" t="s">
        <v>414</v>
      </c>
      <c r="BW51" s="7" t="s">
        <v>414</v>
      </c>
      <c r="BX51" s="7" t="s">
        <v>414</v>
      </c>
      <c r="BY51" s="7" t="s">
        <v>414</v>
      </c>
      <c r="BZ51" s="7" t="s">
        <v>414</v>
      </c>
      <c r="CA51" s="7" t="s">
        <v>414</v>
      </c>
      <c r="CB51" s="7" t="s">
        <v>414</v>
      </c>
      <c r="CC51" s="7" t="s">
        <v>414</v>
      </c>
      <c r="CD51" s="7" t="s">
        <v>414</v>
      </c>
      <c r="CE51" s="7" t="s">
        <v>414</v>
      </c>
      <c r="CF51" s="7" t="s">
        <v>414</v>
      </c>
      <c r="CG51" s="7" t="s">
        <v>414</v>
      </c>
      <c r="CH51" s="7" t="s">
        <v>414</v>
      </c>
      <c r="CI51" s="7" t="s">
        <v>414</v>
      </c>
      <c r="CJ51" s="7" t="s">
        <v>414</v>
      </c>
    </row>
    <row r="52" spans="1:88" customFormat="1" ht="15.75" hidden="1" customHeight="1" x14ac:dyDescent="0.25">
      <c r="A52" s="26">
        <v>47</v>
      </c>
      <c r="B52" s="14">
        <v>108</v>
      </c>
      <c r="C52" s="13" t="s">
        <v>64</v>
      </c>
      <c r="D52" s="9" t="s">
        <v>7</v>
      </c>
      <c r="E52" s="13" t="s">
        <v>65</v>
      </c>
      <c r="F52" s="9" t="s">
        <v>16</v>
      </c>
      <c r="G52" s="13" t="s">
        <v>65</v>
      </c>
      <c r="H52" s="13" t="s">
        <v>464</v>
      </c>
      <c r="I52" s="19" t="s">
        <v>417</v>
      </c>
      <c r="J52" s="12" t="s">
        <v>10</v>
      </c>
      <c r="K52" s="19"/>
      <c r="L52" s="19" t="s">
        <v>11</v>
      </c>
      <c r="M52" s="19"/>
      <c r="N52" s="19"/>
      <c r="O52" s="19"/>
      <c r="P52" s="19"/>
      <c r="Q52" s="19"/>
      <c r="R52" s="19"/>
      <c r="S52" s="19"/>
      <c r="T52" s="19">
        <f t="shared" si="0"/>
        <v>1</v>
      </c>
      <c r="U52" s="19"/>
      <c r="V52" s="19"/>
      <c r="W52" s="19"/>
      <c r="X52" s="19"/>
      <c r="Y52" s="19" t="s">
        <v>429</v>
      </c>
      <c r="Z52" s="19" t="s">
        <v>429</v>
      </c>
      <c r="AA52" s="19" t="s">
        <v>432</v>
      </c>
      <c r="AB52" s="19" t="s">
        <v>429</v>
      </c>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9">
        <f t="shared" ref="CC52:CC53" si="40">COUNTIF($BD52:$CB52,2)</f>
        <v>19</v>
      </c>
      <c r="CD52" s="51">
        <f t="shared" ref="CD52:CD53" si="41">CC52/COUNTA($BD52:$CB52)</f>
        <v>0.76</v>
      </c>
      <c r="CE52" s="29">
        <f t="shared" ref="CE52:CE53" si="42">COUNTIF($BD52:$CB52,1)</f>
        <v>6</v>
      </c>
      <c r="CF52" s="51">
        <f t="shared" ref="CF52:CF53" si="43">CE52/COUNTA($BD52:$CB52)</f>
        <v>0.24</v>
      </c>
      <c r="CG52" s="29">
        <f t="shared" ref="CG52:CG53" si="44">COUNTIF($BD52:$CB52,0)</f>
        <v>0</v>
      </c>
      <c r="CH52" s="51">
        <f t="shared" ref="CH52:CH53" si="45">CG52/COUNTA($BD52:$CB52)</f>
        <v>0</v>
      </c>
      <c r="CI52" s="29">
        <f t="shared" ref="CI52:CI53" si="46">(((CC52*2)+(CE52*1)+(CG52*0)))/COUNTA($BD52:$CB52)</f>
        <v>1.76</v>
      </c>
      <c r="CJ52" s="29" t="str">
        <f t="shared" ref="CJ52:CJ53" si="47">IF(CI52&gt;=1.6,"Đạt mục tiêu",IF(CI52&gt;=1,"Cần cố gắng","Chưa đạt"))</f>
        <v>Đạt mục tiêu</v>
      </c>
    </row>
    <row r="53" spans="1:88" customFormat="1" ht="31.5" hidden="1" x14ac:dyDescent="0.25">
      <c r="A53" s="26">
        <v>49</v>
      </c>
      <c r="B53" s="59">
        <v>111</v>
      </c>
      <c r="C53" s="13" t="s">
        <v>66</v>
      </c>
      <c r="D53" s="9" t="s">
        <v>7</v>
      </c>
      <c r="E53" s="13" t="s">
        <v>465</v>
      </c>
      <c r="F53" s="9" t="s">
        <v>16</v>
      </c>
      <c r="G53" s="13" t="s">
        <v>466</v>
      </c>
      <c r="H53" s="2" t="s">
        <v>797</v>
      </c>
      <c r="I53" s="19" t="s">
        <v>428</v>
      </c>
      <c r="J53" s="12" t="s">
        <v>10</v>
      </c>
      <c r="K53" s="19"/>
      <c r="L53" s="26" t="s">
        <v>11</v>
      </c>
      <c r="M53" s="19"/>
      <c r="N53" s="19"/>
      <c r="O53" s="19"/>
      <c r="P53" s="19"/>
      <c r="Q53" s="19"/>
      <c r="R53" s="19"/>
      <c r="S53" s="19"/>
      <c r="T53" s="19">
        <f t="shared" si="0"/>
        <v>1</v>
      </c>
      <c r="U53" s="19"/>
      <c r="V53" s="19"/>
      <c r="W53" s="19"/>
      <c r="X53" s="19"/>
      <c r="Y53" s="19" t="s">
        <v>469</v>
      </c>
      <c r="Z53" s="19" t="s">
        <v>429</v>
      </c>
      <c r="AA53" s="19" t="s">
        <v>429</v>
      </c>
      <c r="AB53" s="19" t="s">
        <v>432</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6">
        <f t="shared" si="40"/>
        <v>18</v>
      </c>
      <c r="CD53" s="60">
        <f t="shared" si="41"/>
        <v>0.72</v>
      </c>
      <c r="CE53" s="26">
        <f t="shared" si="42"/>
        <v>7</v>
      </c>
      <c r="CF53" s="60">
        <f t="shared" si="43"/>
        <v>0.28000000000000003</v>
      </c>
      <c r="CG53" s="26">
        <f t="shared" si="44"/>
        <v>0</v>
      </c>
      <c r="CH53" s="60">
        <f t="shared" si="45"/>
        <v>0</v>
      </c>
      <c r="CI53" s="26">
        <f t="shared" si="46"/>
        <v>1.72</v>
      </c>
      <c r="CJ53" s="26" t="str">
        <f t="shared" si="47"/>
        <v>Đạt mục tiêu</v>
      </c>
    </row>
    <row r="54" spans="1:88" customFormat="1" ht="36.75" hidden="1" customHeight="1" x14ac:dyDescent="0.25">
      <c r="A54" s="26">
        <v>50</v>
      </c>
      <c r="B54" s="59">
        <v>111</v>
      </c>
      <c r="C54" s="13" t="s">
        <v>66</v>
      </c>
      <c r="D54" s="9" t="s">
        <v>7</v>
      </c>
      <c r="E54" s="13" t="s">
        <v>465</v>
      </c>
      <c r="F54" s="9" t="s">
        <v>16</v>
      </c>
      <c r="G54" s="13" t="s">
        <v>465</v>
      </c>
      <c r="H54" s="21" t="s">
        <v>811</v>
      </c>
      <c r="I54" s="19" t="s">
        <v>428</v>
      </c>
      <c r="J54" s="12" t="s">
        <v>10</v>
      </c>
      <c r="K54" s="29"/>
      <c r="L54" s="19"/>
      <c r="M54" s="19"/>
      <c r="N54" s="19"/>
      <c r="O54" s="29"/>
      <c r="P54" s="26"/>
      <c r="Q54" s="19"/>
      <c r="R54" s="19" t="s">
        <v>11</v>
      </c>
      <c r="S54" s="19"/>
      <c r="T54" s="19">
        <f t="shared" si="0"/>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row>
    <row r="55" spans="1:88" customFormat="1" ht="33" hidden="1" customHeight="1" x14ac:dyDescent="0.25">
      <c r="A55" s="26">
        <v>51</v>
      </c>
      <c r="B55" s="14">
        <v>114</v>
      </c>
      <c r="C55" s="13" t="s">
        <v>67</v>
      </c>
      <c r="D55" s="9" t="s">
        <v>7</v>
      </c>
      <c r="E55" s="13" t="s">
        <v>68</v>
      </c>
      <c r="F55" s="9" t="s">
        <v>7</v>
      </c>
      <c r="G55" s="13" t="s">
        <v>68</v>
      </c>
      <c r="H55" s="13" t="s">
        <v>468</v>
      </c>
      <c r="I55" s="19" t="s">
        <v>428</v>
      </c>
      <c r="J55" s="12" t="s">
        <v>10</v>
      </c>
      <c r="K55" s="19"/>
      <c r="L55" s="19"/>
      <c r="M55" s="19"/>
      <c r="N55" s="19"/>
      <c r="O55" s="19"/>
      <c r="P55" s="19"/>
      <c r="Q55" s="19" t="s">
        <v>11</v>
      </c>
      <c r="R55" s="19"/>
      <c r="S55" s="19"/>
      <c r="T55" s="19">
        <f t="shared" si="0"/>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432</v>
      </c>
      <c r="AT55" s="19" t="s">
        <v>469</v>
      </c>
      <c r="AU55" s="19" t="s">
        <v>432</v>
      </c>
      <c r="AV55" s="19" t="s">
        <v>469</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9"/>
      <c r="CD55" s="51"/>
      <c r="CE55" s="29"/>
      <c r="CF55" s="51"/>
      <c r="CG55" s="29"/>
      <c r="CH55" s="51"/>
      <c r="CI55" s="29"/>
      <c r="CJ55" s="29"/>
    </row>
    <row r="56" spans="1:88" customFormat="1" ht="47.25" hidden="1" x14ac:dyDescent="0.25">
      <c r="A56" s="26">
        <v>52</v>
      </c>
      <c r="B56" s="14">
        <v>118</v>
      </c>
      <c r="C56" s="13" t="s">
        <v>69</v>
      </c>
      <c r="D56" s="9" t="s">
        <v>7</v>
      </c>
      <c r="E56" s="13" t="s">
        <v>70</v>
      </c>
      <c r="F56" s="9" t="s">
        <v>7</v>
      </c>
      <c r="G56" s="13" t="s">
        <v>70</v>
      </c>
      <c r="H56" s="21" t="s">
        <v>828</v>
      </c>
      <c r="I56" s="19" t="s">
        <v>428</v>
      </c>
      <c r="J56" s="12" t="s">
        <v>10</v>
      </c>
      <c r="K56" s="19"/>
      <c r="L56" s="19"/>
      <c r="M56" s="19"/>
      <c r="N56" s="29" t="s">
        <v>11</v>
      </c>
      <c r="O56" s="19"/>
      <c r="P56" s="19"/>
      <c r="Q56" s="19"/>
      <c r="R56" s="19"/>
      <c r="S56" s="26"/>
      <c r="T56" s="19">
        <f t="shared" si="0"/>
        <v>1</v>
      </c>
      <c r="U56" s="19"/>
      <c r="V56" s="19"/>
      <c r="W56" s="19"/>
      <c r="X56" s="19"/>
      <c r="Y56" s="19"/>
      <c r="Z56" s="19"/>
      <c r="AA56" s="19"/>
      <c r="AB56" s="19"/>
      <c r="AC56" s="19"/>
      <c r="AD56" s="19"/>
      <c r="AE56" s="19"/>
      <c r="AF56" s="19"/>
      <c r="AG56" s="19"/>
      <c r="AH56" s="19" t="s">
        <v>469</v>
      </c>
      <c r="AI56" s="19" t="s">
        <v>467</v>
      </c>
      <c r="AJ56" s="19" t="s">
        <v>432</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9"/>
      <c r="CD56" s="51"/>
      <c r="CE56" s="29"/>
      <c r="CF56" s="51"/>
      <c r="CG56" s="29"/>
      <c r="CH56" s="51"/>
      <c r="CI56" s="29"/>
      <c r="CJ56" s="29"/>
    </row>
    <row r="57" spans="1:88" customFormat="1" ht="31.5" hidden="1" x14ac:dyDescent="0.25">
      <c r="A57" s="26">
        <v>53</v>
      </c>
      <c r="B57" s="14">
        <v>121</v>
      </c>
      <c r="C57" s="13" t="s">
        <v>71</v>
      </c>
      <c r="D57" s="9" t="s">
        <v>7</v>
      </c>
      <c r="E57" s="13" t="s">
        <v>72</v>
      </c>
      <c r="F57" s="9" t="s">
        <v>16</v>
      </c>
      <c r="G57" s="13" t="s">
        <v>72</v>
      </c>
      <c r="H57" s="21" t="s">
        <v>470</v>
      </c>
      <c r="I57" s="19" t="s">
        <v>428</v>
      </c>
      <c r="J57" s="12" t="s">
        <v>10</v>
      </c>
      <c r="K57" s="19"/>
      <c r="L57" s="19"/>
      <c r="M57" s="19"/>
      <c r="N57" s="29" t="s">
        <v>11</v>
      </c>
      <c r="O57" s="19"/>
      <c r="P57" s="19"/>
      <c r="Q57" s="19"/>
      <c r="R57" s="19"/>
      <c r="S57" s="19"/>
      <c r="T57" s="19">
        <f t="shared" si="0"/>
        <v>1</v>
      </c>
      <c r="U57" s="19"/>
      <c r="V57" s="19"/>
      <c r="W57" s="19"/>
      <c r="X57" s="19"/>
      <c r="Y57" s="19"/>
      <c r="Z57" s="19"/>
      <c r="AA57" s="19"/>
      <c r="AB57" s="19"/>
      <c r="AC57" s="19"/>
      <c r="AD57" s="19"/>
      <c r="AE57" s="19"/>
      <c r="AF57" s="19"/>
      <c r="AG57" s="19"/>
      <c r="AH57" s="19"/>
      <c r="AI57" s="19"/>
      <c r="AJ57" s="19" t="s">
        <v>467</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9">
        <f t="shared" ref="CC57:CC61" si="48">COUNTIF($BD57:$CB57,2)</f>
        <v>21</v>
      </c>
      <c r="CD57" s="51">
        <f t="shared" ref="CD57:CD61" si="49">CC57/COUNTA($BD57:$CB57)</f>
        <v>0.84</v>
      </c>
      <c r="CE57" s="29">
        <f t="shared" ref="CE57:CE61" si="50">COUNTIF($BD57:$CB57,1)</f>
        <v>4</v>
      </c>
      <c r="CF57" s="51">
        <f t="shared" ref="CF57:CF61" si="51">CE57/COUNTA($BD57:$CB57)</f>
        <v>0.16</v>
      </c>
      <c r="CG57" s="29">
        <f t="shared" ref="CG57:CG61" si="52">COUNTIF($BD57:$CB57,0)</f>
        <v>0</v>
      </c>
      <c r="CH57" s="51">
        <f t="shared" ref="CH57:CH61" si="53">CG57/COUNTA($BD57:$CB57)</f>
        <v>0</v>
      </c>
      <c r="CI57" s="29">
        <f t="shared" ref="CI57:CI61" si="54">(((CC57*2)+(CE57*1)+(CG57*0)))/COUNTA($BD57:$CB57)</f>
        <v>1.84</v>
      </c>
      <c r="CJ57" s="29" t="str">
        <f t="shared" ref="CJ57:CJ61" si="55">IF(CI57&gt;=1.6,"Đạt mục tiêu",IF(CI57&gt;=1,"Cần cố gắng","Chưa đạt"))</f>
        <v>Đạt mục tiêu</v>
      </c>
    </row>
    <row r="58" spans="1:88" customFormat="1" ht="15.75" hidden="1" customHeight="1" x14ac:dyDescent="0.25">
      <c r="A58" s="26">
        <v>54</v>
      </c>
      <c r="B58" s="14">
        <v>124</v>
      </c>
      <c r="C58" s="13" t="s">
        <v>73</v>
      </c>
      <c r="D58" s="9" t="s">
        <v>7</v>
      </c>
      <c r="E58" s="13" t="s">
        <v>74</v>
      </c>
      <c r="F58" s="9" t="s">
        <v>16</v>
      </c>
      <c r="G58" s="13" t="s">
        <v>74</v>
      </c>
      <c r="H58" s="21" t="s">
        <v>471</v>
      </c>
      <c r="I58" s="19" t="s">
        <v>428</v>
      </c>
      <c r="J58" s="12" t="s">
        <v>10</v>
      </c>
      <c r="K58" s="19"/>
      <c r="L58" s="19"/>
      <c r="M58" s="29" t="s">
        <v>11</v>
      </c>
      <c r="N58" s="19"/>
      <c r="O58" s="19"/>
      <c r="P58" s="19"/>
      <c r="Q58" s="19"/>
      <c r="R58" s="19"/>
      <c r="S58" s="19"/>
      <c r="T58" s="19">
        <f t="shared" si="0"/>
        <v>1</v>
      </c>
      <c r="U58" s="19"/>
      <c r="V58" s="19"/>
      <c r="W58" s="19"/>
      <c r="X58" s="19"/>
      <c r="Y58" s="19"/>
      <c r="Z58" s="19"/>
      <c r="AA58" s="19"/>
      <c r="AB58" s="19"/>
      <c r="AC58" s="19"/>
      <c r="AD58" s="19"/>
      <c r="AE58" s="19" t="s">
        <v>467</v>
      </c>
      <c r="AF58" s="19" t="s">
        <v>432</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9">
        <f t="shared" si="48"/>
        <v>18</v>
      </c>
      <c r="CD58" s="51">
        <f t="shared" si="49"/>
        <v>0.72</v>
      </c>
      <c r="CE58" s="29">
        <f t="shared" si="50"/>
        <v>6</v>
      </c>
      <c r="CF58" s="51">
        <f t="shared" si="51"/>
        <v>0.24</v>
      </c>
      <c r="CG58" s="29">
        <f t="shared" si="52"/>
        <v>1</v>
      </c>
      <c r="CH58" s="51">
        <f t="shared" si="53"/>
        <v>0.04</v>
      </c>
      <c r="CI58" s="29">
        <f t="shared" si="54"/>
        <v>1.68</v>
      </c>
      <c r="CJ58" s="29" t="str">
        <f t="shared" si="55"/>
        <v>Đạt mục tiêu</v>
      </c>
    </row>
    <row r="59" spans="1:88" customFormat="1" ht="15.75" hidden="1" customHeight="1" x14ac:dyDescent="0.25">
      <c r="A59" s="26">
        <v>55</v>
      </c>
      <c r="B59" s="14">
        <v>128</v>
      </c>
      <c r="C59" s="13" t="s">
        <v>75</v>
      </c>
      <c r="D59" s="9" t="s">
        <v>16</v>
      </c>
      <c r="E59" s="13" t="s">
        <v>76</v>
      </c>
      <c r="F59" s="9" t="s">
        <v>16</v>
      </c>
      <c r="G59" s="13" t="s">
        <v>76</v>
      </c>
      <c r="H59" s="13" t="s">
        <v>472</v>
      </c>
      <c r="I59" s="19" t="s">
        <v>428</v>
      </c>
      <c r="J59" s="12" t="s">
        <v>10</v>
      </c>
      <c r="K59" s="19"/>
      <c r="L59" s="19"/>
      <c r="M59" s="19"/>
      <c r="N59" s="19"/>
      <c r="O59" s="19"/>
      <c r="P59" s="19"/>
      <c r="Q59" s="19"/>
      <c r="R59" s="19"/>
      <c r="S59" s="19" t="s">
        <v>11</v>
      </c>
      <c r="T59" s="19">
        <f t="shared" si="0"/>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432</v>
      </c>
      <c r="BB59" s="19" t="s">
        <v>432</v>
      </c>
      <c r="BC59" s="19" t="s">
        <v>432</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9">
        <f t="shared" si="48"/>
        <v>20</v>
      </c>
      <c r="CD59" s="51">
        <f t="shared" si="49"/>
        <v>0.8</v>
      </c>
      <c r="CE59" s="29">
        <f t="shared" si="50"/>
        <v>5</v>
      </c>
      <c r="CF59" s="51">
        <f t="shared" si="51"/>
        <v>0.2</v>
      </c>
      <c r="CG59" s="29">
        <f t="shared" si="52"/>
        <v>0</v>
      </c>
      <c r="CH59" s="51">
        <f t="shared" si="53"/>
        <v>0</v>
      </c>
      <c r="CI59" s="29">
        <f t="shared" si="54"/>
        <v>1.8</v>
      </c>
      <c r="CJ59" s="29" t="str">
        <f t="shared" si="55"/>
        <v>Đạt mục tiêu</v>
      </c>
    </row>
    <row r="60" spans="1:88" ht="15.75" x14ac:dyDescent="0.25">
      <c r="A60" s="26">
        <v>56</v>
      </c>
      <c r="B60" s="14">
        <v>129</v>
      </c>
      <c r="C60" s="13" t="s">
        <v>77</v>
      </c>
      <c r="D60" s="50" t="s">
        <v>16</v>
      </c>
      <c r="E60" s="13" t="s">
        <v>78</v>
      </c>
      <c r="F60" s="50" t="s">
        <v>16</v>
      </c>
      <c r="G60" s="13" t="s">
        <v>78</v>
      </c>
      <c r="H60" s="21" t="s">
        <v>473</v>
      </c>
      <c r="I60" s="19" t="s">
        <v>428</v>
      </c>
      <c r="J60" s="12" t="s">
        <v>10</v>
      </c>
      <c r="K60" s="19"/>
      <c r="L60" s="19"/>
      <c r="M60" s="19"/>
      <c r="N60" s="19"/>
      <c r="O60" s="26"/>
      <c r="P60" s="26" t="s">
        <v>11</v>
      </c>
      <c r="Q60" s="19"/>
      <c r="R60" s="19"/>
      <c r="S60" s="19"/>
      <c r="T60" s="19">
        <f t="shared" si="0"/>
        <v>1</v>
      </c>
      <c r="U60" s="19"/>
      <c r="V60" s="19"/>
      <c r="W60" s="19"/>
      <c r="X60" s="19"/>
      <c r="Y60" s="19"/>
      <c r="Z60" s="19"/>
      <c r="AA60" s="19"/>
      <c r="AB60" s="19"/>
      <c r="AC60" s="19"/>
      <c r="AD60" s="19"/>
      <c r="AE60" s="19"/>
      <c r="AF60" s="19"/>
      <c r="AG60" s="19"/>
      <c r="AH60" s="19"/>
      <c r="AI60" s="19"/>
      <c r="AJ60" s="19"/>
      <c r="AK60" s="19"/>
      <c r="AL60" s="19"/>
      <c r="AM60" s="19"/>
      <c r="AN60" s="19"/>
      <c r="AO60" s="19" t="s">
        <v>432</v>
      </c>
      <c r="AP60" s="19" t="s">
        <v>469</v>
      </c>
      <c r="AQ60" s="19" t="s">
        <v>432</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9">
        <f t="shared" si="48"/>
        <v>0</v>
      </c>
      <c r="CD60" s="51" t="e">
        <f t="shared" si="49"/>
        <v>#DIV/0!</v>
      </c>
      <c r="CE60" s="29">
        <f t="shared" si="50"/>
        <v>0</v>
      </c>
      <c r="CF60" s="51" t="e">
        <f t="shared" si="51"/>
        <v>#DIV/0!</v>
      </c>
      <c r="CG60" s="29">
        <f t="shared" si="52"/>
        <v>0</v>
      </c>
      <c r="CH60" s="51" t="e">
        <f t="shared" si="53"/>
        <v>#DIV/0!</v>
      </c>
      <c r="CI60" s="29" t="e">
        <f t="shared" si="54"/>
        <v>#DIV/0!</v>
      </c>
      <c r="CJ60" s="29" t="e">
        <f t="shared" si="55"/>
        <v>#DIV/0!</v>
      </c>
    </row>
    <row r="61" spans="1:88" customFormat="1" ht="47.25" hidden="1" x14ac:dyDescent="0.25">
      <c r="A61" s="26">
        <v>57</v>
      </c>
      <c r="B61" s="14">
        <v>132</v>
      </c>
      <c r="C61" s="10" t="s">
        <v>79</v>
      </c>
      <c r="D61" s="9" t="s">
        <v>25</v>
      </c>
      <c r="E61" s="13" t="s">
        <v>80</v>
      </c>
      <c r="F61" s="9" t="s">
        <v>25</v>
      </c>
      <c r="G61" s="13" t="s">
        <v>80</v>
      </c>
      <c r="H61" s="28" t="s">
        <v>331</v>
      </c>
      <c r="I61" s="19" t="s">
        <v>428</v>
      </c>
      <c r="J61" s="12" t="s">
        <v>10</v>
      </c>
      <c r="K61" s="19"/>
      <c r="L61" s="19"/>
      <c r="M61" s="19"/>
      <c r="N61" s="19"/>
      <c r="O61" s="29" t="s">
        <v>11</v>
      </c>
      <c r="P61" s="29"/>
      <c r="Q61" s="19"/>
      <c r="R61" s="19"/>
      <c r="S61" s="19"/>
      <c r="T61" s="19">
        <f t="shared" si="0"/>
        <v>1</v>
      </c>
      <c r="U61" s="19"/>
      <c r="V61" s="19"/>
      <c r="W61" s="19"/>
      <c r="X61" s="19"/>
      <c r="Y61" s="19"/>
      <c r="Z61" s="19"/>
      <c r="AA61" s="19"/>
      <c r="AB61" s="19"/>
      <c r="AC61" s="19"/>
      <c r="AD61" s="19"/>
      <c r="AE61" s="19"/>
      <c r="AF61" s="19"/>
      <c r="AG61" s="19"/>
      <c r="AH61" s="19"/>
      <c r="AI61" s="19"/>
      <c r="AJ61" s="19"/>
      <c r="AK61" s="19"/>
      <c r="AL61" s="19"/>
      <c r="AM61" s="19"/>
      <c r="AN61" s="19" t="s">
        <v>467</v>
      </c>
      <c r="AO61" s="19"/>
      <c r="AP61" s="19"/>
      <c r="AQ61" s="19"/>
      <c r="AR61" s="19"/>
      <c r="AS61" s="19"/>
      <c r="AT61" s="19"/>
      <c r="AU61" s="19"/>
      <c r="AV61" s="19"/>
      <c r="AW61" s="19"/>
      <c r="AX61" s="19" t="s">
        <v>432</v>
      </c>
      <c r="AY61" s="19"/>
      <c r="AZ61" s="19" t="s">
        <v>432</v>
      </c>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9">
        <f t="shared" si="48"/>
        <v>0</v>
      </c>
      <c r="CD61" s="51" t="e">
        <f t="shared" si="49"/>
        <v>#DIV/0!</v>
      </c>
      <c r="CE61" s="29">
        <f t="shared" si="50"/>
        <v>0</v>
      </c>
      <c r="CF61" s="51" t="e">
        <f t="shared" si="51"/>
        <v>#DIV/0!</v>
      </c>
      <c r="CG61" s="29">
        <f t="shared" si="52"/>
        <v>0</v>
      </c>
      <c r="CH61" s="51" t="e">
        <f t="shared" si="53"/>
        <v>#DIV/0!</v>
      </c>
      <c r="CI61" s="29" t="e">
        <f t="shared" si="54"/>
        <v>#DIV/0!</v>
      </c>
      <c r="CJ61" s="29" t="e">
        <f t="shared" si="55"/>
        <v>#DIV/0!</v>
      </c>
    </row>
    <row r="62" spans="1:88" ht="33.75" customHeight="1" x14ac:dyDescent="0.25">
      <c r="A62" s="26">
        <v>58</v>
      </c>
      <c r="B62" s="46">
        <v>135</v>
      </c>
      <c r="C62" s="163" t="s">
        <v>81</v>
      </c>
      <c r="D62" s="145"/>
      <c r="E62" s="164"/>
      <c r="F62" s="7" t="s">
        <v>414</v>
      </c>
      <c r="G62" s="7" t="s">
        <v>414</v>
      </c>
      <c r="H62" s="7" t="s">
        <v>414</v>
      </c>
      <c r="I62" s="7" t="s">
        <v>414</v>
      </c>
      <c r="J62" s="7" t="s">
        <v>414</v>
      </c>
      <c r="K62" s="7" t="s">
        <v>414</v>
      </c>
      <c r="L62" s="7" t="s">
        <v>414</v>
      </c>
      <c r="M62" s="7" t="s">
        <v>414</v>
      </c>
      <c r="N62" s="7" t="s">
        <v>414</v>
      </c>
      <c r="O62" s="7" t="s">
        <v>414</v>
      </c>
      <c r="P62" s="7" t="s">
        <v>414</v>
      </c>
      <c r="Q62" s="7" t="s">
        <v>414</v>
      </c>
      <c r="R62" s="7" t="s">
        <v>414</v>
      </c>
      <c r="S62" s="7" t="s">
        <v>414</v>
      </c>
      <c r="T62" s="19">
        <f t="shared" si="0"/>
        <v>0</v>
      </c>
      <c r="U62" s="7" t="s">
        <v>414</v>
      </c>
      <c r="V62" s="7" t="s">
        <v>414</v>
      </c>
      <c r="W62" s="7" t="s">
        <v>414</v>
      </c>
      <c r="X62" s="7" t="s">
        <v>414</v>
      </c>
      <c r="Y62" s="7" t="s">
        <v>414</v>
      </c>
      <c r="Z62" s="7" t="s">
        <v>414</v>
      </c>
      <c r="AA62" s="7" t="s">
        <v>414</v>
      </c>
      <c r="AB62" s="7" t="s">
        <v>414</v>
      </c>
      <c r="AC62" s="7" t="s">
        <v>414</v>
      </c>
      <c r="AD62" s="7" t="s">
        <v>414</v>
      </c>
      <c r="AE62" s="7" t="s">
        <v>414</v>
      </c>
      <c r="AF62" s="7" t="s">
        <v>414</v>
      </c>
      <c r="AG62" s="7" t="s">
        <v>414</v>
      </c>
      <c r="AH62" s="7" t="s">
        <v>414</v>
      </c>
      <c r="AI62" s="7" t="s">
        <v>414</v>
      </c>
      <c r="AJ62" s="7" t="s">
        <v>414</v>
      </c>
      <c r="AK62" s="7" t="s">
        <v>414</v>
      </c>
      <c r="AL62" s="7" t="s">
        <v>414</v>
      </c>
      <c r="AM62" s="7" t="s">
        <v>414</v>
      </c>
      <c r="AN62" s="7" t="s">
        <v>414</v>
      </c>
      <c r="AO62" s="7" t="s">
        <v>414</v>
      </c>
      <c r="AP62" s="7" t="s">
        <v>414</v>
      </c>
      <c r="AQ62" s="7" t="s">
        <v>414</v>
      </c>
      <c r="AR62" s="7" t="s">
        <v>414</v>
      </c>
      <c r="AS62" s="7" t="s">
        <v>414</v>
      </c>
      <c r="AT62" s="7" t="s">
        <v>414</v>
      </c>
      <c r="AU62" s="7" t="s">
        <v>414</v>
      </c>
      <c r="AV62" s="7" t="s">
        <v>414</v>
      </c>
      <c r="AW62" s="7" t="s">
        <v>414</v>
      </c>
      <c r="AX62" s="7" t="s">
        <v>414</v>
      </c>
      <c r="AY62" s="7" t="s">
        <v>414</v>
      </c>
      <c r="AZ62" s="7" t="s">
        <v>414</v>
      </c>
      <c r="BA62" s="7" t="s">
        <v>414</v>
      </c>
      <c r="BB62" s="7" t="s">
        <v>414</v>
      </c>
      <c r="BC62" s="7" t="s">
        <v>414</v>
      </c>
      <c r="BD62" s="7" t="s">
        <v>414</v>
      </c>
      <c r="BE62" s="7" t="s">
        <v>414</v>
      </c>
      <c r="BF62" s="7" t="s">
        <v>414</v>
      </c>
      <c r="BG62" s="7" t="s">
        <v>414</v>
      </c>
      <c r="BH62" s="7" t="s">
        <v>414</v>
      </c>
      <c r="BI62" s="7" t="s">
        <v>414</v>
      </c>
      <c r="BJ62" s="7" t="s">
        <v>414</v>
      </c>
      <c r="BK62" s="7" t="s">
        <v>414</v>
      </c>
      <c r="BL62" s="7" t="s">
        <v>414</v>
      </c>
      <c r="BM62" s="7" t="s">
        <v>414</v>
      </c>
      <c r="BN62" s="7" t="s">
        <v>414</v>
      </c>
      <c r="BO62" s="7" t="s">
        <v>414</v>
      </c>
      <c r="BP62" s="7" t="s">
        <v>414</v>
      </c>
      <c r="BQ62" s="7" t="s">
        <v>414</v>
      </c>
      <c r="BR62" s="7" t="s">
        <v>414</v>
      </c>
      <c r="BS62" s="7" t="s">
        <v>414</v>
      </c>
      <c r="BT62" s="7" t="s">
        <v>414</v>
      </c>
      <c r="BU62" s="7" t="s">
        <v>414</v>
      </c>
      <c r="BV62" s="7" t="s">
        <v>414</v>
      </c>
      <c r="BW62" s="7" t="s">
        <v>414</v>
      </c>
      <c r="BX62" s="7" t="s">
        <v>414</v>
      </c>
      <c r="BY62" s="7" t="s">
        <v>414</v>
      </c>
      <c r="BZ62" s="7" t="s">
        <v>414</v>
      </c>
      <c r="CA62" s="7" t="s">
        <v>414</v>
      </c>
      <c r="CB62" s="7" t="s">
        <v>414</v>
      </c>
      <c r="CC62" s="7" t="s">
        <v>414</v>
      </c>
      <c r="CD62" s="7" t="s">
        <v>414</v>
      </c>
      <c r="CE62" s="7" t="s">
        <v>414</v>
      </c>
      <c r="CF62" s="7" t="s">
        <v>414</v>
      </c>
      <c r="CG62" s="7" t="s">
        <v>414</v>
      </c>
      <c r="CH62" s="7" t="s">
        <v>414</v>
      </c>
      <c r="CI62" s="7" t="s">
        <v>414</v>
      </c>
      <c r="CJ62" s="7" t="s">
        <v>414</v>
      </c>
    </row>
    <row r="63" spans="1:88" ht="54.75" customHeight="1" x14ac:dyDescent="0.25">
      <c r="A63" s="26">
        <v>59</v>
      </c>
      <c r="B63" s="46">
        <v>136</v>
      </c>
      <c r="C63" s="163" t="s">
        <v>82</v>
      </c>
      <c r="D63" s="145"/>
      <c r="E63" s="164"/>
      <c r="F63" s="7" t="s">
        <v>414</v>
      </c>
      <c r="G63" s="7" t="s">
        <v>414</v>
      </c>
      <c r="H63" s="7" t="s">
        <v>414</v>
      </c>
      <c r="I63" s="7" t="s">
        <v>414</v>
      </c>
      <c r="J63" s="7" t="s">
        <v>414</v>
      </c>
      <c r="K63" s="7" t="s">
        <v>414</v>
      </c>
      <c r="L63" s="7" t="s">
        <v>414</v>
      </c>
      <c r="M63" s="7" t="s">
        <v>414</v>
      </c>
      <c r="N63" s="7" t="s">
        <v>414</v>
      </c>
      <c r="O63" s="7" t="s">
        <v>414</v>
      </c>
      <c r="P63" s="7" t="s">
        <v>414</v>
      </c>
      <c r="Q63" s="7" t="s">
        <v>414</v>
      </c>
      <c r="R63" s="7" t="s">
        <v>414</v>
      </c>
      <c r="S63" s="7" t="s">
        <v>414</v>
      </c>
      <c r="T63" s="19">
        <f t="shared" si="0"/>
        <v>0</v>
      </c>
      <c r="U63" s="7" t="s">
        <v>414</v>
      </c>
      <c r="V63" s="7" t="s">
        <v>414</v>
      </c>
      <c r="W63" s="7" t="s">
        <v>414</v>
      </c>
      <c r="X63" s="7" t="s">
        <v>414</v>
      </c>
      <c r="Y63" s="7" t="s">
        <v>414</v>
      </c>
      <c r="Z63" s="7" t="s">
        <v>414</v>
      </c>
      <c r="AA63" s="7" t="s">
        <v>414</v>
      </c>
      <c r="AB63" s="7" t="s">
        <v>414</v>
      </c>
      <c r="AC63" s="7" t="s">
        <v>414</v>
      </c>
      <c r="AD63" s="7" t="s">
        <v>414</v>
      </c>
      <c r="AE63" s="7" t="s">
        <v>414</v>
      </c>
      <c r="AF63" s="7" t="s">
        <v>414</v>
      </c>
      <c r="AG63" s="7" t="s">
        <v>414</v>
      </c>
      <c r="AH63" s="7" t="s">
        <v>414</v>
      </c>
      <c r="AI63" s="7" t="s">
        <v>414</v>
      </c>
      <c r="AJ63" s="7" t="s">
        <v>414</v>
      </c>
      <c r="AK63" s="7" t="s">
        <v>414</v>
      </c>
      <c r="AL63" s="7" t="s">
        <v>414</v>
      </c>
      <c r="AM63" s="7" t="s">
        <v>414</v>
      </c>
      <c r="AN63" s="7" t="s">
        <v>414</v>
      </c>
      <c r="AO63" s="7" t="s">
        <v>414</v>
      </c>
      <c r="AP63" s="7" t="s">
        <v>414</v>
      </c>
      <c r="AQ63" s="7" t="s">
        <v>414</v>
      </c>
      <c r="AR63" s="7" t="s">
        <v>414</v>
      </c>
      <c r="AS63" s="7" t="s">
        <v>414</v>
      </c>
      <c r="AT63" s="7" t="s">
        <v>414</v>
      </c>
      <c r="AU63" s="7" t="s">
        <v>414</v>
      </c>
      <c r="AV63" s="7" t="s">
        <v>414</v>
      </c>
      <c r="AW63" s="7" t="s">
        <v>414</v>
      </c>
      <c r="AX63" s="7" t="s">
        <v>414</v>
      </c>
      <c r="AY63" s="7" t="s">
        <v>414</v>
      </c>
      <c r="AZ63" s="7" t="s">
        <v>414</v>
      </c>
      <c r="BA63" s="7" t="s">
        <v>414</v>
      </c>
      <c r="BB63" s="7" t="s">
        <v>414</v>
      </c>
      <c r="BC63" s="7" t="s">
        <v>414</v>
      </c>
      <c r="BD63" s="7" t="s">
        <v>414</v>
      </c>
      <c r="BE63" s="7" t="s">
        <v>414</v>
      </c>
      <c r="BF63" s="7" t="s">
        <v>414</v>
      </c>
      <c r="BG63" s="7" t="s">
        <v>414</v>
      </c>
      <c r="BH63" s="7" t="s">
        <v>414</v>
      </c>
      <c r="BI63" s="7" t="s">
        <v>414</v>
      </c>
      <c r="BJ63" s="7" t="s">
        <v>414</v>
      </c>
      <c r="BK63" s="7" t="s">
        <v>414</v>
      </c>
      <c r="BL63" s="7" t="s">
        <v>414</v>
      </c>
      <c r="BM63" s="7" t="s">
        <v>414</v>
      </c>
      <c r="BN63" s="7" t="s">
        <v>414</v>
      </c>
      <c r="BO63" s="7" t="s">
        <v>414</v>
      </c>
      <c r="BP63" s="7" t="s">
        <v>414</v>
      </c>
      <c r="BQ63" s="7" t="s">
        <v>414</v>
      </c>
      <c r="BR63" s="7" t="s">
        <v>414</v>
      </c>
      <c r="BS63" s="7" t="s">
        <v>414</v>
      </c>
      <c r="BT63" s="7" t="s">
        <v>414</v>
      </c>
      <c r="BU63" s="7" t="s">
        <v>414</v>
      </c>
      <c r="BV63" s="7" t="s">
        <v>414</v>
      </c>
      <c r="BW63" s="7" t="s">
        <v>414</v>
      </c>
      <c r="BX63" s="7" t="s">
        <v>414</v>
      </c>
      <c r="BY63" s="7" t="s">
        <v>414</v>
      </c>
      <c r="BZ63" s="7" t="s">
        <v>414</v>
      </c>
      <c r="CA63" s="7" t="s">
        <v>414</v>
      </c>
      <c r="CB63" s="7" t="s">
        <v>414</v>
      </c>
      <c r="CC63" s="7" t="s">
        <v>414</v>
      </c>
      <c r="CD63" s="7" t="s">
        <v>414</v>
      </c>
      <c r="CE63" s="7" t="s">
        <v>414</v>
      </c>
      <c r="CF63" s="7" t="s">
        <v>414</v>
      </c>
      <c r="CG63" s="7" t="s">
        <v>414</v>
      </c>
      <c r="CH63" s="7" t="s">
        <v>414</v>
      </c>
      <c r="CI63" s="7" t="s">
        <v>414</v>
      </c>
      <c r="CJ63" s="7" t="s">
        <v>414</v>
      </c>
    </row>
    <row r="64" spans="1:88" customFormat="1" ht="63" hidden="1" customHeight="1" x14ac:dyDescent="0.25">
      <c r="A64" s="26">
        <v>60</v>
      </c>
      <c r="B64" s="15">
        <v>137</v>
      </c>
      <c r="C64" s="13" t="s">
        <v>83</v>
      </c>
      <c r="D64" s="9" t="s">
        <v>9</v>
      </c>
      <c r="E64" s="13" t="s">
        <v>84</v>
      </c>
      <c r="F64" s="9" t="s">
        <v>9</v>
      </c>
      <c r="G64" s="13" t="s">
        <v>84</v>
      </c>
      <c r="H64" s="61" t="s">
        <v>474</v>
      </c>
      <c r="I64" s="29" t="s">
        <v>428</v>
      </c>
      <c r="J64" s="62" t="s">
        <v>10</v>
      </c>
      <c r="K64" s="29"/>
      <c r="L64" s="16"/>
      <c r="M64" s="29"/>
      <c r="N64" s="29"/>
      <c r="O64" s="115" t="s">
        <v>11</v>
      </c>
      <c r="P64" s="26"/>
      <c r="Q64" s="29"/>
      <c r="R64" s="29"/>
      <c r="S64" s="29"/>
      <c r="T64" s="19">
        <f t="shared" si="0"/>
        <v>1</v>
      </c>
      <c r="U64" s="29"/>
      <c r="V64" s="29"/>
      <c r="W64" s="29"/>
      <c r="X64" s="29"/>
      <c r="Y64" s="26"/>
      <c r="Z64" s="26"/>
      <c r="AA64" s="26"/>
      <c r="AB64" s="26"/>
      <c r="AC64" s="26"/>
      <c r="AD64" s="26"/>
      <c r="AE64" s="26"/>
      <c r="AF64" s="26"/>
      <c r="AG64" s="26"/>
      <c r="AH64" s="26"/>
      <c r="AI64" s="26"/>
      <c r="AJ64" s="26"/>
      <c r="AK64" s="26" t="s">
        <v>476</v>
      </c>
      <c r="AL64" s="26" t="s">
        <v>476</v>
      </c>
      <c r="AM64" s="26" t="s">
        <v>476</v>
      </c>
      <c r="AN64" s="26" t="s">
        <v>476</v>
      </c>
      <c r="AO64" s="26"/>
      <c r="AP64" s="26"/>
      <c r="AQ64" s="26"/>
      <c r="AR64" s="26"/>
      <c r="AS64" s="26"/>
      <c r="AT64" s="26"/>
      <c r="AU64" s="26"/>
      <c r="AV64" s="26"/>
      <c r="AW64" s="26"/>
      <c r="AX64" s="26"/>
      <c r="AY64" s="26"/>
      <c r="AZ64" s="26"/>
      <c r="BA64" s="26"/>
      <c r="BB64" s="26"/>
      <c r="BC64" s="26"/>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6">
        <f>COUNTIF($BD64:$CB64,2)</f>
        <v>22</v>
      </c>
      <c r="CD64" s="60">
        <f>CC64/COUNTA($BD64:$CB64)</f>
        <v>0.88</v>
      </c>
      <c r="CE64" s="26">
        <f>COUNTIF($BD64:$CB64,1)</f>
        <v>0</v>
      </c>
      <c r="CF64" s="60">
        <f>CE64/COUNTA($BD64:$CB64)</f>
        <v>0</v>
      </c>
      <c r="CG64" s="26">
        <f>COUNTIF($BD64:$CB64,0)</f>
        <v>3</v>
      </c>
      <c r="CH64" s="60">
        <f>CG64/COUNTA($BD64:$CB64)</f>
        <v>0.12</v>
      </c>
      <c r="CI64" s="26">
        <f>(((CC64*2)+(CE64*1)+(CG64*0)))/COUNTA($BD64:$CB64)</f>
        <v>1.76</v>
      </c>
      <c r="CJ64" s="26" t="str">
        <f>IF(CI64&gt;=1.6,"Đạt mục tiêu",IF(CI64&gt;=1,"Cần cố gắng","Chưa đạt"))</f>
        <v>Đạt mục tiêu</v>
      </c>
    </row>
    <row r="65" spans="1:88" customFormat="1" ht="63" hidden="1" customHeight="1" x14ac:dyDescent="0.25">
      <c r="A65" s="26">
        <v>60</v>
      </c>
      <c r="B65" s="15">
        <v>137</v>
      </c>
      <c r="C65" s="13" t="s">
        <v>83</v>
      </c>
      <c r="D65" s="9" t="s">
        <v>9</v>
      </c>
      <c r="E65" s="13" t="s">
        <v>84</v>
      </c>
      <c r="F65" s="9" t="s">
        <v>9</v>
      </c>
      <c r="G65" s="13" t="s">
        <v>84</v>
      </c>
      <c r="H65" s="61" t="s">
        <v>477</v>
      </c>
      <c r="I65" s="29" t="s">
        <v>428</v>
      </c>
      <c r="J65" s="62" t="s">
        <v>10</v>
      </c>
      <c r="K65" s="26" t="s">
        <v>11</v>
      </c>
      <c r="L65" s="26"/>
      <c r="M65" s="29"/>
      <c r="N65" s="29"/>
      <c r="O65" s="29"/>
      <c r="P65" s="29"/>
      <c r="Q65" s="29"/>
      <c r="R65" s="29"/>
      <c r="S65" s="26"/>
      <c r="T65" s="19">
        <f t="shared" si="0"/>
        <v>1</v>
      </c>
      <c r="U65" s="29" t="s">
        <v>476</v>
      </c>
      <c r="V65" s="29" t="s">
        <v>476</v>
      </c>
      <c r="W65" s="29" t="s">
        <v>476</v>
      </c>
      <c r="X65" s="29" t="s">
        <v>476</v>
      </c>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6"/>
      <c r="CD65" s="60"/>
      <c r="CE65" s="26"/>
      <c r="CF65" s="60"/>
      <c r="CG65" s="26"/>
      <c r="CH65" s="60"/>
      <c r="CI65" s="26"/>
      <c r="CJ65" s="26"/>
    </row>
    <row r="66" spans="1:88" customFormat="1" ht="78" hidden="1" customHeight="1" x14ac:dyDescent="0.25">
      <c r="A66" s="26">
        <v>61</v>
      </c>
      <c r="B66" s="14">
        <v>140</v>
      </c>
      <c r="C66" s="13" t="s">
        <v>85</v>
      </c>
      <c r="D66" s="9" t="s">
        <v>9</v>
      </c>
      <c r="E66" s="13" t="s">
        <v>86</v>
      </c>
      <c r="F66" s="9" t="s">
        <v>9</v>
      </c>
      <c r="G66" s="13" t="s">
        <v>86</v>
      </c>
      <c r="H66" s="13" t="s">
        <v>481</v>
      </c>
      <c r="I66" s="19" t="s">
        <v>428</v>
      </c>
      <c r="J66" s="12" t="s">
        <v>10</v>
      </c>
      <c r="K66" s="19"/>
      <c r="L66" s="19"/>
      <c r="M66" s="19"/>
      <c r="N66" s="19"/>
      <c r="O66" s="19" t="s">
        <v>11</v>
      </c>
      <c r="P66" s="19"/>
      <c r="Q66" s="19"/>
      <c r="R66" s="19"/>
      <c r="S66" s="19"/>
      <c r="T66" s="19">
        <f>COUNTIF(K66:S66,"x")</f>
        <v>1</v>
      </c>
      <c r="U66" s="19"/>
      <c r="V66" s="19"/>
      <c r="W66" s="19"/>
      <c r="X66" s="19"/>
      <c r="Y66" s="19"/>
      <c r="Z66" s="19"/>
      <c r="AA66" s="19"/>
      <c r="AB66" s="19"/>
      <c r="AC66" s="19"/>
      <c r="AD66" s="19"/>
      <c r="AE66" s="19"/>
      <c r="AF66" s="19"/>
      <c r="AG66" s="19"/>
      <c r="AH66" s="19"/>
      <c r="AI66" s="19"/>
      <c r="AJ66" s="19"/>
      <c r="AK66" s="19" t="s">
        <v>432</v>
      </c>
      <c r="AL66" s="19" t="s">
        <v>432</v>
      </c>
      <c r="AM66" s="19" t="s">
        <v>432</v>
      </c>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29">
        <f>COUNTIF($BD66:$CB66,2)</f>
        <v>0</v>
      </c>
      <c r="CD66" s="51" t="e">
        <f>CC66/COUNTA($BD66:$CB66)</f>
        <v>#DIV/0!</v>
      </c>
      <c r="CE66" s="29">
        <f>COUNTIF($BD66:$CB66,1)</f>
        <v>0</v>
      </c>
      <c r="CF66" s="51" t="e">
        <f>CE66/COUNTA($BD66:$CB66)</f>
        <v>#DIV/0!</v>
      </c>
      <c r="CG66" s="29">
        <f>COUNTIF($BD66:$CB66,0)</f>
        <v>0</v>
      </c>
      <c r="CH66" s="51" t="e">
        <f>CG66/COUNTA($BD66:$CB66)</f>
        <v>#DIV/0!</v>
      </c>
      <c r="CI66" s="29" t="e">
        <f>(((CC66*2)+(CE66*1)+(CG66*0)))/COUNTA($BD66:$CB66)</f>
        <v>#DIV/0!</v>
      </c>
      <c r="CJ66" s="29" t="e">
        <f>IF(CI66&gt;=1.6,"Đạt mục tiêu",IF(CI66&gt;=1,"Cần cố gắng","Chưa đạt"))</f>
        <v>#DIV/0!</v>
      </c>
    </row>
    <row r="67" spans="1:88" customFormat="1" ht="15.75" hidden="1" customHeight="1" x14ac:dyDescent="0.25">
      <c r="A67" s="26">
        <v>62</v>
      </c>
      <c r="B67" s="14">
        <v>142</v>
      </c>
      <c r="C67" s="13" t="s">
        <v>87</v>
      </c>
      <c r="D67" s="9" t="s">
        <v>16</v>
      </c>
      <c r="E67" s="13" t="s">
        <v>88</v>
      </c>
      <c r="F67" s="9" t="s">
        <v>9</v>
      </c>
      <c r="G67" s="13" t="s">
        <v>88</v>
      </c>
      <c r="H67" s="13" t="s">
        <v>478</v>
      </c>
      <c r="I67" s="19" t="s">
        <v>428</v>
      </c>
      <c r="J67" s="12" t="s">
        <v>10</v>
      </c>
      <c r="K67" s="19"/>
      <c r="L67" s="29" t="s">
        <v>11</v>
      </c>
      <c r="M67" s="19"/>
      <c r="N67" s="19"/>
      <c r="O67" s="19"/>
      <c r="P67" s="26"/>
      <c r="Q67" s="19"/>
      <c r="R67" s="19"/>
      <c r="S67" s="19"/>
      <c r="T67" s="19">
        <f t="shared" si="0"/>
        <v>1</v>
      </c>
      <c r="U67" s="19"/>
      <c r="V67" s="19"/>
      <c r="W67" s="19"/>
      <c r="X67" s="19"/>
      <c r="Y67" s="19" t="s">
        <v>431</v>
      </c>
      <c r="Z67" s="19" t="s">
        <v>432</v>
      </c>
      <c r="AA67" s="19" t="s">
        <v>432</v>
      </c>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v>1</v>
      </c>
      <c r="BE67" s="19">
        <v>2</v>
      </c>
      <c r="BF67" s="19">
        <v>1</v>
      </c>
      <c r="BG67" s="19">
        <v>2</v>
      </c>
      <c r="BH67" s="19">
        <v>2</v>
      </c>
      <c r="BI67" s="19">
        <v>2</v>
      </c>
      <c r="BJ67" s="19">
        <v>2</v>
      </c>
      <c r="BK67" s="19">
        <v>2</v>
      </c>
      <c r="BL67" s="19">
        <v>2</v>
      </c>
      <c r="BM67" s="19">
        <v>1</v>
      </c>
      <c r="BN67" s="19">
        <v>2</v>
      </c>
      <c r="BO67" s="19">
        <v>2</v>
      </c>
      <c r="BP67" s="19">
        <v>2</v>
      </c>
      <c r="BQ67" s="19">
        <v>2</v>
      </c>
      <c r="BR67" s="19">
        <v>2</v>
      </c>
      <c r="BS67" s="19">
        <v>2</v>
      </c>
      <c r="BT67" s="19">
        <v>2</v>
      </c>
      <c r="BU67" s="19">
        <v>2</v>
      </c>
      <c r="BV67" s="19">
        <v>2</v>
      </c>
      <c r="BW67" s="19">
        <v>2</v>
      </c>
      <c r="BX67" s="19">
        <v>2</v>
      </c>
      <c r="BY67" s="19">
        <v>1</v>
      </c>
      <c r="BZ67" s="19">
        <v>0</v>
      </c>
      <c r="CA67" s="19">
        <v>2</v>
      </c>
      <c r="CB67" s="19">
        <v>1</v>
      </c>
      <c r="CC67" s="29">
        <f>COUNTIF($BD67:$CB67,2)</f>
        <v>19</v>
      </c>
      <c r="CD67" s="51">
        <f>CC67/COUNTA($BD67:$CB67)</f>
        <v>0.76</v>
      </c>
      <c r="CE67" s="29">
        <f>COUNTIF($BD67:$CB67,1)</f>
        <v>5</v>
      </c>
      <c r="CF67" s="51">
        <f>CE67/COUNTA($BD67:$CB67)</f>
        <v>0.2</v>
      </c>
      <c r="CG67" s="29">
        <f>COUNTIF($BD67:$CB67,0)</f>
        <v>1</v>
      </c>
      <c r="CH67" s="51">
        <f>CG67/COUNTA($BD67:$CB67)</f>
        <v>0.04</v>
      </c>
      <c r="CI67" s="29">
        <f>(((CC67*2)+(CE67*1)+(CG67*0)))/COUNTA($BD67:$CB67)</f>
        <v>1.72</v>
      </c>
      <c r="CJ67" s="29" t="str">
        <f>IF(CI67&gt;=1.6,"Đạt mục tiêu",IF(CI67&gt;=1,"Cần cố gắng","Chưa đạt"))</f>
        <v>Đạt mục tiêu</v>
      </c>
    </row>
    <row r="68" spans="1:88" ht="55.5" customHeight="1" x14ac:dyDescent="0.25">
      <c r="A68" s="26">
        <v>62</v>
      </c>
      <c r="B68" s="14">
        <v>142</v>
      </c>
      <c r="C68" s="13" t="s">
        <v>87</v>
      </c>
      <c r="D68" s="50" t="s">
        <v>16</v>
      </c>
      <c r="E68" s="13" t="s">
        <v>88</v>
      </c>
      <c r="F68" s="50" t="s">
        <v>9</v>
      </c>
      <c r="G68" s="13" t="s">
        <v>88</v>
      </c>
      <c r="H68" s="63" t="s">
        <v>479</v>
      </c>
      <c r="I68" s="19" t="s">
        <v>428</v>
      </c>
      <c r="J68" s="12" t="s">
        <v>10</v>
      </c>
      <c r="K68" s="19"/>
      <c r="L68" s="19"/>
      <c r="M68" s="19"/>
      <c r="N68" s="19"/>
      <c r="O68" s="29"/>
      <c r="P68" s="29" t="s">
        <v>11</v>
      </c>
      <c r="Q68" s="19"/>
      <c r="R68" s="19"/>
      <c r="S68" s="19"/>
      <c r="T68" s="19">
        <f t="shared" si="0"/>
        <v>1</v>
      </c>
      <c r="U68" s="19"/>
      <c r="V68" s="19"/>
      <c r="W68" s="19"/>
      <c r="X68" s="19"/>
      <c r="Y68" s="19"/>
      <c r="Z68" s="19"/>
      <c r="AA68" s="19"/>
      <c r="AB68" s="19"/>
      <c r="AC68" s="19"/>
      <c r="AD68" s="19"/>
      <c r="AE68" s="19"/>
      <c r="AF68" s="19"/>
      <c r="AG68" s="19"/>
      <c r="AH68" s="19"/>
      <c r="AI68" s="19"/>
      <c r="AJ68" s="19"/>
      <c r="AK68" s="19"/>
      <c r="AL68" s="19"/>
      <c r="AM68" s="19"/>
      <c r="AN68" s="19"/>
      <c r="AO68" s="19" t="s">
        <v>511</v>
      </c>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9"/>
      <c r="CD68" s="51"/>
      <c r="CE68" s="29"/>
      <c r="CF68" s="51"/>
      <c r="CG68" s="29"/>
      <c r="CH68" s="51"/>
      <c r="CI68" s="29"/>
      <c r="CJ68" s="29"/>
    </row>
    <row r="69" spans="1:88" customFormat="1" ht="63" hidden="1" x14ac:dyDescent="0.25">
      <c r="A69" s="26">
        <v>63</v>
      </c>
      <c r="B69" s="14">
        <v>148</v>
      </c>
      <c r="C69" s="13" t="s">
        <v>89</v>
      </c>
      <c r="D69" s="9" t="s">
        <v>9</v>
      </c>
      <c r="E69" s="13" t="s">
        <v>90</v>
      </c>
      <c r="F69" s="9" t="s">
        <v>9</v>
      </c>
      <c r="G69" s="13" t="s">
        <v>90</v>
      </c>
      <c r="H69" s="21" t="s">
        <v>480</v>
      </c>
      <c r="I69" s="19" t="s">
        <v>428</v>
      </c>
      <c r="J69" s="12" t="s">
        <v>10</v>
      </c>
      <c r="K69" s="19"/>
      <c r="L69" s="29"/>
      <c r="M69" s="29"/>
      <c r="N69" s="19"/>
      <c r="O69" s="115" t="s">
        <v>11</v>
      </c>
      <c r="P69" s="26"/>
      <c r="Q69" s="19"/>
      <c r="R69" s="19"/>
      <c r="S69" s="19"/>
      <c r="T69" s="19">
        <f t="shared" si="0"/>
        <v>1</v>
      </c>
      <c r="U69" s="19"/>
      <c r="V69" s="19"/>
      <c r="W69" s="19"/>
      <c r="X69" s="19"/>
      <c r="Y69" s="19"/>
      <c r="Z69" s="19"/>
      <c r="AA69" s="19"/>
      <c r="AB69" s="19"/>
      <c r="AC69" s="19"/>
      <c r="AD69" s="19"/>
      <c r="AE69" s="19"/>
      <c r="AF69" s="19"/>
      <c r="AG69" s="19"/>
      <c r="AH69" s="19"/>
      <c r="AI69" s="19"/>
      <c r="AJ69" s="19"/>
      <c r="AK69" s="19" t="s">
        <v>476</v>
      </c>
      <c r="AL69" s="19" t="s">
        <v>476</v>
      </c>
      <c r="AM69" s="19" t="s">
        <v>476</v>
      </c>
      <c r="AN69" s="19" t="s">
        <v>476</v>
      </c>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9">
        <f t="shared" ref="CC69" si="56">COUNTIF($BD69:$CB69,2)</f>
        <v>0</v>
      </c>
      <c r="CD69" s="51" t="e">
        <f t="shared" ref="CD69" si="57">CC69/COUNTA($BD69:$CB69)</f>
        <v>#DIV/0!</v>
      </c>
      <c r="CE69" s="29">
        <f t="shared" ref="CE69" si="58">COUNTIF($BD69:$CB69,1)</f>
        <v>0</v>
      </c>
      <c r="CF69" s="51" t="e">
        <f t="shared" ref="CF69" si="59">CE69/COUNTA($BD69:$CB69)</f>
        <v>#DIV/0!</v>
      </c>
      <c r="CG69" s="29">
        <f t="shared" ref="CG69" si="60">COUNTIF($BD69:$CB69,0)</f>
        <v>0</v>
      </c>
      <c r="CH69" s="51" t="e">
        <f t="shared" ref="CH69" si="61">CG69/COUNTA($BD69:$CB69)</f>
        <v>#DIV/0!</v>
      </c>
      <c r="CI69" s="29" t="e">
        <f t="shared" ref="CI69" si="62">(((CC69*2)+(CE69*1)+(CG69*0)))/COUNTA($BD69:$CB69)</f>
        <v>#DIV/0!</v>
      </c>
      <c r="CJ69" s="29" t="e">
        <f t="shared" ref="CJ69" si="63">IF(CI69&gt;=1.6,"Đạt mục tiêu",IF(CI69&gt;=1,"Cần cố gắng","Chưa đạt"))</f>
        <v>#DIV/0!</v>
      </c>
    </row>
    <row r="70" spans="1:88" customFormat="1" ht="55.5" hidden="1" customHeight="1" x14ac:dyDescent="0.25">
      <c r="A70" s="26">
        <v>63</v>
      </c>
      <c r="B70" s="14">
        <v>148</v>
      </c>
      <c r="C70" s="13" t="s">
        <v>89</v>
      </c>
      <c r="D70" s="9" t="s">
        <v>9</v>
      </c>
      <c r="E70" s="13" t="s">
        <v>90</v>
      </c>
      <c r="F70" s="9" t="s">
        <v>9</v>
      </c>
      <c r="G70" s="13" t="s">
        <v>90</v>
      </c>
      <c r="H70" s="21" t="s">
        <v>820</v>
      </c>
      <c r="I70" s="19" t="s">
        <v>428</v>
      </c>
      <c r="J70" s="12" t="s">
        <v>10</v>
      </c>
      <c r="K70" s="19"/>
      <c r="L70" s="29"/>
      <c r="M70" s="29"/>
      <c r="N70" s="19" t="s">
        <v>11</v>
      </c>
      <c r="O70" s="26"/>
      <c r="P70" s="29"/>
      <c r="Q70" s="19"/>
      <c r="R70" s="19"/>
      <c r="S70" s="19"/>
      <c r="T70" s="19">
        <f t="shared" si="0"/>
        <v>1</v>
      </c>
      <c r="U70" s="19"/>
      <c r="V70" s="19"/>
      <c r="W70" s="19"/>
      <c r="X70" s="19"/>
      <c r="Y70" s="19"/>
      <c r="Z70" s="19"/>
      <c r="AA70" s="19"/>
      <c r="AB70" s="19"/>
      <c r="AC70" s="19"/>
      <c r="AD70" s="19"/>
      <c r="AE70" s="19"/>
      <c r="AF70" s="19"/>
      <c r="AG70" s="19" t="s">
        <v>476</v>
      </c>
      <c r="AH70" s="19" t="s">
        <v>476</v>
      </c>
      <c r="AI70" s="19" t="s">
        <v>476</v>
      </c>
      <c r="AJ70" s="19" t="s">
        <v>476</v>
      </c>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29"/>
      <c r="CD70" s="51"/>
      <c r="CE70" s="29"/>
      <c r="CF70" s="51"/>
      <c r="CG70" s="29"/>
      <c r="CH70" s="51"/>
      <c r="CI70" s="29"/>
      <c r="CJ70" s="29"/>
    </row>
    <row r="71" spans="1:88" ht="42" hidden="1" customHeight="1" x14ac:dyDescent="0.25">
      <c r="A71" s="26">
        <v>64</v>
      </c>
      <c r="B71" s="46">
        <v>156</v>
      </c>
      <c r="C71" s="163" t="s">
        <v>91</v>
      </c>
      <c r="D71" s="145"/>
      <c r="E71" s="164"/>
      <c r="F71" s="7" t="s">
        <v>414</v>
      </c>
      <c r="G71" s="7" t="s">
        <v>414</v>
      </c>
      <c r="H71" s="7" t="s">
        <v>414</v>
      </c>
      <c r="I71" s="7" t="s">
        <v>414</v>
      </c>
      <c r="J71" s="7" t="s">
        <v>414</v>
      </c>
      <c r="K71" s="7" t="s">
        <v>414</v>
      </c>
      <c r="L71" s="7" t="s">
        <v>414</v>
      </c>
      <c r="M71" s="7" t="s">
        <v>414</v>
      </c>
      <c r="N71" s="7" t="s">
        <v>414</v>
      </c>
      <c r="O71" s="7" t="s">
        <v>414</v>
      </c>
      <c r="P71" s="7" t="s">
        <v>414</v>
      </c>
      <c r="Q71" s="7" t="s">
        <v>414</v>
      </c>
      <c r="R71" s="7" t="s">
        <v>414</v>
      </c>
      <c r="S71" s="7" t="s">
        <v>414</v>
      </c>
      <c r="T71" s="19">
        <f t="shared" si="0"/>
        <v>0</v>
      </c>
      <c r="U71" s="7" t="s">
        <v>414</v>
      </c>
      <c r="V71" s="7" t="s">
        <v>414</v>
      </c>
      <c r="W71" s="7" t="s">
        <v>414</v>
      </c>
      <c r="X71" s="7" t="s">
        <v>414</v>
      </c>
      <c r="Y71" s="7" t="s">
        <v>414</v>
      </c>
      <c r="Z71" s="7" t="s">
        <v>414</v>
      </c>
      <c r="AA71" s="7" t="s">
        <v>414</v>
      </c>
      <c r="AB71" s="7" t="s">
        <v>414</v>
      </c>
      <c r="AC71" s="7" t="s">
        <v>414</v>
      </c>
      <c r="AD71" s="7" t="s">
        <v>414</v>
      </c>
      <c r="AE71" s="7" t="s">
        <v>414</v>
      </c>
      <c r="AF71" s="7" t="s">
        <v>414</v>
      </c>
      <c r="AG71" s="7" t="s">
        <v>414</v>
      </c>
      <c r="AH71" s="7" t="s">
        <v>414</v>
      </c>
      <c r="AI71" s="7" t="s">
        <v>414</v>
      </c>
      <c r="AJ71" s="7" t="s">
        <v>414</v>
      </c>
      <c r="AK71" s="7" t="s">
        <v>414</v>
      </c>
      <c r="AL71" s="7" t="s">
        <v>414</v>
      </c>
      <c r="AM71" s="7" t="s">
        <v>414</v>
      </c>
      <c r="AN71" s="7" t="s">
        <v>414</v>
      </c>
      <c r="AO71" s="7" t="s">
        <v>414</v>
      </c>
      <c r="AP71" s="7" t="s">
        <v>414</v>
      </c>
      <c r="AQ71" s="7" t="s">
        <v>414</v>
      </c>
      <c r="AR71" s="7" t="s">
        <v>414</v>
      </c>
      <c r="AS71" s="7" t="s">
        <v>414</v>
      </c>
      <c r="AT71" s="7" t="s">
        <v>414</v>
      </c>
      <c r="AU71" s="7" t="s">
        <v>414</v>
      </c>
      <c r="AV71" s="7" t="s">
        <v>414</v>
      </c>
      <c r="AW71" s="7" t="s">
        <v>414</v>
      </c>
      <c r="AX71" s="7" t="s">
        <v>414</v>
      </c>
      <c r="AY71" s="7" t="s">
        <v>414</v>
      </c>
      <c r="AZ71" s="7" t="s">
        <v>414</v>
      </c>
      <c r="BA71" s="7" t="s">
        <v>414</v>
      </c>
      <c r="BB71" s="7" t="s">
        <v>414</v>
      </c>
      <c r="BC71" s="7" t="s">
        <v>414</v>
      </c>
      <c r="BD71" s="7" t="s">
        <v>414</v>
      </c>
      <c r="BE71" s="7" t="s">
        <v>414</v>
      </c>
      <c r="BF71" s="7" t="s">
        <v>414</v>
      </c>
      <c r="BG71" s="7" t="s">
        <v>414</v>
      </c>
      <c r="BH71" s="7" t="s">
        <v>414</v>
      </c>
      <c r="BI71" s="7" t="s">
        <v>414</v>
      </c>
      <c r="BJ71" s="7" t="s">
        <v>414</v>
      </c>
      <c r="BK71" s="7" t="s">
        <v>414</v>
      </c>
      <c r="BL71" s="7" t="s">
        <v>414</v>
      </c>
      <c r="BM71" s="7" t="s">
        <v>414</v>
      </c>
      <c r="BN71" s="7" t="s">
        <v>414</v>
      </c>
      <c r="BO71" s="7" t="s">
        <v>414</v>
      </c>
      <c r="BP71" s="7" t="s">
        <v>414</v>
      </c>
      <c r="BQ71" s="7" t="s">
        <v>414</v>
      </c>
      <c r="BR71" s="7" t="s">
        <v>414</v>
      </c>
      <c r="BS71" s="7" t="s">
        <v>414</v>
      </c>
      <c r="BT71" s="7" t="s">
        <v>414</v>
      </c>
      <c r="BU71" s="7" t="s">
        <v>414</v>
      </c>
      <c r="BV71" s="7" t="s">
        <v>414</v>
      </c>
      <c r="BW71" s="7" t="s">
        <v>414</v>
      </c>
      <c r="BX71" s="7" t="s">
        <v>414</v>
      </c>
      <c r="BY71" s="7" t="s">
        <v>414</v>
      </c>
      <c r="BZ71" s="7" t="s">
        <v>414</v>
      </c>
      <c r="CA71" s="7" t="s">
        <v>414</v>
      </c>
      <c r="CB71" s="7" t="s">
        <v>414</v>
      </c>
      <c r="CC71" s="7" t="s">
        <v>414</v>
      </c>
      <c r="CD71" s="7" t="s">
        <v>414</v>
      </c>
      <c r="CE71" s="7" t="s">
        <v>414</v>
      </c>
      <c r="CF71" s="7" t="s">
        <v>414</v>
      </c>
      <c r="CG71" s="7" t="s">
        <v>414</v>
      </c>
      <c r="CH71" s="7" t="s">
        <v>414</v>
      </c>
      <c r="CI71" s="7" t="s">
        <v>414</v>
      </c>
      <c r="CJ71" s="7" t="s">
        <v>414</v>
      </c>
    </row>
    <row r="72" spans="1:88" customFormat="1" ht="15.75" hidden="1" customHeight="1" x14ac:dyDescent="0.25">
      <c r="A72" s="26">
        <v>65</v>
      </c>
      <c r="B72" s="19">
        <v>157</v>
      </c>
      <c r="C72" s="49" t="s">
        <v>92</v>
      </c>
      <c r="D72" s="9" t="s">
        <v>7</v>
      </c>
      <c r="E72" s="13" t="s">
        <v>93</v>
      </c>
      <c r="F72" s="9" t="s">
        <v>16</v>
      </c>
      <c r="G72" s="13" t="s">
        <v>93</v>
      </c>
      <c r="H72" s="13" t="s">
        <v>482</v>
      </c>
      <c r="I72" s="19" t="s">
        <v>428</v>
      </c>
      <c r="J72" s="12" t="s">
        <v>10</v>
      </c>
      <c r="K72" s="29" t="s">
        <v>11</v>
      </c>
      <c r="L72" s="19"/>
      <c r="M72" s="19"/>
      <c r="N72" s="29"/>
      <c r="O72" s="19"/>
      <c r="P72" s="19"/>
      <c r="Q72" s="19"/>
      <c r="R72" s="19"/>
      <c r="S72" s="19"/>
      <c r="T72" s="19">
        <f t="shared" si="0"/>
        <v>1</v>
      </c>
      <c r="U72" s="19"/>
      <c r="V72" s="19" t="s">
        <v>467</v>
      </c>
      <c r="W72" s="19" t="s">
        <v>476</v>
      </c>
      <c r="X72" s="19" t="s">
        <v>476</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2</v>
      </c>
      <c r="BE72" s="19">
        <v>1</v>
      </c>
      <c r="BF72" s="19">
        <v>2</v>
      </c>
      <c r="BG72" s="19">
        <v>2</v>
      </c>
      <c r="BH72" s="19">
        <v>2</v>
      </c>
      <c r="BI72" s="19">
        <v>2</v>
      </c>
      <c r="BJ72" s="19">
        <v>0</v>
      </c>
      <c r="BK72" s="19">
        <v>1</v>
      </c>
      <c r="BL72" s="19">
        <v>2</v>
      </c>
      <c r="BM72" s="19">
        <v>2</v>
      </c>
      <c r="BN72" s="19">
        <v>2</v>
      </c>
      <c r="BO72" s="19">
        <v>2</v>
      </c>
      <c r="BP72" s="19">
        <v>2</v>
      </c>
      <c r="BQ72" s="19">
        <v>2</v>
      </c>
      <c r="BR72" s="19">
        <v>1</v>
      </c>
      <c r="BS72" s="19">
        <v>1</v>
      </c>
      <c r="BT72" s="19">
        <v>2</v>
      </c>
      <c r="BU72" s="19">
        <v>2</v>
      </c>
      <c r="BV72" s="19">
        <v>2</v>
      </c>
      <c r="BW72" s="19">
        <v>1</v>
      </c>
      <c r="BX72" s="19">
        <v>2</v>
      </c>
      <c r="BY72" s="19">
        <v>2</v>
      </c>
      <c r="BZ72" s="19">
        <v>2</v>
      </c>
      <c r="CA72" s="19">
        <v>2</v>
      </c>
      <c r="CB72" s="19">
        <v>2</v>
      </c>
      <c r="CC72" s="29">
        <f t="shared" ref="CC72:CC75" si="64">COUNTIF($BD72:$CB72,2)</f>
        <v>19</v>
      </c>
      <c r="CD72" s="51">
        <f t="shared" ref="CD72:CD75" si="65">CC72/COUNTA($BD72:$CB72)</f>
        <v>0.76</v>
      </c>
      <c r="CE72" s="29">
        <f t="shared" ref="CE72:CE75" si="66">COUNTIF($BD72:$CB72,1)</f>
        <v>5</v>
      </c>
      <c r="CF72" s="51">
        <f t="shared" ref="CF72:CF75" si="67">CE72/COUNTA($BD72:$CB72)</f>
        <v>0.2</v>
      </c>
      <c r="CG72" s="29">
        <f t="shared" ref="CG72:CG75" si="68">COUNTIF($BD72:$CB72,0)</f>
        <v>1</v>
      </c>
      <c r="CH72" s="51">
        <f t="shared" ref="CH72:CH75" si="69">CG72/COUNTA($BD72:$CB72)</f>
        <v>0.04</v>
      </c>
      <c r="CI72" s="29">
        <f t="shared" ref="CI72:CI75" si="70">(((CC72*2)+(CE72*1)+(CG72*0)))/COUNTA($BD72:$CB72)</f>
        <v>1.72</v>
      </c>
      <c r="CJ72" s="29" t="str">
        <f t="shared" ref="CJ72:CJ75" si="71">IF(CI72&gt;=1.6,"Đạt mục tiêu",IF(CI72&gt;=1,"Cần cố gắng","Chưa đạt"))</f>
        <v>Đạt mục tiêu</v>
      </c>
    </row>
    <row r="73" spans="1:88" customFormat="1" ht="15.75" hidden="1" customHeight="1" x14ac:dyDescent="0.25">
      <c r="A73" s="26">
        <v>66</v>
      </c>
      <c r="B73" s="19">
        <v>160</v>
      </c>
      <c r="C73" s="49" t="s">
        <v>94</v>
      </c>
      <c r="D73" s="9" t="s">
        <v>7</v>
      </c>
      <c r="E73" s="13" t="s">
        <v>95</v>
      </c>
      <c r="F73" s="9" t="s">
        <v>16</v>
      </c>
      <c r="G73" s="13" t="s">
        <v>95</v>
      </c>
      <c r="H73" s="13" t="s">
        <v>483</v>
      </c>
      <c r="I73" s="19" t="s">
        <v>428</v>
      </c>
      <c r="J73" s="12" t="s">
        <v>10</v>
      </c>
      <c r="K73" s="19" t="s">
        <v>11</v>
      </c>
      <c r="L73" s="19"/>
      <c r="M73" s="19"/>
      <c r="N73" s="19"/>
      <c r="O73" s="19"/>
      <c r="P73" s="19"/>
      <c r="Q73" s="19"/>
      <c r="R73" s="19"/>
      <c r="S73" s="19"/>
      <c r="T73" s="19">
        <f t="shared" si="0"/>
        <v>1</v>
      </c>
      <c r="U73" s="19" t="s">
        <v>469</v>
      </c>
      <c r="V73" s="19" t="s">
        <v>476</v>
      </c>
      <c r="W73" s="19" t="s">
        <v>476</v>
      </c>
      <c r="X73" s="19" t="s">
        <v>476</v>
      </c>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0</v>
      </c>
      <c r="BE73" s="19">
        <v>2</v>
      </c>
      <c r="BF73" s="19">
        <v>2</v>
      </c>
      <c r="BG73" s="19">
        <v>0</v>
      </c>
      <c r="BH73" s="19">
        <v>2</v>
      </c>
      <c r="BI73" s="19">
        <v>2</v>
      </c>
      <c r="BJ73" s="19">
        <v>2</v>
      </c>
      <c r="BK73" s="19">
        <v>2</v>
      </c>
      <c r="BL73" s="19">
        <v>2</v>
      </c>
      <c r="BM73" s="19">
        <v>2</v>
      </c>
      <c r="BN73" s="19">
        <v>2</v>
      </c>
      <c r="BO73" s="19">
        <v>2</v>
      </c>
      <c r="BP73" s="19">
        <v>2</v>
      </c>
      <c r="BQ73" s="19">
        <v>2</v>
      </c>
      <c r="BR73" s="19">
        <v>2</v>
      </c>
      <c r="BS73" s="19">
        <v>2</v>
      </c>
      <c r="BT73" s="19">
        <v>1</v>
      </c>
      <c r="BU73" s="19">
        <v>1</v>
      </c>
      <c r="BV73" s="19">
        <v>2</v>
      </c>
      <c r="BW73" s="19">
        <v>2</v>
      </c>
      <c r="BX73" s="19">
        <v>2</v>
      </c>
      <c r="BY73" s="19">
        <v>2</v>
      </c>
      <c r="BZ73" s="19">
        <v>2</v>
      </c>
      <c r="CA73" s="19">
        <v>1</v>
      </c>
      <c r="CB73" s="19">
        <v>2</v>
      </c>
      <c r="CC73" s="29">
        <f t="shared" si="64"/>
        <v>20</v>
      </c>
      <c r="CD73" s="51">
        <f t="shared" si="65"/>
        <v>0.8</v>
      </c>
      <c r="CE73" s="29">
        <f t="shared" si="66"/>
        <v>3</v>
      </c>
      <c r="CF73" s="51">
        <f t="shared" si="67"/>
        <v>0.12</v>
      </c>
      <c r="CG73" s="29">
        <f t="shared" si="68"/>
        <v>2</v>
      </c>
      <c r="CH73" s="51">
        <f t="shared" si="69"/>
        <v>0.08</v>
      </c>
      <c r="CI73" s="29">
        <f t="shared" si="70"/>
        <v>1.72</v>
      </c>
      <c r="CJ73" s="29" t="str">
        <f t="shared" si="71"/>
        <v>Đạt mục tiêu</v>
      </c>
    </row>
    <row r="74" spans="1:88" customFormat="1" ht="35.25" hidden="1" customHeight="1" x14ac:dyDescent="0.25">
      <c r="A74" s="26">
        <v>67</v>
      </c>
      <c r="B74" s="14">
        <v>163</v>
      </c>
      <c r="C74" s="13" t="s">
        <v>96</v>
      </c>
      <c r="D74" s="9" t="s">
        <v>7</v>
      </c>
      <c r="E74" s="13" t="s">
        <v>97</v>
      </c>
      <c r="F74" s="9" t="s">
        <v>16</v>
      </c>
      <c r="G74" s="13" t="s">
        <v>97</v>
      </c>
      <c r="H74" s="13" t="s">
        <v>484</v>
      </c>
      <c r="I74" s="19" t="s">
        <v>428</v>
      </c>
      <c r="J74" s="12" t="s">
        <v>10</v>
      </c>
      <c r="K74" s="19"/>
      <c r="L74" s="19" t="s">
        <v>11</v>
      </c>
      <c r="M74" s="19"/>
      <c r="N74" s="19"/>
      <c r="O74" s="19"/>
      <c r="P74" s="19"/>
      <c r="Q74" s="19"/>
      <c r="R74" s="19"/>
      <c r="S74" s="19"/>
      <c r="T74" s="19">
        <f t="shared" si="0"/>
        <v>1</v>
      </c>
      <c r="U74" s="19"/>
      <c r="V74" s="19"/>
      <c r="W74" s="19"/>
      <c r="X74" s="19"/>
      <c r="Y74" s="19" t="s">
        <v>476</v>
      </c>
      <c r="Z74" s="19" t="s">
        <v>476</v>
      </c>
      <c r="AA74" s="19" t="s">
        <v>429</v>
      </c>
      <c r="AB74" s="19" t="s">
        <v>476</v>
      </c>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v>2</v>
      </c>
      <c r="BE74" s="19">
        <v>1</v>
      </c>
      <c r="BF74" s="19">
        <v>2</v>
      </c>
      <c r="BG74" s="19">
        <v>2</v>
      </c>
      <c r="BH74" s="19">
        <v>2</v>
      </c>
      <c r="BI74" s="19">
        <v>2</v>
      </c>
      <c r="BJ74" s="19">
        <v>0</v>
      </c>
      <c r="BK74" s="19">
        <v>2</v>
      </c>
      <c r="BL74" s="19">
        <v>2</v>
      </c>
      <c r="BM74" s="19">
        <v>0</v>
      </c>
      <c r="BN74" s="19">
        <v>2</v>
      </c>
      <c r="BO74" s="19">
        <v>2</v>
      </c>
      <c r="BP74" s="19">
        <v>2</v>
      </c>
      <c r="BQ74" s="19">
        <v>2</v>
      </c>
      <c r="BR74" s="19">
        <v>2</v>
      </c>
      <c r="BS74" s="19">
        <v>2</v>
      </c>
      <c r="BT74" s="19">
        <v>1</v>
      </c>
      <c r="BU74" s="19">
        <v>2</v>
      </c>
      <c r="BV74" s="19">
        <v>2</v>
      </c>
      <c r="BW74" s="19">
        <v>2</v>
      </c>
      <c r="BX74" s="19">
        <v>2</v>
      </c>
      <c r="BY74" s="19">
        <v>1</v>
      </c>
      <c r="BZ74" s="19">
        <v>2</v>
      </c>
      <c r="CA74" s="19">
        <v>2</v>
      </c>
      <c r="CB74" s="19">
        <v>2</v>
      </c>
      <c r="CC74" s="29">
        <f t="shared" si="64"/>
        <v>20</v>
      </c>
      <c r="CD74" s="51">
        <f t="shared" si="65"/>
        <v>0.8</v>
      </c>
      <c r="CE74" s="29">
        <f t="shared" si="66"/>
        <v>3</v>
      </c>
      <c r="CF74" s="51">
        <f t="shared" si="67"/>
        <v>0.12</v>
      </c>
      <c r="CG74" s="29">
        <f t="shared" si="68"/>
        <v>2</v>
      </c>
      <c r="CH74" s="51">
        <f t="shared" si="69"/>
        <v>0.08</v>
      </c>
      <c r="CI74" s="29">
        <f t="shared" si="70"/>
        <v>1.72</v>
      </c>
      <c r="CJ74" s="29" t="str">
        <f t="shared" si="71"/>
        <v>Đạt mục tiêu</v>
      </c>
    </row>
    <row r="75" spans="1:88" customFormat="1" ht="15.75" hidden="1" customHeight="1" x14ac:dyDescent="0.25">
      <c r="A75" s="26">
        <v>68</v>
      </c>
      <c r="B75" s="14">
        <v>166</v>
      </c>
      <c r="C75" s="13" t="s">
        <v>98</v>
      </c>
      <c r="D75" s="9" t="s">
        <v>7</v>
      </c>
      <c r="E75" s="13" t="s">
        <v>99</v>
      </c>
      <c r="F75" s="9" t="s">
        <v>16</v>
      </c>
      <c r="G75" s="13" t="s">
        <v>485</v>
      </c>
      <c r="H75" s="13" t="s">
        <v>486</v>
      </c>
      <c r="I75" s="19" t="s">
        <v>428</v>
      </c>
      <c r="J75" s="12" t="s">
        <v>10</v>
      </c>
      <c r="K75" s="19"/>
      <c r="L75" s="19" t="s">
        <v>11</v>
      </c>
      <c r="M75" s="19"/>
      <c r="N75" s="19"/>
      <c r="O75" s="19"/>
      <c r="P75" s="26"/>
      <c r="Q75" s="19"/>
      <c r="R75" s="19"/>
      <c r="S75" s="19"/>
      <c r="T75" s="19">
        <f t="shared" si="0"/>
        <v>1</v>
      </c>
      <c r="U75" s="19"/>
      <c r="V75" s="19"/>
      <c r="W75" s="19"/>
      <c r="X75" s="19"/>
      <c r="Y75" s="19" t="s">
        <v>432</v>
      </c>
      <c r="Z75" s="19" t="s">
        <v>432</v>
      </c>
      <c r="AA75" s="19" t="s">
        <v>476</v>
      </c>
      <c r="AB75" s="19" t="s">
        <v>432</v>
      </c>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9">
        <f t="shared" si="64"/>
        <v>0</v>
      </c>
      <c r="CD75" s="51" t="e">
        <f t="shared" si="65"/>
        <v>#DIV/0!</v>
      </c>
      <c r="CE75" s="29">
        <f t="shared" si="66"/>
        <v>0</v>
      </c>
      <c r="CF75" s="51" t="e">
        <f t="shared" si="67"/>
        <v>#DIV/0!</v>
      </c>
      <c r="CG75" s="29">
        <f t="shared" si="68"/>
        <v>0</v>
      </c>
      <c r="CH75" s="51" t="e">
        <f t="shared" si="69"/>
        <v>#DIV/0!</v>
      </c>
      <c r="CI75" s="29" t="e">
        <f t="shared" si="70"/>
        <v>#DIV/0!</v>
      </c>
      <c r="CJ75" s="29" t="e">
        <f t="shared" si="71"/>
        <v>#DIV/0!</v>
      </c>
    </row>
    <row r="76" spans="1:88" customFormat="1" ht="15.75" hidden="1" customHeight="1" x14ac:dyDescent="0.25">
      <c r="A76" s="26">
        <v>68</v>
      </c>
      <c r="B76" s="14">
        <v>166</v>
      </c>
      <c r="C76" s="13" t="s">
        <v>98</v>
      </c>
      <c r="D76" s="9" t="s">
        <v>7</v>
      </c>
      <c r="E76" s="13" t="s">
        <v>99</v>
      </c>
      <c r="F76" s="9" t="s">
        <v>16</v>
      </c>
      <c r="G76" s="13" t="s">
        <v>487</v>
      </c>
      <c r="H76" s="13" t="s">
        <v>488</v>
      </c>
      <c r="I76" s="19" t="s">
        <v>428</v>
      </c>
      <c r="J76" s="12" t="s">
        <v>10</v>
      </c>
      <c r="K76" s="19"/>
      <c r="L76" s="19"/>
      <c r="M76" s="19" t="s">
        <v>11</v>
      </c>
      <c r="N76" s="19"/>
      <c r="O76" s="19"/>
      <c r="P76" s="26"/>
      <c r="Q76" s="19"/>
      <c r="R76" s="19"/>
      <c r="S76" s="19"/>
      <c r="T76" s="19">
        <f t="shared" si="0"/>
        <v>1</v>
      </c>
      <c r="U76" s="19"/>
      <c r="V76" s="19"/>
      <c r="W76" s="19"/>
      <c r="X76" s="19"/>
      <c r="Y76" s="19"/>
      <c r="Z76" s="19"/>
      <c r="AA76" s="19"/>
      <c r="AB76" s="19"/>
      <c r="AC76" s="19" t="s">
        <v>469</v>
      </c>
      <c r="AD76" s="19" t="s">
        <v>432</v>
      </c>
      <c r="AE76" s="19" t="s">
        <v>469</v>
      </c>
      <c r="AF76" s="19" t="s">
        <v>432</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29"/>
      <c r="CD76" s="51"/>
      <c r="CE76" s="29"/>
      <c r="CF76" s="51"/>
      <c r="CG76" s="29"/>
      <c r="CH76" s="51"/>
      <c r="CI76" s="29"/>
      <c r="CJ76" s="29"/>
    </row>
    <row r="77" spans="1:88" customFormat="1" ht="15.75" hidden="1" customHeight="1" x14ac:dyDescent="0.25">
      <c r="A77" s="26">
        <v>69</v>
      </c>
      <c r="B77" s="14">
        <v>170</v>
      </c>
      <c r="C77" s="13" t="s">
        <v>100</v>
      </c>
      <c r="D77" s="9" t="s">
        <v>16</v>
      </c>
      <c r="E77" s="13" t="s">
        <v>101</v>
      </c>
      <c r="F77" s="9" t="s">
        <v>16</v>
      </c>
      <c r="G77" s="13" t="s">
        <v>101</v>
      </c>
      <c r="H77" s="13" t="s">
        <v>489</v>
      </c>
      <c r="I77" s="19" t="s">
        <v>428</v>
      </c>
      <c r="J77" s="12" t="s">
        <v>10</v>
      </c>
      <c r="K77" s="19"/>
      <c r="L77" s="19"/>
      <c r="M77" s="19" t="s">
        <v>11</v>
      </c>
      <c r="N77" s="19"/>
      <c r="O77" s="19"/>
      <c r="P77" s="19"/>
      <c r="Q77" s="19"/>
      <c r="R77" s="19"/>
      <c r="S77" s="19"/>
      <c r="T77" s="19">
        <f t="shared" si="0"/>
        <v>1</v>
      </c>
      <c r="U77" s="19"/>
      <c r="V77" s="19"/>
      <c r="W77" s="19"/>
      <c r="X77" s="19"/>
      <c r="Y77" s="19"/>
      <c r="Z77" s="19"/>
      <c r="AA77" s="19"/>
      <c r="AB77" s="19"/>
      <c r="AC77" s="19" t="s">
        <v>476</v>
      </c>
      <c r="AD77" s="19" t="s">
        <v>476</v>
      </c>
      <c r="AE77" s="19" t="s">
        <v>476</v>
      </c>
      <c r="AF77" s="19" t="s">
        <v>476</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v>2</v>
      </c>
      <c r="BE77" s="19">
        <v>2</v>
      </c>
      <c r="BF77" s="19">
        <v>2</v>
      </c>
      <c r="BG77" s="19">
        <v>1</v>
      </c>
      <c r="BH77" s="19">
        <v>2</v>
      </c>
      <c r="BI77" s="19">
        <v>2</v>
      </c>
      <c r="BJ77" s="19">
        <v>2</v>
      </c>
      <c r="BK77" s="19">
        <v>2</v>
      </c>
      <c r="BL77" s="19">
        <v>1</v>
      </c>
      <c r="BM77" s="19">
        <v>2</v>
      </c>
      <c r="BN77" s="19">
        <v>2</v>
      </c>
      <c r="BO77" s="19">
        <v>1</v>
      </c>
      <c r="BP77" s="19">
        <v>2</v>
      </c>
      <c r="BQ77" s="19">
        <v>2</v>
      </c>
      <c r="BR77" s="19">
        <v>2</v>
      </c>
      <c r="BS77" s="19">
        <v>1</v>
      </c>
      <c r="BT77" s="19">
        <v>2</v>
      </c>
      <c r="BU77" s="19">
        <v>2</v>
      </c>
      <c r="BV77" s="19">
        <v>1</v>
      </c>
      <c r="BW77" s="19">
        <v>2</v>
      </c>
      <c r="BX77" s="19">
        <v>2</v>
      </c>
      <c r="BY77" s="19">
        <v>2</v>
      </c>
      <c r="BZ77" s="19">
        <v>1</v>
      </c>
      <c r="CA77" s="19">
        <v>2</v>
      </c>
      <c r="CB77" s="19">
        <v>2</v>
      </c>
      <c r="CC77" s="29">
        <f t="shared" ref="CC77:CC80" si="72">COUNTIF($BD77:$CB77,2)</f>
        <v>19</v>
      </c>
      <c r="CD77" s="51">
        <f t="shared" ref="CD77:CD80" si="73">CC77/COUNTA($BD77:$CB77)</f>
        <v>0.76</v>
      </c>
      <c r="CE77" s="29">
        <f t="shared" ref="CE77:CE80" si="74">COUNTIF($BD77:$CB77,1)</f>
        <v>6</v>
      </c>
      <c r="CF77" s="51">
        <f t="shared" ref="CF77:CF80" si="75">CE77/COUNTA($BD77:$CB77)</f>
        <v>0.24</v>
      </c>
      <c r="CG77" s="29">
        <f t="shared" ref="CG77:CG80" si="76">COUNTIF($BD77:$CB77,0)</f>
        <v>0</v>
      </c>
      <c r="CH77" s="51">
        <f t="shared" ref="CH77:CH80" si="77">CG77/COUNTA($BD77:$CB77)</f>
        <v>0</v>
      </c>
      <c r="CI77" s="29">
        <f t="shared" ref="CI77:CI80" si="78">(((CC77*2)+(CE77*1)+(CG77*0)))/COUNTA($BD77:$CB77)</f>
        <v>1.76</v>
      </c>
      <c r="CJ77" s="29" t="str">
        <f t="shared" ref="CJ77:CJ80" si="79">IF(CI77&gt;=1.6,"Đạt mục tiêu",IF(CI77&gt;=1,"Cần cố gắng","Chưa đạt"))</f>
        <v>Đạt mục tiêu</v>
      </c>
    </row>
    <row r="78" spans="1:88" customFormat="1" ht="25.5" hidden="1" customHeight="1" x14ac:dyDescent="0.25">
      <c r="A78" s="26">
        <v>69</v>
      </c>
      <c r="B78" s="14">
        <v>170</v>
      </c>
      <c r="C78" s="13" t="s">
        <v>100</v>
      </c>
      <c r="D78" s="9" t="s">
        <v>16</v>
      </c>
      <c r="E78" s="13" t="s">
        <v>101</v>
      </c>
      <c r="F78" s="9" t="s">
        <v>16</v>
      </c>
      <c r="G78" s="13" t="s">
        <v>821</v>
      </c>
      <c r="H78" s="13" t="s">
        <v>822</v>
      </c>
      <c r="I78" s="19" t="s">
        <v>428</v>
      </c>
      <c r="J78" s="12" t="s">
        <v>10</v>
      </c>
      <c r="K78" s="19"/>
      <c r="L78" s="19"/>
      <c r="M78" s="19"/>
      <c r="N78" s="19" t="s">
        <v>11</v>
      </c>
      <c r="O78" s="19"/>
      <c r="P78" s="19"/>
      <c r="Q78" s="19"/>
      <c r="R78" s="19"/>
      <c r="S78" s="19"/>
      <c r="T78" s="19">
        <f t="shared" si="0"/>
        <v>1</v>
      </c>
      <c r="U78" s="19"/>
      <c r="V78" s="19"/>
      <c r="W78" s="19"/>
      <c r="X78" s="19"/>
      <c r="Y78" s="19"/>
      <c r="Z78" s="19"/>
      <c r="AA78" s="19"/>
      <c r="AB78" s="19"/>
      <c r="AC78" s="19"/>
      <c r="AD78" s="19"/>
      <c r="AE78" s="19"/>
      <c r="AF78" s="19"/>
      <c r="AG78" s="19" t="s">
        <v>476</v>
      </c>
      <c r="AH78" s="19" t="s">
        <v>476</v>
      </c>
      <c r="AI78" s="19" t="s">
        <v>476</v>
      </c>
      <c r="AJ78" s="19" t="s">
        <v>476</v>
      </c>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9"/>
      <c r="CD78" s="51"/>
      <c r="CE78" s="29"/>
      <c r="CF78" s="51"/>
      <c r="CG78" s="29"/>
      <c r="CH78" s="51"/>
      <c r="CI78" s="29"/>
      <c r="CJ78" s="29"/>
    </row>
    <row r="79" spans="1:88" customFormat="1" ht="25.5" hidden="1" customHeight="1" x14ac:dyDescent="0.25">
      <c r="A79" s="26">
        <v>70</v>
      </c>
      <c r="B79" s="19">
        <v>171</v>
      </c>
      <c r="C79" s="49" t="s">
        <v>102</v>
      </c>
      <c r="D79" s="9" t="s">
        <v>25</v>
      </c>
      <c r="E79" s="13" t="s">
        <v>103</v>
      </c>
      <c r="F79" s="9" t="s">
        <v>25</v>
      </c>
      <c r="G79" s="13" t="s">
        <v>103</v>
      </c>
      <c r="H79" s="13" t="s">
        <v>490</v>
      </c>
      <c r="I79" s="19" t="s">
        <v>428</v>
      </c>
      <c r="J79" s="12" t="s">
        <v>10</v>
      </c>
      <c r="K79" s="19" t="s">
        <v>11</v>
      </c>
      <c r="L79" s="19"/>
      <c r="M79" s="19"/>
      <c r="N79" s="19"/>
      <c r="O79" s="19"/>
      <c r="P79" s="19"/>
      <c r="Q79" s="19"/>
      <c r="R79" s="19"/>
      <c r="S79" s="19"/>
      <c r="T79" s="19">
        <f t="shared" si="0"/>
        <v>1</v>
      </c>
      <c r="U79" s="19" t="s">
        <v>475</v>
      </c>
      <c r="V79" s="19" t="s">
        <v>475</v>
      </c>
      <c r="W79" s="19" t="s">
        <v>475</v>
      </c>
      <c r="X79" s="19" t="s">
        <v>475</v>
      </c>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v>2</v>
      </c>
      <c r="BE79" s="19">
        <v>2</v>
      </c>
      <c r="BF79" s="19">
        <v>1</v>
      </c>
      <c r="BG79" s="19">
        <v>2</v>
      </c>
      <c r="BH79" s="19">
        <v>2</v>
      </c>
      <c r="BI79" s="19">
        <v>1</v>
      </c>
      <c r="BJ79" s="19">
        <v>0</v>
      </c>
      <c r="BK79" s="19">
        <v>2</v>
      </c>
      <c r="BL79" s="19">
        <v>2</v>
      </c>
      <c r="BM79" s="19">
        <v>2</v>
      </c>
      <c r="BN79" s="19">
        <v>2</v>
      </c>
      <c r="BO79" s="19">
        <v>2</v>
      </c>
      <c r="BP79" s="19">
        <v>2</v>
      </c>
      <c r="BQ79" s="19">
        <v>2</v>
      </c>
      <c r="BR79" s="19">
        <v>2</v>
      </c>
      <c r="BS79" s="19">
        <v>2</v>
      </c>
      <c r="BT79" s="19">
        <v>2</v>
      </c>
      <c r="BU79" s="19">
        <v>2</v>
      </c>
      <c r="BV79" s="19">
        <v>2</v>
      </c>
      <c r="BW79" s="19">
        <v>2</v>
      </c>
      <c r="BX79" s="19">
        <v>1</v>
      </c>
      <c r="BY79" s="19">
        <v>1</v>
      </c>
      <c r="BZ79" s="19">
        <v>2</v>
      </c>
      <c r="CA79" s="19">
        <v>2</v>
      </c>
      <c r="CB79" s="19">
        <v>2</v>
      </c>
      <c r="CC79" s="29">
        <f t="shared" ref="CC79" si="80">COUNTIF($BD79:$CB79,2)</f>
        <v>20</v>
      </c>
      <c r="CD79" s="51">
        <f t="shared" ref="CD79" si="81">CC79/COUNTA($BD79:$CB79)</f>
        <v>0.8</v>
      </c>
      <c r="CE79" s="29">
        <f t="shared" ref="CE79" si="82">COUNTIF($BD79:$CB79,1)</f>
        <v>4</v>
      </c>
      <c r="CF79" s="51">
        <f t="shared" ref="CF79" si="83">CE79/COUNTA($BD79:$CB79)</f>
        <v>0.16</v>
      </c>
      <c r="CG79" s="29">
        <f t="shared" ref="CG79" si="84">COUNTIF($BD79:$CB79,0)</f>
        <v>1</v>
      </c>
      <c r="CH79" s="51">
        <f t="shared" ref="CH79" si="85">CG79/COUNTA($BD79:$CB79)</f>
        <v>0.04</v>
      </c>
      <c r="CI79" s="29">
        <f t="shared" ref="CI79" si="86">(((CC79*2)+(CE79*1)+(CG79*0)))/COUNTA($BD79:$CB79)</f>
        <v>1.76</v>
      </c>
      <c r="CJ79" s="29" t="str">
        <f t="shared" ref="CJ79" si="87">IF(CI79&gt;=1.6,"Đạt mục tiêu",IF(CI79&gt;=1,"Cần cố gắng","Chưa đạt"))</f>
        <v>Đạt mục tiêu</v>
      </c>
    </row>
    <row r="80" spans="1:88" customFormat="1" ht="15.75" hidden="1" customHeight="1" x14ac:dyDescent="0.25">
      <c r="A80" s="26">
        <v>71</v>
      </c>
      <c r="B80" s="14">
        <v>172</v>
      </c>
      <c r="C80" s="13" t="s">
        <v>104</v>
      </c>
      <c r="D80" s="9" t="s">
        <v>7</v>
      </c>
      <c r="E80" s="13" t="s">
        <v>105</v>
      </c>
      <c r="F80" s="9" t="s">
        <v>7</v>
      </c>
      <c r="G80" s="13" t="s">
        <v>105</v>
      </c>
      <c r="H80" s="13" t="s">
        <v>491</v>
      </c>
      <c r="I80" s="19" t="s">
        <v>428</v>
      </c>
      <c r="J80" s="12" t="s">
        <v>10</v>
      </c>
      <c r="K80" s="19"/>
      <c r="L80" s="19"/>
      <c r="M80" s="19"/>
      <c r="N80" s="19"/>
      <c r="O80" s="19"/>
      <c r="P80" s="19"/>
      <c r="Q80" s="19" t="s">
        <v>11</v>
      </c>
      <c r="R80" s="19"/>
      <c r="S80" s="19"/>
      <c r="T80" s="19">
        <f t="shared" si="0"/>
        <v>1</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t="s">
        <v>476</v>
      </c>
      <c r="AT80" s="19" t="s">
        <v>476</v>
      </c>
      <c r="AU80" s="19" t="s">
        <v>476</v>
      </c>
      <c r="AV80" s="19" t="s">
        <v>476</v>
      </c>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29">
        <f t="shared" si="72"/>
        <v>0</v>
      </c>
      <c r="CD80" s="51" t="e">
        <f t="shared" si="73"/>
        <v>#DIV/0!</v>
      </c>
      <c r="CE80" s="29">
        <f t="shared" si="74"/>
        <v>0</v>
      </c>
      <c r="CF80" s="51" t="e">
        <f t="shared" si="75"/>
        <v>#DIV/0!</v>
      </c>
      <c r="CG80" s="29">
        <f t="shared" si="76"/>
        <v>0</v>
      </c>
      <c r="CH80" s="51" t="e">
        <f t="shared" si="77"/>
        <v>#DIV/0!</v>
      </c>
      <c r="CI80" s="29" t="e">
        <f t="shared" si="78"/>
        <v>#DIV/0!</v>
      </c>
      <c r="CJ80" s="29" t="e">
        <f t="shared" si="79"/>
        <v>#DIV/0!</v>
      </c>
    </row>
    <row r="81" spans="1:88" ht="36.75" customHeight="1" x14ac:dyDescent="0.25">
      <c r="A81" s="26">
        <v>72</v>
      </c>
      <c r="B81" s="46">
        <v>176</v>
      </c>
      <c r="C81" s="163" t="s">
        <v>106</v>
      </c>
      <c r="D81" s="145"/>
      <c r="E81" s="164"/>
      <c r="F81" s="7" t="s">
        <v>414</v>
      </c>
      <c r="G81" s="7" t="s">
        <v>414</v>
      </c>
      <c r="H81" s="7" t="s">
        <v>414</v>
      </c>
      <c r="I81" s="7" t="s">
        <v>414</v>
      </c>
      <c r="J81" s="7" t="s">
        <v>414</v>
      </c>
      <c r="K81" s="7" t="s">
        <v>414</v>
      </c>
      <c r="L81" s="7" t="s">
        <v>414</v>
      </c>
      <c r="M81" s="7" t="s">
        <v>414</v>
      </c>
      <c r="N81" s="7" t="s">
        <v>414</v>
      </c>
      <c r="O81" s="7" t="s">
        <v>414</v>
      </c>
      <c r="P81" s="7" t="s">
        <v>414</v>
      </c>
      <c r="Q81" s="7" t="s">
        <v>414</v>
      </c>
      <c r="R81" s="7" t="s">
        <v>414</v>
      </c>
      <c r="S81" s="7" t="s">
        <v>414</v>
      </c>
      <c r="T81" s="19">
        <f t="shared" si="0"/>
        <v>0</v>
      </c>
      <c r="U81" s="7" t="s">
        <v>414</v>
      </c>
      <c r="V81" s="7" t="s">
        <v>414</v>
      </c>
      <c r="W81" s="7" t="s">
        <v>414</v>
      </c>
      <c r="X81" s="7" t="s">
        <v>414</v>
      </c>
      <c r="Y81" s="7" t="s">
        <v>414</v>
      </c>
      <c r="Z81" s="7" t="s">
        <v>414</v>
      </c>
      <c r="AA81" s="7" t="s">
        <v>414</v>
      </c>
      <c r="AB81" s="7" t="s">
        <v>414</v>
      </c>
      <c r="AC81" s="7" t="s">
        <v>414</v>
      </c>
      <c r="AD81" s="7" t="s">
        <v>414</v>
      </c>
      <c r="AE81" s="7" t="s">
        <v>414</v>
      </c>
      <c r="AF81" s="7" t="s">
        <v>414</v>
      </c>
      <c r="AG81" s="7" t="s">
        <v>414</v>
      </c>
      <c r="AH81" s="7" t="s">
        <v>414</v>
      </c>
      <c r="AI81" s="7" t="s">
        <v>414</v>
      </c>
      <c r="AJ81" s="7" t="s">
        <v>414</v>
      </c>
      <c r="AK81" s="7" t="s">
        <v>414</v>
      </c>
      <c r="AL81" s="7" t="s">
        <v>414</v>
      </c>
      <c r="AM81" s="7" t="s">
        <v>414</v>
      </c>
      <c r="AN81" s="7" t="s">
        <v>414</v>
      </c>
      <c r="AO81" s="7" t="s">
        <v>414</v>
      </c>
      <c r="AP81" s="7" t="s">
        <v>414</v>
      </c>
      <c r="AQ81" s="7" t="s">
        <v>414</v>
      </c>
      <c r="AR81" s="7" t="s">
        <v>414</v>
      </c>
      <c r="AS81" s="7" t="s">
        <v>414</v>
      </c>
      <c r="AT81" s="7" t="s">
        <v>414</v>
      </c>
      <c r="AU81" s="7" t="s">
        <v>414</v>
      </c>
      <c r="AV81" s="7" t="s">
        <v>414</v>
      </c>
      <c r="AW81" s="7" t="s">
        <v>414</v>
      </c>
      <c r="AX81" s="7" t="s">
        <v>414</v>
      </c>
      <c r="AY81" s="7" t="s">
        <v>414</v>
      </c>
      <c r="AZ81" s="7" t="s">
        <v>414</v>
      </c>
      <c r="BA81" s="7" t="s">
        <v>414</v>
      </c>
      <c r="BB81" s="7" t="s">
        <v>414</v>
      </c>
      <c r="BC81" s="7" t="s">
        <v>414</v>
      </c>
      <c r="BD81" s="7" t="s">
        <v>414</v>
      </c>
      <c r="BE81" s="7" t="s">
        <v>414</v>
      </c>
      <c r="BF81" s="7" t="s">
        <v>414</v>
      </c>
      <c r="BG81" s="7" t="s">
        <v>414</v>
      </c>
      <c r="BH81" s="7" t="s">
        <v>414</v>
      </c>
      <c r="BI81" s="7" t="s">
        <v>414</v>
      </c>
      <c r="BJ81" s="7" t="s">
        <v>414</v>
      </c>
      <c r="BK81" s="7" t="s">
        <v>414</v>
      </c>
      <c r="BL81" s="7" t="s">
        <v>414</v>
      </c>
      <c r="BM81" s="7" t="s">
        <v>414</v>
      </c>
      <c r="BN81" s="7" t="s">
        <v>414</v>
      </c>
      <c r="BO81" s="7" t="s">
        <v>414</v>
      </c>
      <c r="BP81" s="7" t="s">
        <v>414</v>
      </c>
      <c r="BQ81" s="7" t="s">
        <v>414</v>
      </c>
      <c r="BR81" s="7" t="s">
        <v>414</v>
      </c>
      <c r="BS81" s="7" t="s">
        <v>414</v>
      </c>
      <c r="BT81" s="7" t="s">
        <v>414</v>
      </c>
      <c r="BU81" s="7" t="s">
        <v>414</v>
      </c>
      <c r="BV81" s="7" t="s">
        <v>414</v>
      </c>
      <c r="BW81" s="7" t="s">
        <v>414</v>
      </c>
      <c r="BX81" s="7" t="s">
        <v>414</v>
      </c>
      <c r="BY81" s="7" t="s">
        <v>414</v>
      </c>
      <c r="BZ81" s="7" t="s">
        <v>414</v>
      </c>
      <c r="CA81" s="7" t="s">
        <v>414</v>
      </c>
      <c r="CB81" s="7" t="s">
        <v>414</v>
      </c>
      <c r="CC81" s="7" t="s">
        <v>414</v>
      </c>
      <c r="CD81" s="7" t="s">
        <v>414</v>
      </c>
      <c r="CE81" s="7" t="s">
        <v>414</v>
      </c>
      <c r="CF81" s="7" t="s">
        <v>414</v>
      </c>
      <c r="CG81" s="7" t="s">
        <v>414</v>
      </c>
      <c r="CH81" s="7" t="s">
        <v>414</v>
      </c>
      <c r="CI81" s="7" t="s">
        <v>414</v>
      </c>
      <c r="CJ81" s="7" t="s">
        <v>414</v>
      </c>
    </row>
    <row r="82" spans="1:88" customFormat="1" ht="46.5" hidden="1" customHeight="1" x14ac:dyDescent="0.25">
      <c r="A82" s="26">
        <v>73</v>
      </c>
      <c r="B82" s="19">
        <v>177</v>
      </c>
      <c r="C82" s="64" t="s">
        <v>107</v>
      </c>
      <c r="D82" s="18" t="s">
        <v>7</v>
      </c>
      <c r="E82" s="13" t="s">
        <v>108</v>
      </c>
      <c r="F82" s="9" t="s">
        <v>7</v>
      </c>
      <c r="G82" s="13" t="s">
        <v>108</v>
      </c>
      <c r="H82" s="13" t="s">
        <v>492</v>
      </c>
      <c r="I82" s="19" t="s">
        <v>428</v>
      </c>
      <c r="J82" s="12" t="s">
        <v>10</v>
      </c>
      <c r="K82" s="19" t="s">
        <v>11</v>
      </c>
      <c r="L82" s="19"/>
      <c r="M82" s="19"/>
      <c r="N82" s="19"/>
      <c r="O82" s="19"/>
      <c r="P82" s="19"/>
      <c r="Q82" s="19"/>
      <c r="R82" s="19"/>
      <c r="S82" s="19"/>
      <c r="T82" s="19">
        <f t="shared" si="0"/>
        <v>1</v>
      </c>
      <c r="U82" s="19" t="s">
        <v>476</v>
      </c>
      <c r="V82" s="19" t="s">
        <v>476</v>
      </c>
      <c r="W82" s="19" t="s">
        <v>476</v>
      </c>
      <c r="X82" s="19" t="s">
        <v>476</v>
      </c>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v>2</v>
      </c>
      <c r="BE82" s="19">
        <v>1</v>
      </c>
      <c r="BF82" s="19">
        <v>2</v>
      </c>
      <c r="BG82" s="19">
        <v>2</v>
      </c>
      <c r="BH82" s="19">
        <v>2</v>
      </c>
      <c r="BI82" s="19">
        <v>2</v>
      </c>
      <c r="BJ82" s="19">
        <v>2</v>
      </c>
      <c r="BK82" s="19">
        <v>2</v>
      </c>
      <c r="BL82" s="19">
        <v>0</v>
      </c>
      <c r="BM82" s="19">
        <v>2</v>
      </c>
      <c r="BN82" s="19">
        <v>2</v>
      </c>
      <c r="BO82" s="19">
        <v>2</v>
      </c>
      <c r="BP82" s="19">
        <v>1</v>
      </c>
      <c r="BQ82" s="19">
        <v>2</v>
      </c>
      <c r="BR82" s="19">
        <v>2</v>
      </c>
      <c r="BS82" s="19">
        <v>2</v>
      </c>
      <c r="BT82" s="19">
        <v>2</v>
      </c>
      <c r="BU82" s="19">
        <v>0</v>
      </c>
      <c r="BV82" s="19">
        <v>2</v>
      </c>
      <c r="BW82" s="19">
        <v>2</v>
      </c>
      <c r="BX82" s="19">
        <v>2</v>
      </c>
      <c r="BY82" s="19">
        <v>2</v>
      </c>
      <c r="BZ82" s="19">
        <v>2</v>
      </c>
      <c r="CA82" s="19">
        <v>2</v>
      </c>
      <c r="CB82" s="19">
        <v>1</v>
      </c>
      <c r="CC82" s="29">
        <f t="shared" ref="CC82:CC91" si="88">COUNTIF($BD82:$CB82,2)</f>
        <v>20</v>
      </c>
      <c r="CD82" s="51">
        <f t="shared" ref="CD82:CD91" si="89">CC82/COUNTA($BD82:$CB82)</f>
        <v>0.8</v>
      </c>
      <c r="CE82" s="29">
        <f t="shared" ref="CE82:CE91" si="90">COUNTIF($BD82:$CB82,1)</f>
        <v>3</v>
      </c>
      <c r="CF82" s="51">
        <f t="shared" ref="CF82:CF91" si="91">CE82/COUNTA($BD82:$CB82)</f>
        <v>0.12</v>
      </c>
      <c r="CG82" s="29">
        <f t="shared" ref="CG82:CG91" si="92">COUNTIF($BD82:$CB82,0)</f>
        <v>2</v>
      </c>
      <c r="CH82" s="51">
        <f t="shared" ref="CH82:CH91" si="93">CG82/COUNTA($BD82:$CB82)</f>
        <v>0.08</v>
      </c>
      <c r="CI82" s="29">
        <f t="shared" ref="CI82:CI91" si="94">(((CC82*2)+(CE82*1)+(CG82*0)))/COUNTA($BD82:$CB82)</f>
        <v>1.72</v>
      </c>
      <c r="CJ82" s="29" t="str">
        <f t="shared" ref="CJ82:CJ91" si="95">IF(CI82&gt;=1.6,"Đạt mục tiêu",IF(CI82&gt;=1,"Cần cố gắng","Chưa đạt"))</f>
        <v>Đạt mục tiêu</v>
      </c>
    </row>
    <row r="83" spans="1:88" ht="48" customHeight="1" x14ac:dyDescent="0.25">
      <c r="A83" s="26">
        <v>74</v>
      </c>
      <c r="B83" s="59">
        <v>178</v>
      </c>
      <c r="C83" s="64" t="s">
        <v>107</v>
      </c>
      <c r="D83" s="10" t="s">
        <v>7</v>
      </c>
      <c r="E83" s="13" t="s">
        <v>109</v>
      </c>
      <c r="F83" s="50" t="s">
        <v>25</v>
      </c>
      <c r="G83" s="13" t="s">
        <v>109</v>
      </c>
      <c r="H83" s="13" t="s">
        <v>493</v>
      </c>
      <c r="I83" s="19" t="s">
        <v>428</v>
      </c>
      <c r="J83" s="12" t="s">
        <v>10</v>
      </c>
      <c r="K83" s="19"/>
      <c r="L83" s="19"/>
      <c r="M83" s="19"/>
      <c r="N83" s="19"/>
      <c r="O83" s="19"/>
      <c r="P83" s="19" t="s">
        <v>11</v>
      </c>
      <c r="Q83" s="19"/>
      <c r="R83" s="19"/>
      <c r="S83" s="19"/>
      <c r="T83" s="19">
        <f t="shared" si="0"/>
        <v>1</v>
      </c>
      <c r="U83" s="19"/>
      <c r="V83" s="19"/>
      <c r="W83" s="19"/>
      <c r="X83" s="19"/>
      <c r="Y83" s="19"/>
      <c r="Z83" s="19"/>
      <c r="AA83" s="19"/>
      <c r="AB83" s="19"/>
      <c r="AC83" s="19"/>
      <c r="AD83" s="19"/>
      <c r="AE83" s="19"/>
      <c r="AF83" s="19"/>
      <c r="AG83" s="19"/>
      <c r="AH83" s="19"/>
      <c r="AI83" s="19"/>
      <c r="AJ83" s="19"/>
      <c r="AK83" s="19"/>
      <c r="AL83" s="19"/>
      <c r="AM83" s="19"/>
      <c r="AN83" s="19"/>
      <c r="AO83" s="19" t="s">
        <v>476</v>
      </c>
      <c r="AP83" s="19" t="s">
        <v>476</v>
      </c>
      <c r="AQ83" s="19" t="s">
        <v>476</v>
      </c>
      <c r="AR83" s="19" t="s">
        <v>476</v>
      </c>
      <c r="AS83" s="19"/>
      <c r="AT83" s="19"/>
      <c r="AU83" s="19"/>
      <c r="AV83" s="19"/>
      <c r="AW83" s="19"/>
      <c r="AX83" s="19"/>
      <c r="AY83" s="19"/>
      <c r="AZ83" s="19"/>
      <c r="BA83" s="19"/>
      <c r="BB83" s="19"/>
      <c r="BC83" s="19"/>
      <c r="BD83" s="19">
        <v>1</v>
      </c>
      <c r="BE83" s="19">
        <v>1</v>
      </c>
      <c r="BF83" s="19">
        <v>2</v>
      </c>
      <c r="BG83" s="19">
        <v>2</v>
      </c>
      <c r="BH83" s="19">
        <v>2</v>
      </c>
      <c r="BI83" s="19">
        <v>2</v>
      </c>
      <c r="BJ83" s="19">
        <v>1</v>
      </c>
      <c r="BK83" s="19">
        <v>2</v>
      </c>
      <c r="BL83" s="19">
        <v>2</v>
      </c>
      <c r="BM83" s="19">
        <v>2</v>
      </c>
      <c r="BN83" s="19">
        <v>2</v>
      </c>
      <c r="BO83" s="19">
        <v>2</v>
      </c>
      <c r="BP83" s="19">
        <v>2</v>
      </c>
      <c r="BQ83" s="19">
        <v>2</v>
      </c>
      <c r="BR83" s="19">
        <v>2</v>
      </c>
      <c r="BS83" s="19">
        <v>1</v>
      </c>
      <c r="BT83" s="19">
        <v>2</v>
      </c>
      <c r="BU83" s="19">
        <v>2</v>
      </c>
      <c r="BV83" s="19">
        <v>2</v>
      </c>
      <c r="BW83" s="19">
        <v>2</v>
      </c>
      <c r="BX83" s="19">
        <v>2</v>
      </c>
      <c r="BY83" s="19">
        <v>1</v>
      </c>
      <c r="BZ83" s="19">
        <v>2</v>
      </c>
      <c r="CA83" s="19">
        <v>2</v>
      </c>
      <c r="CB83" s="19">
        <v>1</v>
      </c>
      <c r="CC83" s="29">
        <f t="shared" si="88"/>
        <v>19</v>
      </c>
      <c r="CD83" s="51">
        <f t="shared" si="89"/>
        <v>0.76</v>
      </c>
      <c r="CE83" s="29">
        <f t="shared" si="90"/>
        <v>6</v>
      </c>
      <c r="CF83" s="51">
        <f t="shared" si="91"/>
        <v>0.24</v>
      </c>
      <c r="CG83" s="29">
        <f t="shared" si="92"/>
        <v>0</v>
      </c>
      <c r="CH83" s="51">
        <f t="shared" si="93"/>
        <v>0</v>
      </c>
      <c r="CI83" s="29">
        <f t="shared" si="94"/>
        <v>1.76</v>
      </c>
      <c r="CJ83" s="29" t="str">
        <f t="shared" si="95"/>
        <v>Đạt mục tiêu</v>
      </c>
    </row>
    <row r="84" spans="1:88" customFormat="1" ht="51.75" hidden="1" customHeight="1" x14ac:dyDescent="0.25">
      <c r="A84" s="26">
        <v>75</v>
      </c>
      <c r="B84" s="59">
        <v>178</v>
      </c>
      <c r="C84" s="64" t="s">
        <v>107</v>
      </c>
      <c r="D84" s="18" t="s">
        <v>7</v>
      </c>
      <c r="E84" s="13" t="s">
        <v>110</v>
      </c>
      <c r="F84" s="9" t="s">
        <v>25</v>
      </c>
      <c r="G84" s="13" t="s">
        <v>110</v>
      </c>
      <c r="H84" s="13" t="s">
        <v>494</v>
      </c>
      <c r="I84" s="19" t="s">
        <v>428</v>
      </c>
      <c r="J84" s="12" t="s">
        <v>10</v>
      </c>
      <c r="K84" s="19"/>
      <c r="L84" s="19"/>
      <c r="M84" s="19"/>
      <c r="N84" s="19"/>
      <c r="O84" s="26" t="s">
        <v>11</v>
      </c>
      <c r="P84" s="19"/>
      <c r="Q84" s="19"/>
      <c r="R84" s="19"/>
      <c r="S84" s="19"/>
      <c r="T84" s="19">
        <f t="shared" si="0"/>
        <v>1</v>
      </c>
      <c r="U84" s="19"/>
      <c r="V84" s="19"/>
      <c r="W84" s="19"/>
      <c r="X84" s="19"/>
      <c r="Y84" s="19"/>
      <c r="Z84" s="19"/>
      <c r="AA84" s="19"/>
      <c r="AB84" s="19"/>
      <c r="AC84" s="19"/>
      <c r="AD84" s="19"/>
      <c r="AE84" s="19"/>
      <c r="AF84" s="19"/>
      <c r="AG84" s="19"/>
      <c r="AH84" s="19"/>
      <c r="AI84" s="19"/>
      <c r="AJ84" s="19"/>
      <c r="AK84" s="19" t="s">
        <v>476</v>
      </c>
      <c r="AL84" s="19" t="s">
        <v>476</v>
      </c>
      <c r="AM84" s="19" t="s">
        <v>476</v>
      </c>
      <c r="AN84" s="19" t="s">
        <v>476</v>
      </c>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9">
        <f t="shared" si="88"/>
        <v>0</v>
      </c>
      <c r="CD84" s="51" t="e">
        <f t="shared" si="89"/>
        <v>#DIV/0!</v>
      </c>
      <c r="CE84" s="29">
        <f t="shared" si="90"/>
        <v>0</v>
      </c>
      <c r="CF84" s="51" t="e">
        <f t="shared" si="91"/>
        <v>#DIV/0!</v>
      </c>
      <c r="CG84" s="29">
        <f t="shared" si="92"/>
        <v>0</v>
      </c>
      <c r="CH84" s="51" t="e">
        <f t="shared" si="93"/>
        <v>#DIV/0!</v>
      </c>
      <c r="CI84" s="29" t="e">
        <f t="shared" si="94"/>
        <v>#DIV/0!</v>
      </c>
      <c r="CJ84" s="29" t="e">
        <f t="shared" si="95"/>
        <v>#DIV/0!</v>
      </c>
    </row>
    <row r="85" spans="1:88" customFormat="1" ht="44.25" hidden="1" customHeight="1" x14ac:dyDescent="0.25">
      <c r="A85" s="26">
        <v>76</v>
      </c>
      <c r="B85" s="14">
        <v>188</v>
      </c>
      <c r="C85" s="13" t="s">
        <v>111</v>
      </c>
      <c r="D85" s="9" t="s">
        <v>9</v>
      </c>
      <c r="E85" s="13" t="s">
        <v>112</v>
      </c>
      <c r="F85" s="9" t="s">
        <v>9</v>
      </c>
      <c r="G85" s="13" t="s">
        <v>112</v>
      </c>
      <c r="H85" s="13" t="s">
        <v>495</v>
      </c>
      <c r="I85" s="19" t="s">
        <v>428</v>
      </c>
      <c r="J85" s="12" t="s">
        <v>10</v>
      </c>
      <c r="K85" s="19"/>
      <c r="L85" s="19"/>
      <c r="M85" s="19"/>
      <c r="N85" s="19"/>
      <c r="O85" s="19"/>
      <c r="P85" s="19"/>
      <c r="Q85" s="26" t="s">
        <v>11</v>
      </c>
      <c r="R85" s="26"/>
      <c r="S85" s="19"/>
      <c r="T85" s="19">
        <f t="shared" si="0"/>
        <v>1</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t="s">
        <v>469</v>
      </c>
      <c r="AT85" s="19" t="s">
        <v>432</v>
      </c>
      <c r="AU85" s="19" t="s">
        <v>432</v>
      </c>
      <c r="AV85" s="19" t="s">
        <v>432</v>
      </c>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9">
        <f t="shared" si="88"/>
        <v>0</v>
      </c>
      <c r="CD85" s="51" t="e">
        <f t="shared" si="89"/>
        <v>#DIV/0!</v>
      </c>
      <c r="CE85" s="29">
        <f t="shared" si="90"/>
        <v>0</v>
      </c>
      <c r="CF85" s="51" t="e">
        <f t="shared" si="91"/>
        <v>#DIV/0!</v>
      </c>
      <c r="CG85" s="29">
        <f t="shared" si="92"/>
        <v>0</v>
      </c>
      <c r="CH85" s="51" t="e">
        <f t="shared" si="93"/>
        <v>#DIV/0!</v>
      </c>
      <c r="CI85" s="29" t="e">
        <f t="shared" si="94"/>
        <v>#DIV/0!</v>
      </c>
      <c r="CJ85" s="29" t="e">
        <f t="shared" si="95"/>
        <v>#DIV/0!</v>
      </c>
    </row>
    <row r="86" spans="1:88" ht="52.5" customHeight="1" x14ac:dyDescent="0.25">
      <c r="A86" s="26">
        <v>77</v>
      </c>
      <c r="B86" s="14">
        <v>191</v>
      </c>
      <c r="C86" s="13" t="s">
        <v>113</v>
      </c>
      <c r="D86" s="50" t="s">
        <v>9</v>
      </c>
      <c r="E86" s="13" t="s">
        <v>114</v>
      </c>
      <c r="F86" s="50" t="s">
        <v>9</v>
      </c>
      <c r="G86" s="13" t="s">
        <v>114</v>
      </c>
      <c r="H86" s="13" t="s">
        <v>496</v>
      </c>
      <c r="I86" s="19" t="s">
        <v>428</v>
      </c>
      <c r="J86" s="12" t="s">
        <v>10</v>
      </c>
      <c r="K86" s="19"/>
      <c r="L86" s="19"/>
      <c r="M86" s="19"/>
      <c r="N86" s="19"/>
      <c r="O86" s="19"/>
      <c r="P86" s="19" t="s">
        <v>11</v>
      </c>
      <c r="Q86" s="26"/>
      <c r="R86" s="26"/>
      <c r="S86" s="19"/>
      <c r="T86" s="19">
        <f t="shared" si="0"/>
        <v>1</v>
      </c>
      <c r="U86" s="19"/>
      <c r="V86" s="19"/>
      <c r="W86" s="19"/>
      <c r="X86" s="19"/>
      <c r="Y86" s="19"/>
      <c r="Z86" s="19"/>
      <c r="AA86" s="19"/>
      <c r="AB86" s="19"/>
      <c r="AC86" s="19"/>
      <c r="AD86" s="19"/>
      <c r="AE86" s="19"/>
      <c r="AF86" s="19"/>
      <c r="AG86" s="19"/>
      <c r="AH86" s="19"/>
      <c r="AI86" s="19"/>
      <c r="AJ86" s="19"/>
      <c r="AK86" s="19"/>
      <c r="AL86" s="19"/>
      <c r="AM86" s="19"/>
      <c r="AN86" s="19"/>
      <c r="AO86" s="19" t="s">
        <v>432</v>
      </c>
      <c r="AP86" s="19" t="s">
        <v>432</v>
      </c>
      <c r="AQ86" s="19" t="s">
        <v>432</v>
      </c>
      <c r="AR86" s="19" t="s">
        <v>432</v>
      </c>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29">
        <f t="shared" si="88"/>
        <v>0</v>
      </c>
      <c r="CD86" s="51" t="e">
        <f t="shared" si="89"/>
        <v>#DIV/0!</v>
      </c>
      <c r="CE86" s="29">
        <f t="shared" si="90"/>
        <v>0</v>
      </c>
      <c r="CF86" s="51" t="e">
        <f t="shared" si="91"/>
        <v>#DIV/0!</v>
      </c>
      <c r="CG86" s="29">
        <f t="shared" si="92"/>
        <v>0</v>
      </c>
      <c r="CH86" s="51" t="e">
        <f t="shared" si="93"/>
        <v>#DIV/0!</v>
      </c>
      <c r="CI86" s="29" t="e">
        <f t="shared" si="94"/>
        <v>#DIV/0!</v>
      </c>
      <c r="CJ86" s="29" t="e">
        <f t="shared" si="95"/>
        <v>#DIV/0!</v>
      </c>
    </row>
    <row r="87" spans="1:88" customFormat="1" ht="60" hidden="1" customHeight="1" x14ac:dyDescent="0.25">
      <c r="A87" s="26">
        <v>78</v>
      </c>
      <c r="B87" s="65">
        <v>192</v>
      </c>
      <c r="C87" s="10" t="s">
        <v>115</v>
      </c>
      <c r="D87" s="18" t="s">
        <v>7</v>
      </c>
      <c r="E87" s="13" t="s">
        <v>116</v>
      </c>
      <c r="F87" s="9" t="s">
        <v>16</v>
      </c>
      <c r="G87" s="13" t="s">
        <v>116</v>
      </c>
      <c r="H87" s="13" t="s">
        <v>497</v>
      </c>
      <c r="I87" s="19" t="s">
        <v>417</v>
      </c>
      <c r="J87" s="12" t="s">
        <v>10</v>
      </c>
      <c r="K87" s="19"/>
      <c r="L87" s="19" t="s">
        <v>11</v>
      </c>
      <c r="M87" s="19"/>
      <c r="N87" s="19"/>
      <c r="O87" s="19"/>
      <c r="P87" s="19"/>
      <c r="Q87" s="26"/>
      <c r="R87" s="26"/>
      <c r="S87" s="19"/>
      <c r="T87" s="19">
        <f t="shared" si="0"/>
        <v>1</v>
      </c>
      <c r="U87" s="19"/>
      <c r="V87" s="19"/>
      <c r="W87" s="19"/>
      <c r="X87" s="19"/>
      <c r="Y87" s="19" t="s">
        <v>476</v>
      </c>
      <c r="Z87" s="19" t="s">
        <v>429</v>
      </c>
      <c r="AA87" s="19" t="s">
        <v>475</v>
      </c>
      <c r="AB87" s="19" t="s">
        <v>475</v>
      </c>
      <c r="AC87" s="19"/>
      <c r="AD87" s="19"/>
      <c r="AE87" s="19"/>
      <c r="AF87" s="19"/>
      <c r="AG87" s="19"/>
      <c r="AH87" s="19"/>
      <c r="AI87" s="19"/>
      <c r="AJ87" s="19"/>
      <c r="AK87" s="19"/>
      <c r="AL87" s="19"/>
      <c r="AM87" s="19"/>
      <c r="AN87" s="19"/>
      <c r="AO87" s="19"/>
      <c r="AP87" s="19"/>
      <c r="AQ87" s="19"/>
      <c r="AR87" s="19"/>
      <c r="AS87" s="19"/>
      <c r="AT87" s="19"/>
      <c r="AU87" s="19"/>
      <c r="AV87" s="19"/>
      <c r="AW87" s="19" t="s">
        <v>429</v>
      </c>
      <c r="AX87" s="19" t="s">
        <v>429</v>
      </c>
      <c r="AY87" s="19"/>
      <c r="AZ87" s="19" t="s">
        <v>429</v>
      </c>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29">
        <f t="shared" si="88"/>
        <v>0</v>
      </c>
      <c r="CD87" s="51" t="e">
        <f t="shared" si="89"/>
        <v>#DIV/0!</v>
      </c>
      <c r="CE87" s="29">
        <f t="shared" si="90"/>
        <v>0</v>
      </c>
      <c r="CF87" s="51" t="e">
        <f t="shared" si="91"/>
        <v>#DIV/0!</v>
      </c>
      <c r="CG87" s="29">
        <f t="shared" si="92"/>
        <v>0</v>
      </c>
      <c r="CH87" s="51" t="e">
        <f t="shared" si="93"/>
        <v>#DIV/0!</v>
      </c>
      <c r="CI87" s="29" t="e">
        <f t="shared" si="94"/>
        <v>#DIV/0!</v>
      </c>
      <c r="CJ87" s="29" t="e">
        <f t="shared" si="95"/>
        <v>#DIV/0!</v>
      </c>
    </row>
    <row r="88" spans="1:88" customFormat="1" ht="61.5" hidden="1" customHeight="1" x14ac:dyDescent="0.25">
      <c r="A88" s="26">
        <v>79</v>
      </c>
      <c r="B88" s="65">
        <v>193</v>
      </c>
      <c r="C88" s="10" t="s">
        <v>115</v>
      </c>
      <c r="D88" s="18" t="s">
        <v>7</v>
      </c>
      <c r="E88" s="13" t="s">
        <v>117</v>
      </c>
      <c r="F88" s="9" t="s">
        <v>25</v>
      </c>
      <c r="G88" s="13" t="s">
        <v>117</v>
      </c>
      <c r="H88" s="13" t="s">
        <v>498</v>
      </c>
      <c r="I88" s="19" t="s">
        <v>428</v>
      </c>
      <c r="J88" s="12" t="s">
        <v>10</v>
      </c>
      <c r="K88" s="19" t="s">
        <v>11</v>
      </c>
      <c r="L88" s="19"/>
      <c r="M88" s="19"/>
      <c r="N88" s="19"/>
      <c r="O88" s="19"/>
      <c r="P88" s="19"/>
      <c r="Q88" s="19"/>
      <c r="R88" s="19"/>
      <c r="S88" s="19"/>
      <c r="T88" s="19">
        <f t="shared" si="0"/>
        <v>1</v>
      </c>
      <c r="U88" s="19" t="s">
        <v>476</v>
      </c>
      <c r="V88" s="19" t="s">
        <v>476</v>
      </c>
      <c r="W88" s="19" t="s">
        <v>476</v>
      </c>
      <c r="X88" s="19" t="s">
        <v>476</v>
      </c>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v>2</v>
      </c>
      <c r="BE88" s="19">
        <v>1</v>
      </c>
      <c r="BF88" s="19">
        <v>2</v>
      </c>
      <c r="BG88" s="19">
        <v>2</v>
      </c>
      <c r="BH88" s="19">
        <v>2</v>
      </c>
      <c r="BI88" s="19">
        <v>2</v>
      </c>
      <c r="BJ88" s="19">
        <v>2</v>
      </c>
      <c r="BK88" s="19">
        <v>0</v>
      </c>
      <c r="BL88" s="19">
        <v>2</v>
      </c>
      <c r="BM88" s="19">
        <v>2</v>
      </c>
      <c r="BN88" s="19">
        <v>1</v>
      </c>
      <c r="BO88" s="19">
        <v>0</v>
      </c>
      <c r="BP88" s="19">
        <v>2</v>
      </c>
      <c r="BQ88" s="19">
        <v>1</v>
      </c>
      <c r="BR88" s="19">
        <v>2</v>
      </c>
      <c r="BS88" s="19">
        <v>2</v>
      </c>
      <c r="BT88" s="19">
        <v>2</v>
      </c>
      <c r="BU88" s="19">
        <v>2</v>
      </c>
      <c r="BV88" s="19">
        <v>2</v>
      </c>
      <c r="BW88" s="19">
        <v>2</v>
      </c>
      <c r="BX88" s="19">
        <v>2</v>
      </c>
      <c r="BY88" s="19">
        <v>2</v>
      </c>
      <c r="BZ88" s="19">
        <v>2</v>
      </c>
      <c r="CA88" s="19">
        <v>2</v>
      </c>
      <c r="CB88" s="19">
        <v>2</v>
      </c>
      <c r="CC88" s="29">
        <f t="shared" si="88"/>
        <v>20</v>
      </c>
      <c r="CD88" s="51">
        <f t="shared" si="89"/>
        <v>0.8</v>
      </c>
      <c r="CE88" s="29">
        <f t="shared" si="90"/>
        <v>3</v>
      </c>
      <c r="CF88" s="51">
        <f t="shared" si="91"/>
        <v>0.12</v>
      </c>
      <c r="CG88" s="29">
        <f t="shared" si="92"/>
        <v>2</v>
      </c>
      <c r="CH88" s="51">
        <f t="shared" si="93"/>
        <v>0.08</v>
      </c>
      <c r="CI88" s="29">
        <f t="shared" si="94"/>
        <v>1.72</v>
      </c>
      <c r="CJ88" s="29" t="str">
        <f t="shared" si="95"/>
        <v>Đạt mục tiêu</v>
      </c>
    </row>
    <row r="89" spans="1:88" customFormat="1" ht="66" hidden="1" customHeight="1" x14ac:dyDescent="0.25">
      <c r="A89" s="26">
        <v>80</v>
      </c>
      <c r="B89" s="65">
        <v>194</v>
      </c>
      <c r="C89" s="10" t="s">
        <v>115</v>
      </c>
      <c r="D89" s="18" t="s">
        <v>7</v>
      </c>
      <c r="E89" s="13" t="s">
        <v>118</v>
      </c>
      <c r="F89" s="9" t="s">
        <v>25</v>
      </c>
      <c r="G89" s="13" t="s">
        <v>118</v>
      </c>
      <c r="H89" s="13" t="s">
        <v>499</v>
      </c>
      <c r="I89" s="19" t="s">
        <v>417</v>
      </c>
      <c r="J89" s="12" t="s">
        <v>10</v>
      </c>
      <c r="K89" s="19"/>
      <c r="L89" s="19"/>
      <c r="M89" s="19"/>
      <c r="N89" s="19"/>
      <c r="O89" s="19"/>
      <c r="P89" s="19"/>
      <c r="Q89" s="19"/>
      <c r="R89" s="19" t="s">
        <v>11</v>
      </c>
      <c r="S89" s="19"/>
      <c r="T89" s="19">
        <f t="shared" si="0"/>
        <v>1</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v>2</v>
      </c>
      <c r="BE89" s="19">
        <v>2</v>
      </c>
      <c r="BF89" s="19">
        <v>2</v>
      </c>
      <c r="BG89" s="19">
        <v>2</v>
      </c>
      <c r="BH89" s="19">
        <v>1</v>
      </c>
      <c r="BI89" s="19">
        <v>2</v>
      </c>
      <c r="BJ89" s="19">
        <v>2</v>
      </c>
      <c r="BK89" s="19">
        <v>2</v>
      </c>
      <c r="BL89" s="19">
        <v>1</v>
      </c>
      <c r="BM89" s="19">
        <v>2</v>
      </c>
      <c r="BN89" s="19">
        <v>2</v>
      </c>
      <c r="BO89" s="19">
        <v>2</v>
      </c>
      <c r="BP89" s="19">
        <v>2</v>
      </c>
      <c r="BQ89" s="19">
        <v>2</v>
      </c>
      <c r="BR89" s="19">
        <v>2</v>
      </c>
      <c r="BS89" s="19">
        <v>1</v>
      </c>
      <c r="BT89" s="19">
        <v>2</v>
      </c>
      <c r="BU89" s="19">
        <v>2</v>
      </c>
      <c r="BV89" s="19">
        <v>2</v>
      </c>
      <c r="BW89" s="19">
        <v>2</v>
      </c>
      <c r="BX89" s="19">
        <v>2</v>
      </c>
      <c r="BY89" s="19">
        <v>2</v>
      </c>
      <c r="BZ89" s="19">
        <v>2</v>
      </c>
      <c r="CA89" s="19">
        <v>2</v>
      </c>
      <c r="CB89" s="19">
        <v>1</v>
      </c>
      <c r="CC89" s="29">
        <f t="shared" si="88"/>
        <v>21</v>
      </c>
      <c r="CD89" s="51">
        <f t="shared" si="89"/>
        <v>0.84</v>
      </c>
      <c r="CE89" s="29">
        <f t="shared" si="90"/>
        <v>4</v>
      </c>
      <c r="CF89" s="51">
        <f t="shared" si="91"/>
        <v>0.16</v>
      </c>
      <c r="CG89" s="29">
        <f t="shared" si="92"/>
        <v>0</v>
      </c>
      <c r="CH89" s="51">
        <f t="shared" si="93"/>
        <v>0</v>
      </c>
      <c r="CI89" s="29">
        <f t="shared" si="94"/>
        <v>1.84</v>
      </c>
      <c r="CJ89" s="29" t="str">
        <f t="shared" si="95"/>
        <v>Đạt mục tiêu</v>
      </c>
    </row>
    <row r="90" spans="1:88" customFormat="1" ht="15.75" hidden="1" customHeight="1" x14ac:dyDescent="0.25">
      <c r="A90" s="26">
        <v>81</v>
      </c>
      <c r="B90" s="14">
        <v>203</v>
      </c>
      <c r="C90" s="13" t="s">
        <v>119</v>
      </c>
      <c r="D90" s="9" t="s">
        <v>16</v>
      </c>
      <c r="E90" s="13" t="s">
        <v>120</v>
      </c>
      <c r="F90" s="9" t="s">
        <v>16</v>
      </c>
      <c r="G90" s="13" t="s">
        <v>120</v>
      </c>
      <c r="H90" s="13" t="s">
        <v>120</v>
      </c>
      <c r="I90" s="19" t="s">
        <v>428</v>
      </c>
      <c r="J90" s="12" t="s">
        <v>10</v>
      </c>
      <c r="K90" s="19"/>
      <c r="L90" s="1"/>
      <c r="M90" s="19"/>
      <c r="N90" s="19"/>
      <c r="O90" s="19"/>
      <c r="P90" s="19"/>
      <c r="Q90" s="19"/>
      <c r="R90" s="26" t="s">
        <v>11</v>
      </c>
      <c r="S90" s="19"/>
      <c r="T90" s="19">
        <f t="shared" si="0"/>
        <v>1</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t="s">
        <v>429</v>
      </c>
      <c r="AX90" s="19" t="s">
        <v>429</v>
      </c>
      <c r="AY90" s="19"/>
      <c r="AZ90" s="19" t="s">
        <v>469</v>
      </c>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29">
        <f t="shared" si="88"/>
        <v>0</v>
      </c>
      <c r="CD90" s="51" t="e">
        <f t="shared" si="89"/>
        <v>#DIV/0!</v>
      </c>
      <c r="CE90" s="29">
        <f t="shared" si="90"/>
        <v>0</v>
      </c>
      <c r="CF90" s="51" t="e">
        <f t="shared" si="91"/>
        <v>#DIV/0!</v>
      </c>
      <c r="CG90" s="29">
        <f t="shared" si="92"/>
        <v>0</v>
      </c>
      <c r="CH90" s="51" t="e">
        <f t="shared" si="93"/>
        <v>#DIV/0!</v>
      </c>
      <c r="CI90" s="29" t="e">
        <f t="shared" si="94"/>
        <v>#DIV/0!</v>
      </c>
      <c r="CJ90" s="29" t="e">
        <f t="shared" si="95"/>
        <v>#DIV/0!</v>
      </c>
    </row>
    <row r="91" spans="1:88" customFormat="1" ht="47.25" hidden="1" x14ac:dyDescent="0.25">
      <c r="A91" s="26">
        <v>82</v>
      </c>
      <c r="B91" s="14">
        <v>206</v>
      </c>
      <c r="C91" s="13" t="s">
        <v>121</v>
      </c>
      <c r="D91" s="9" t="s">
        <v>7</v>
      </c>
      <c r="E91" s="13" t="s">
        <v>122</v>
      </c>
      <c r="F91" s="9" t="s">
        <v>16</v>
      </c>
      <c r="G91" s="13" t="s">
        <v>122</v>
      </c>
      <c r="H91" s="13" t="s">
        <v>500</v>
      </c>
      <c r="I91" s="19" t="s">
        <v>428</v>
      </c>
      <c r="J91" s="12" t="s">
        <v>10</v>
      </c>
      <c r="K91" s="19"/>
      <c r="L91" s="19"/>
      <c r="M91" s="19"/>
      <c r="N91" s="19"/>
      <c r="O91" s="19" t="s">
        <v>11</v>
      </c>
      <c r="P91" s="19"/>
      <c r="Q91" s="19"/>
      <c r="R91" s="19"/>
      <c r="S91" s="19"/>
      <c r="T91" s="19">
        <f t="shared" si="0"/>
        <v>1</v>
      </c>
      <c r="U91" s="19"/>
      <c r="V91" s="19"/>
      <c r="W91" s="19"/>
      <c r="X91" s="19"/>
      <c r="Y91" s="19"/>
      <c r="Z91" s="19"/>
      <c r="AA91" s="19"/>
      <c r="AB91" s="19"/>
      <c r="AC91" s="19"/>
      <c r="AD91" s="19"/>
      <c r="AE91" s="19"/>
      <c r="AF91" s="19"/>
      <c r="AG91" s="19"/>
      <c r="AH91" s="19"/>
      <c r="AI91" s="19"/>
      <c r="AJ91" s="19"/>
      <c r="AK91" s="19" t="s">
        <v>475</v>
      </c>
      <c r="AL91" s="19" t="s">
        <v>475</v>
      </c>
      <c r="AM91" s="19" t="s">
        <v>475</v>
      </c>
      <c r="AN91" s="19" t="s">
        <v>475</v>
      </c>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9">
        <f t="shared" si="88"/>
        <v>0</v>
      </c>
      <c r="CD91" s="51" t="e">
        <f t="shared" si="89"/>
        <v>#DIV/0!</v>
      </c>
      <c r="CE91" s="29">
        <f t="shared" si="90"/>
        <v>0</v>
      </c>
      <c r="CF91" s="51" t="e">
        <f t="shared" si="91"/>
        <v>#DIV/0!</v>
      </c>
      <c r="CG91" s="29">
        <f t="shared" si="92"/>
        <v>0</v>
      </c>
      <c r="CH91" s="51" t="e">
        <f t="shared" si="93"/>
        <v>#DIV/0!</v>
      </c>
      <c r="CI91" s="29" t="e">
        <f t="shared" si="94"/>
        <v>#DIV/0!</v>
      </c>
      <c r="CJ91" s="29" t="e">
        <f t="shared" si="95"/>
        <v>#DIV/0!</v>
      </c>
    </row>
    <row r="92" spans="1:88" ht="40.5" hidden="1" customHeight="1" x14ac:dyDescent="0.25">
      <c r="A92" s="26">
        <v>83</v>
      </c>
      <c r="B92" s="46">
        <v>208</v>
      </c>
      <c r="C92" s="163" t="s">
        <v>123</v>
      </c>
      <c r="D92" s="145"/>
      <c r="E92" s="164"/>
      <c r="F92" s="7" t="s">
        <v>414</v>
      </c>
      <c r="G92" s="7" t="s">
        <v>414</v>
      </c>
      <c r="H92" s="7" t="s">
        <v>414</v>
      </c>
      <c r="I92" s="7" t="s">
        <v>414</v>
      </c>
      <c r="J92" s="7" t="s">
        <v>414</v>
      </c>
      <c r="K92" s="7" t="s">
        <v>414</v>
      </c>
      <c r="L92" s="7" t="s">
        <v>414</v>
      </c>
      <c r="M92" s="7" t="s">
        <v>414</v>
      </c>
      <c r="N92" s="7" t="s">
        <v>414</v>
      </c>
      <c r="O92" s="7" t="s">
        <v>414</v>
      </c>
      <c r="P92" s="7" t="s">
        <v>414</v>
      </c>
      <c r="Q92" s="7" t="s">
        <v>414</v>
      </c>
      <c r="R92" s="7" t="s">
        <v>414</v>
      </c>
      <c r="S92" s="7" t="s">
        <v>414</v>
      </c>
      <c r="T92" s="19">
        <f t="shared" si="0"/>
        <v>0</v>
      </c>
      <c r="U92" s="7" t="s">
        <v>414</v>
      </c>
      <c r="V92" s="7" t="s">
        <v>414</v>
      </c>
      <c r="W92" s="7" t="s">
        <v>414</v>
      </c>
      <c r="X92" s="7" t="s">
        <v>414</v>
      </c>
      <c r="Y92" s="7" t="s">
        <v>414</v>
      </c>
      <c r="Z92" s="7" t="s">
        <v>414</v>
      </c>
      <c r="AA92" s="7" t="s">
        <v>414</v>
      </c>
      <c r="AB92" s="7" t="s">
        <v>414</v>
      </c>
      <c r="AC92" s="7" t="s">
        <v>414</v>
      </c>
      <c r="AD92" s="7" t="s">
        <v>414</v>
      </c>
      <c r="AE92" s="7" t="s">
        <v>414</v>
      </c>
      <c r="AF92" s="7" t="s">
        <v>414</v>
      </c>
      <c r="AG92" s="7" t="s">
        <v>414</v>
      </c>
      <c r="AH92" s="7" t="s">
        <v>414</v>
      </c>
      <c r="AI92" s="7" t="s">
        <v>414</v>
      </c>
      <c r="AJ92" s="7" t="s">
        <v>414</v>
      </c>
      <c r="AK92" s="7" t="s">
        <v>414</v>
      </c>
      <c r="AL92" s="7" t="s">
        <v>414</v>
      </c>
      <c r="AM92" s="7" t="s">
        <v>414</v>
      </c>
      <c r="AN92" s="7" t="s">
        <v>414</v>
      </c>
      <c r="AO92" s="7" t="s">
        <v>414</v>
      </c>
      <c r="AP92" s="7" t="s">
        <v>414</v>
      </c>
      <c r="AQ92" s="7" t="s">
        <v>414</v>
      </c>
      <c r="AR92" s="7" t="s">
        <v>414</v>
      </c>
      <c r="AS92" s="7" t="s">
        <v>414</v>
      </c>
      <c r="AT92" s="7" t="s">
        <v>414</v>
      </c>
      <c r="AU92" s="7" t="s">
        <v>414</v>
      </c>
      <c r="AV92" s="7" t="s">
        <v>414</v>
      </c>
      <c r="AW92" s="7" t="s">
        <v>414</v>
      </c>
      <c r="AX92" s="7" t="s">
        <v>414</v>
      </c>
      <c r="AY92" s="7" t="s">
        <v>414</v>
      </c>
      <c r="AZ92" s="7" t="s">
        <v>414</v>
      </c>
      <c r="BA92" s="7" t="s">
        <v>414</v>
      </c>
      <c r="BB92" s="7" t="s">
        <v>414</v>
      </c>
      <c r="BC92" s="7" t="s">
        <v>414</v>
      </c>
      <c r="BD92" s="7" t="s">
        <v>414</v>
      </c>
      <c r="BE92" s="7" t="s">
        <v>414</v>
      </c>
      <c r="BF92" s="7" t="s">
        <v>414</v>
      </c>
      <c r="BG92" s="7" t="s">
        <v>414</v>
      </c>
      <c r="BH92" s="7" t="s">
        <v>414</v>
      </c>
      <c r="BI92" s="7" t="s">
        <v>414</v>
      </c>
      <c r="BJ92" s="7" t="s">
        <v>414</v>
      </c>
      <c r="BK92" s="7" t="s">
        <v>414</v>
      </c>
      <c r="BL92" s="7" t="s">
        <v>414</v>
      </c>
      <c r="BM92" s="7" t="s">
        <v>414</v>
      </c>
      <c r="BN92" s="7" t="s">
        <v>414</v>
      </c>
      <c r="BO92" s="7" t="s">
        <v>414</v>
      </c>
      <c r="BP92" s="7" t="s">
        <v>414</v>
      </c>
      <c r="BQ92" s="7" t="s">
        <v>414</v>
      </c>
      <c r="BR92" s="7" t="s">
        <v>414</v>
      </c>
      <c r="BS92" s="7" t="s">
        <v>414</v>
      </c>
      <c r="BT92" s="7" t="s">
        <v>414</v>
      </c>
      <c r="BU92" s="7" t="s">
        <v>414</v>
      </c>
      <c r="BV92" s="7" t="s">
        <v>414</v>
      </c>
      <c r="BW92" s="7" t="s">
        <v>414</v>
      </c>
      <c r="BX92" s="7" t="s">
        <v>414</v>
      </c>
      <c r="BY92" s="7" t="s">
        <v>414</v>
      </c>
      <c r="BZ92" s="7" t="s">
        <v>414</v>
      </c>
      <c r="CA92" s="7" t="s">
        <v>414</v>
      </c>
      <c r="CB92" s="7" t="s">
        <v>414</v>
      </c>
      <c r="CC92" s="7" t="s">
        <v>414</v>
      </c>
      <c r="CD92" s="7" t="s">
        <v>414</v>
      </c>
      <c r="CE92" s="7" t="s">
        <v>414</v>
      </c>
      <c r="CF92" s="7" t="s">
        <v>414</v>
      </c>
      <c r="CG92" s="7" t="s">
        <v>414</v>
      </c>
      <c r="CH92" s="7" t="s">
        <v>414</v>
      </c>
      <c r="CI92" s="7" t="s">
        <v>414</v>
      </c>
      <c r="CJ92" s="7" t="s">
        <v>414</v>
      </c>
    </row>
    <row r="93" spans="1:88" customFormat="1" ht="15.75" hidden="1" customHeight="1" x14ac:dyDescent="0.25">
      <c r="A93" s="26">
        <v>84</v>
      </c>
      <c r="B93" s="14">
        <v>209</v>
      </c>
      <c r="C93" s="13" t="s">
        <v>124</v>
      </c>
      <c r="D93" s="18" t="s">
        <v>7</v>
      </c>
      <c r="E93" s="10" t="s">
        <v>125</v>
      </c>
      <c r="F93" s="18" t="s">
        <v>16</v>
      </c>
      <c r="G93" s="10" t="s">
        <v>125</v>
      </c>
      <c r="H93" s="10" t="s">
        <v>501</v>
      </c>
      <c r="I93" s="19" t="s">
        <v>502</v>
      </c>
      <c r="J93" s="12" t="s">
        <v>10</v>
      </c>
      <c r="K93" s="19"/>
      <c r="L93" s="19"/>
      <c r="M93" s="19"/>
      <c r="N93" s="19"/>
      <c r="O93" s="19"/>
      <c r="P93" s="19"/>
      <c r="Q93" s="29" t="s">
        <v>11</v>
      </c>
      <c r="R93" s="19"/>
      <c r="S93" s="19"/>
      <c r="T93" s="19">
        <f t="shared" si="0"/>
        <v>1</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t="s">
        <v>431</v>
      </c>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29">
        <f t="shared" ref="CC93:CC96" si="96">COUNTIF($BD93:$CB93,2)</f>
        <v>0</v>
      </c>
      <c r="CD93" s="51" t="e">
        <f t="shared" ref="CD93:CD96" si="97">CC93/COUNTA($BD93:$CB93)</f>
        <v>#DIV/0!</v>
      </c>
      <c r="CE93" s="29">
        <f t="shared" ref="CE93:CE96" si="98">COUNTIF($BD93:$CB93,1)</f>
        <v>0</v>
      </c>
      <c r="CF93" s="51" t="e">
        <f t="shared" ref="CF93:CF96" si="99">CE93/COUNTA($BD93:$CB93)</f>
        <v>#DIV/0!</v>
      </c>
      <c r="CG93" s="29">
        <f t="shared" ref="CG93:CG96" si="100">COUNTIF($BD93:$CB93,0)</f>
        <v>0</v>
      </c>
      <c r="CH93" s="51" t="e">
        <f t="shared" ref="CH93:CH96" si="101">CG93/COUNTA($BD93:$CB93)</f>
        <v>#DIV/0!</v>
      </c>
      <c r="CI93" s="29" t="e">
        <f t="shared" ref="CI93:CI96" si="102">(((CC93*2)+(CE93*1)+(CG93*0)))/COUNTA($BD93:$CB93)</f>
        <v>#DIV/0!</v>
      </c>
      <c r="CJ93" s="29" t="e">
        <f t="shared" ref="CJ93:CJ96" si="103">IF(CI93&gt;=1.6,"Đạt mục tiêu",IF(CI93&gt;=1,"Cần cố gắng","Chưa đạt"))</f>
        <v>#DIV/0!</v>
      </c>
    </row>
    <row r="94" spans="1:88" customFormat="1" ht="96" hidden="1" customHeight="1" x14ac:dyDescent="0.25">
      <c r="A94" s="26">
        <v>85</v>
      </c>
      <c r="B94" s="14">
        <v>212</v>
      </c>
      <c r="C94" s="13" t="s">
        <v>503</v>
      </c>
      <c r="D94" s="18" t="s">
        <v>7</v>
      </c>
      <c r="E94" s="10" t="s">
        <v>126</v>
      </c>
      <c r="F94" s="18" t="s">
        <v>16</v>
      </c>
      <c r="G94" s="10" t="s">
        <v>126</v>
      </c>
      <c r="H94" s="10" t="s">
        <v>848</v>
      </c>
      <c r="I94" s="19" t="s">
        <v>428</v>
      </c>
      <c r="J94" s="12" t="s">
        <v>10</v>
      </c>
      <c r="K94" s="29"/>
      <c r="L94" s="19"/>
      <c r="M94" s="19"/>
      <c r="N94" s="19"/>
      <c r="O94" s="29" t="s">
        <v>11</v>
      </c>
      <c r="P94" s="29"/>
      <c r="Q94" s="29"/>
      <c r="R94" s="19"/>
      <c r="S94" s="19"/>
      <c r="T94" s="19">
        <f t="shared" si="0"/>
        <v>1</v>
      </c>
      <c r="U94" s="19"/>
      <c r="V94" s="19"/>
      <c r="W94" s="19"/>
      <c r="X94" s="19"/>
      <c r="Y94" s="19"/>
      <c r="Z94" s="19"/>
      <c r="AA94" s="19"/>
      <c r="AB94" s="19"/>
      <c r="AC94" s="19"/>
      <c r="AD94" s="19"/>
      <c r="AE94" s="19"/>
      <c r="AF94" s="19"/>
      <c r="AG94" s="19"/>
      <c r="AH94" s="19"/>
      <c r="AI94" s="19"/>
      <c r="AJ94" s="19"/>
      <c r="AK94" s="19" t="s">
        <v>469</v>
      </c>
      <c r="AL94" s="19"/>
      <c r="AM94" s="19" t="s">
        <v>429</v>
      </c>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29">
        <f t="shared" si="96"/>
        <v>0</v>
      </c>
      <c r="CD94" s="51" t="e">
        <f t="shared" si="97"/>
        <v>#DIV/0!</v>
      </c>
      <c r="CE94" s="29">
        <f t="shared" si="98"/>
        <v>0</v>
      </c>
      <c r="CF94" s="51" t="e">
        <f t="shared" si="99"/>
        <v>#DIV/0!</v>
      </c>
      <c r="CG94" s="29">
        <f t="shared" si="100"/>
        <v>0</v>
      </c>
      <c r="CH94" s="51" t="e">
        <f t="shared" si="101"/>
        <v>#DIV/0!</v>
      </c>
      <c r="CI94" s="29" t="e">
        <f t="shared" si="102"/>
        <v>#DIV/0!</v>
      </c>
      <c r="CJ94" s="29" t="e">
        <f t="shared" si="103"/>
        <v>#DIV/0!</v>
      </c>
    </row>
    <row r="95" spans="1:88" customFormat="1" ht="153.75" hidden="1" customHeight="1" x14ac:dyDescent="0.25">
      <c r="A95" s="26">
        <v>86</v>
      </c>
      <c r="B95" s="14">
        <v>215</v>
      </c>
      <c r="C95" s="13" t="s">
        <v>127</v>
      </c>
      <c r="D95" s="9" t="s">
        <v>7</v>
      </c>
      <c r="E95" s="13" t="s">
        <v>128</v>
      </c>
      <c r="F95" s="9" t="s">
        <v>16</v>
      </c>
      <c r="G95" s="66" t="s">
        <v>128</v>
      </c>
      <c r="H95" s="66" t="s">
        <v>504</v>
      </c>
      <c r="I95" s="19" t="s">
        <v>428</v>
      </c>
      <c r="J95" s="12" t="s">
        <v>10</v>
      </c>
      <c r="K95" s="19"/>
      <c r="L95" s="1"/>
      <c r="M95" s="19"/>
      <c r="N95" s="19"/>
      <c r="O95" s="19"/>
      <c r="P95" s="19"/>
      <c r="Q95" s="19"/>
      <c r="R95" s="19"/>
      <c r="S95" s="19" t="s">
        <v>11</v>
      </c>
      <c r="T95" s="19">
        <f t="shared" si="0"/>
        <v>1</v>
      </c>
      <c r="U95" s="19"/>
      <c r="V95" s="19"/>
      <c r="W95" s="19"/>
      <c r="X95" s="19"/>
      <c r="Y95" s="19"/>
      <c r="Z95" s="19"/>
      <c r="AA95" s="19"/>
      <c r="AB95" s="19"/>
      <c r="AC95" s="19" t="s">
        <v>429</v>
      </c>
      <c r="AD95" s="19"/>
      <c r="AE95" s="19"/>
      <c r="AF95" s="19" t="s">
        <v>429</v>
      </c>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v>1</v>
      </c>
      <c r="BE95" s="19">
        <v>2</v>
      </c>
      <c r="BF95" s="19">
        <v>2</v>
      </c>
      <c r="BG95" s="19">
        <v>2</v>
      </c>
      <c r="BH95" s="19">
        <v>2</v>
      </c>
      <c r="BI95" s="19">
        <v>1</v>
      </c>
      <c r="BJ95" s="19">
        <v>2</v>
      </c>
      <c r="BK95" s="19">
        <v>1</v>
      </c>
      <c r="BL95" s="19">
        <v>2</v>
      </c>
      <c r="BM95" s="19">
        <v>2</v>
      </c>
      <c r="BN95" s="19">
        <v>2</v>
      </c>
      <c r="BO95" s="19">
        <v>2</v>
      </c>
      <c r="BP95" s="19">
        <v>2</v>
      </c>
      <c r="BQ95" s="19">
        <v>2</v>
      </c>
      <c r="BR95" s="19">
        <v>2</v>
      </c>
      <c r="BS95" s="19">
        <v>1</v>
      </c>
      <c r="BT95" s="19">
        <v>2</v>
      </c>
      <c r="BU95" s="19">
        <v>1</v>
      </c>
      <c r="BV95" s="19">
        <v>2</v>
      </c>
      <c r="BW95" s="19">
        <v>2</v>
      </c>
      <c r="BX95" s="19">
        <v>2</v>
      </c>
      <c r="BY95" s="19">
        <v>2</v>
      </c>
      <c r="BZ95" s="19">
        <v>2</v>
      </c>
      <c r="CA95" s="19">
        <v>2</v>
      </c>
      <c r="CB95" s="19">
        <v>1</v>
      </c>
      <c r="CC95" s="29">
        <f t="shared" si="96"/>
        <v>19</v>
      </c>
      <c r="CD95" s="51">
        <f t="shared" si="97"/>
        <v>0.76</v>
      </c>
      <c r="CE95" s="29">
        <f t="shared" si="98"/>
        <v>6</v>
      </c>
      <c r="CF95" s="51">
        <f t="shared" si="99"/>
        <v>0.24</v>
      </c>
      <c r="CG95" s="29">
        <f t="shared" si="100"/>
        <v>0</v>
      </c>
      <c r="CH95" s="51">
        <f t="shared" si="101"/>
        <v>0</v>
      </c>
      <c r="CI95" s="29">
        <f t="shared" si="102"/>
        <v>1.76</v>
      </c>
      <c r="CJ95" s="29" t="str">
        <f t="shared" si="103"/>
        <v>Đạt mục tiêu</v>
      </c>
    </row>
    <row r="96" spans="1:88" customFormat="1" ht="67.5" hidden="1" customHeight="1" x14ac:dyDescent="0.25">
      <c r="A96" s="26">
        <v>87</v>
      </c>
      <c r="B96" s="14">
        <v>221</v>
      </c>
      <c r="C96" s="13" t="s">
        <v>129</v>
      </c>
      <c r="D96" s="9" t="s">
        <v>25</v>
      </c>
      <c r="E96" s="13" t="s">
        <v>130</v>
      </c>
      <c r="F96" s="9" t="s">
        <v>25</v>
      </c>
      <c r="G96" s="13" t="s">
        <v>130</v>
      </c>
      <c r="H96" s="13" t="s">
        <v>798</v>
      </c>
      <c r="I96" s="19" t="s">
        <v>428</v>
      </c>
      <c r="J96" s="12" t="s">
        <v>10</v>
      </c>
      <c r="K96" s="19"/>
      <c r="L96" s="19"/>
      <c r="M96" s="19" t="s">
        <v>11</v>
      </c>
      <c r="N96" s="19"/>
      <c r="O96" s="19"/>
      <c r="P96" s="19"/>
      <c r="Q96" s="19"/>
      <c r="R96" s="19"/>
      <c r="S96" s="19"/>
      <c r="T96" s="19">
        <f t="shared" si="0"/>
        <v>1</v>
      </c>
      <c r="U96" s="19"/>
      <c r="V96" s="19"/>
      <c r="W96" s="19"/>
      <c r="X96" s="19"/>
      <c r="Y96" s="19"/>
      <c r="Z96" s="19"/>
      <c r="AA96" s="19"/>
      <c r="AB96" s="19"/>
      <c r="AC96" s="19" t="s">
        <v>429</v>
      </c>
      <c r="AD96" s="19" t="s">
        <v>475</v>
      </c>
      <c r="AE96" s="19" t="s">
        <v>429</v>
      </c>
      <c r="AF96" s="19" t="s">
        <v>475</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v>2</v>
      </c>
      <c r="BE96" s="19">
        <v>2</v>
      </c>
      <c r="BF96" s="19">
        <v>2</v>
      </c>
      <c r="BG96" s="19">
        <v>2</v>
      </c>
      <c r="BH96" s="19">
        <v>2</v>
      </c>
      <c r="BI96" s="19">
        <v>2</v>
      </c>
      <c r="BJ96" s="19">
        <v>0</v>
      </c>
      <c r="BK96" s="19">
        <v>2</v>
      </c>
      <c r="BL96" s="19">
        <v>2</v>
      </c>
      <c r="BM96" s="19">
        <v>2</v>
      </c>
      <c r="BN96" s="19">
        <v>1</v>
      </c>
      <c r="BO96" s="19">
        <v>2</v>
      </c>
      <c r="BP96" s="19">
        <v>2</v>
      </c>
      <c r="BQ96" s="19">
        <v>2</v>
      </c>
      <c r="BR96" s="19">
        <v>1</v>
      </c>
      <c r="BS96" s="19">
        <v>2</v>
      </c>
      <c r="BT96" s="19">
        <v>2</v>
      </c>
      <c r="BU96" s="19">
        <v>2</v>
      </c>
      <c r="BV96" s="19">
        <v>0</v>
      </c>
      <c r="BW96" s="19">
        <v>2</v>
      </c>
      <c r="BX96" s="19">
        <v>2</v>
      </c>
      <c r="BY96" s="19">
        <v>2</v>
      </c>
      <c r="BZ96" s="19">
        <v>1</v>
      </c>
      <c r="CA96" s="19">
        <v>2</v>
      </c>
      <c r="CB96" s="19">
        <v>2</v>
      </c>
      <c r="CC96" s="29">
        <f t="shared" si="96"/>
        <v>20</v>
      </c>
      <c r="CD96" s="51">
        <f t="shared" si="97"/>
        <v>0.8</v>
      </c>
      <c r="CE96" s="29">
        <f t="shared" si="98"/>
        <v>3</v>
      </c>
      <c r="CF96" s="51">
        <f t="shared" si="99"/>
        <v>0.12</v>
      </c>
      <c r="CG96" s="29">
        <f t="shared" si="100"/>
        <v>2</v>
      </c>
      <c r="CH96" s="51">
        <f t="shared" si="101"/>
        <v>0.08</v>
      </c>
      <c r="CI96" s="29">
        <f t="shared" si="102"/>
        <v>1.72</v>
      </c>
      <c r="CJ96" s="29" t="str">
        <f t="shared" si="103"/>
        <v>Đạt mục tiêu</v>
      </c>
    </row>
    <row r="97" spans="1:88" ht="35.25" customHeight="1" x14ac:dyDescent="0.25">
      <c r="A97" s="26">
        <v>88</v>
      </c>
      <c r="B97" s="46">
        <v>225</v>
      </c>
      <c r="C97" s="163" t="s">
        <v>131</v>
      </c>
      <c r="D97" s="145"/>
      <c r="E97" s="145"/>
      <c r="F97" s="145"/>
      <c r="G97" s="145"/>
      <c r="H97" s="164"/>
      <c r="I97" s="7" t="s">
        <v>414</v>
      </c>
      <c r="J97" s="7" t="s">
        <v>414</v>
      </c>
      <c r="K97" s="7" t="s">
        <v>414</v>
      </c>
      <c r="L97" s="7" t="s">
        <v>414</v>
      </c>
      <c r="M97" s="7" t="s">
        <v>414</v>
      </c>
      <c r="N97" s="7" t="s">
        <v>414</v>
      </c>
      <c r="O97" s="7" t="s">
        <v>414</v>
      </c>
      <c r="P97" s="7" t="s">
        <v>414</v>
      </c>
      <c r="Q97" s="7" t="s">
        <v>414</v>
      </c>
      <c r="R97" s="7" t="s">
        <v>414</v>
      </c>
      <c r="S97" s="7" t="s">
        <v>414</v>
      </c>
      <c r="T97" s="19">
        <f t="shared" si="0"/>
        <v>0</v>
      </c>
      <c r="U97" s="7" t="s">
        <v>414</v>
      </c>
      <c r="V97" s="7" t="s">
        <v>414</v>
      </c>
      <c r="W97" s="7" t="s">
        <v>414</v>
      </c>
      <c r="X97" s="7" t="s">
        <v>414</v>
      </c>
      <c r="Y97" s="7" t="s">
        <v>414</v>
      </c>
      <c r="Z97" s="7" t="s">
        <v>414</v>
      </c>
      <c r="AA97" s="7" t="s">
        <v>414</v>
      </c>
      <c r="AB97" s="7" t="s">
        <v>414</v>
      </c>
      <c r="AC97" s="7" t="s">
        <v>414</v>
      </c>
      <c r="AD97" s="7" t="s">
        <v>414</v>
      </c>
      <c r="AE97" s="7" t="s">
        <v>414</v>
      </c>
      <c r="AF97" s="7" t="s">
        <v>414</v>
      </c>
      <c r="AG97" s="7" t="s">
        <v>414</v>
      </c>
      <c r="AH97" s="7" t="s">
        <v>414</v>
      </c>
      <c r="AI97" s="7" t="s">
        <v>414</v>
      </c>
      <c r="AJ97" s="7" t="s">
        <v>414</v>
      </c>
      <c r="AK97" s="7" t="s">
        <v>414</v>
      </c>
      <c r="AL97" s="7" t="s">
        <v>414</v>
      </c>
      <c r="AM97" s="7" t="s">
        <v>414</v>
      </c>
      <c r="AN97" s="7" t="s">
        <v>414</v>
      </c>
      <c r="AO97" s="7" t="s">
        <v>414</v>
      </c>
      <c r="AP97" s="7" t="s">
        <v>414</v>
      </c>
      <c r="AQ97" s="7" t="s">
        <v>414</v>
      </c>
      <c r="AR97" s="7" t="s">
        <v>414</v>
      </c>
      <c r="AS97" s="7" t="s">
        <v>414</v>
      </c>
      <c r="AT97" s="7" t="s">
        <v>414</v>
      </c>
      <c r="AU97" s="7" t="s">
        <v>414</v>
      </c>
      <c r="AV97" s="7" t="s">
        <v>414</v>
      </c>
      <c r="AW97" s="7" t="s">
        <v>414</v>
      </c>
      <c r="AX97" s="7" t="s">
        <v>414</v>
      </c>
      <c r="AY97" s="7" t="s">
        <v>414</v>
      </c>
      <c r="AZ97" s="7" t="s">
        <v>414</v>
      </c>
      <c r="BA97" s="7" t="s">
        <v>414</v>
      </c>
      <c r="BB97" s="7" t="s">
        <v>414</v>
      </c>
      <c r="BC97" s="7" t="s">
        <v>414</v>
      </c>
      <c r="BD97" s="7" t="s">
        <v>414</v>
      </c>
      <c r="BE97" s="7" t="s">
        <v>414</v>
      </c>
      <c r="BF97" s="7" t="s">
        <v>414</v>
      </c>
      <c r="BG97" s="7" t="s">
        <v>414</v>
      </c>
      <c r="BH97" s="7" t="s">
        <v>414</v>
      </c>
      <c r="BI97" s="7" t="s">
        <v>414</v>
      </c>
      <c r="BJ97" s="7" t="s">
        <v>414</v>
      </c>
      <c r="BK97" s="7" t="s">
        <v>414</v>
      </c>
      <c r="BL97" s="7" t="s">
        <v>414</v>
      </c>
      <c r="BM97" s="7" t="s">
        <v>414</v>
      </c>
      <c r="BN97" s="7" t="s">
        <v>414</v>
      </c>
      <c r="BO97" s="7" t="s">
        <v>414</v>
      </c>
      <c r="BP97" s="7" t="s">
        <v>414</v>
      </c>
      <c r="BQ97" s="7" t="s">
        <v>414</v>
      </c>
      <c r="BR97" s="7" t="s">
        <v>414</v>
      </c>
      <c r="BS97" s="7" t="s">
        <v>414</v>
      </c>
      <c r="BT97" s="7" t="s">
        <v>414</v>
      </c>
      <c r="BU97" s="7" t="s">
        <v>414</v>
      </c>
      <c r="BV97" s="7" t="s">
        <v>414</v>
      </c>
      <c r="BW97" s="7" t="s">
        <v>414</v>
      </c>
      <c r="BX97" s="7" t="s">
        <v>414</v>
      </c>
      <c r="BY97" s="7" t="s">
        <v>414</v>
      </c>
      <c r="BZ97" s="7" t="s">
        <v>414</v>
      </c>
      <c r="CA97" s="7" t="s">
        <v>414</v>
      </c>
      <c r="CB97" s="7" t="s">
        <v>414</v>
      </c>
      <c r="CC97" s="7" t="s">
        <v>414</v>
      </c>
      <c r="CD97" s="7" t="s">
        <v>414</v>
      </c>
      <c r="CE97" s="7" t="s">
        <v>414</v>
      </c>
      <c r="CF97" s="7" t="s">
        <v>414</v>
      </c>
      <c r="CG97" s="7" t="s">
        <v>414</v>
      </c>
      <c r="CH97" s="7" t="s">
        <v>414</v>
      </c>
      <c r="CI97" s="7" t="s">
        <v>414</v>
      </c>
      <c r="CJ97" s="7" t="s">
        <v>414</v>
      </c>
    </row>
    <row r="98" spans="1:88" ht="23.25" customHeight="1" x14ac:dyDescent="0.25">
      <c r="A98" s="26">
        <v>89</v>
      </c>
      <c r="B98" s="46">
        <v>226</v>
      </c>
      <c r="C98" s="163" t="s">
        <v>132</v>
      </c>
      <c r="D98" s="145"/>
      <c r="E98" s="164"/>
      <c r="F98" s="7" t="s">
        <v>414</v>
      </c>
      <c r="G98" s="7" t="s">
        <v>414</v>
      </c>
      <c r="H98" s="7" t="s">
        <v>414</v>
      </c>
      <c r="I98" s="7" t="s">
        <v>414</v>
      </c>
      <c r="J98" s="7" t="s">
        <v>414</v>
      </c>
      <c r="K98" s="7" t="s">
        <v>414</v>
      </c>
      <c r="L98" s="7" t="s">
        <v>414</v>
      </c>
      <c r="M98" s="7" t="s">
        <v>414</v>
      </c>
      <c r="N98" s="7" t="s">
        <v>414</v>
      </c>
      <c r="O98" s="7" t="s">
        <v>414</v>
      </c>
      <c r="P98" s="7" t="s">
        <v>414</v>
      </c>
      <c r="Q98" s="7" t="s">
        <v>414</v>
      </c>
      <c r="R98" s="7" t="s">
        <v>414</v>
      </c>
      <c r="S98" s="7" t="s">
        <v>414</v>
      </c>
      <c r="T98" s="19">
        <f t="shared" si="0"/>
        <v>0</v>
      </c>
      <c r="U98" s="7" t="s">
        <v>414</v>
      </c>
      <c r="V98" s="7" t="s">
        <v>414</v>
      </c>
      <c r="W98" s="7" t="s">
        <v>414</v>
      </c>
      <c r="X98" s="7" t="s">
        <v>414</v>
      </c>
      <c r="Y98" s="7" t="s">
        <v>414</v>
      </c>
      <c r="Z98" s="7" t="s">
        <v>414</v>
      </c>
      <c r="AA98" s="7" t="s">
        <v>414</v>
      </c>
      <c r="AB98" s="7" t="s">
        <v>414</v>
      </c>
      <c r="AC98" s="7" t="s">
        <v>414</v>
      </c>
      <c r="AD98" s="7" t="s">
        <v>414</v>
      </c>
      <c r="AE98" s="7" t="s">
        <v>414</v>
      </c>
      <c r="AF98" s="7" t="s">
        <v>414</v>
      </c>
      <c r="AG98" s="7" t="s">
        <v>414</v>
      </c>
      <c r="AH98" s="7" t="s">
        <v>414</v>
      </c>
      <c r="AI98" s="7" t="s">
        <v>414</v>
      </c>
      <c r="AJ98" s="7" t="s">
        <v>414</v>
      </c>
      <c r="AK98" s="7" t="s">
        <v>414</v>
      </c>
      <c r="AL98" s="7" t="s">
        <v>414</v>
      </c>
      <c r="AM98" s="7" t="s">
        <v>414</v>
      </c>
      <c r="AN98" s="7" t="s">
        <v>414</v>
      </c>
      <c r="AO98" s="7" t="s">
        <v>414</v>
      </c>
      <c r="AP98" s="7" t="s">
        <v>414</v>
      </c>
      <c r="AQ98" s="7" t="s">
        <v>414</v>
      </c>
      <c r="AR98" s="7" t="s">
        <v>414</v>
      </c>
      <c r="AS98" s="7" t="s">
        <v>414</v>
      </c>
      <c r="AT98" s="7" t="s">
        <v>414</v>
      </c>
      <c r="AU98" s="7" t="s">
        <v>414</v>
      </c>
      <c r="AV98" s="7" t="s">
        <v>414</v>
      </c>
      <c r="AW98" s="7" t="s">
        <v>414</v>
      </c>
      <c r="AX98" s="7" t="s">
        <v>414</v>
      </c>
      <c r="AY98" s="7" t="s">
        <v>414</v>
      </c>
      <c r="AZ98" s="7" t="s">
        <v>414</v>
      </c>
      <c r="BA98" s="7" t="s">
        <v>414</v>
      </c>
      <c r="BB98" s="7" t="s">
        <v>414</v>
      </c>
      <c r="BC98" s="7" t="s">
        <v>414</v>
      </c>
      <c r="BD98" s="7" t="s">
        <v>414</v>
      </c>
      <c r="BE98" s="7" t="s">
        <v>414</v>
      </c>
      <c r="BF98" s="7" t="s">
        <v>414</v>
      </c>
      <c r="BG98" s="7" t="s">
        <v>414</v>
      </c>
      <c r="BH98" s="7" t="s">
        <v>414</v>
      </c>
      <c r="BI98" s="7" t="s">
        <v>414</v>
      </c>
      <c r="BJ98" s="7" t="s">
        <v>414</v>
      </c>
      <c r="BK98" s="7" t="s">
        <v>414</v>
      </c>
      <c r="BL98" s="7" t="s">
        <v>414</v>
      </c>
      <c r="BM98" s="7" t="s">
        <v>414</v>
      </c>
      <c r="BN98" s="7" t="s">
        <v>414</v>
      </c>
      <c r="BO98" s="7" t="s">
        <v>414</v>
      </c>
      <c r="BP98" s="7" t="s">
        <v>414</v>
      </c>
      <c r="BQ98" s="7" t="s">
        <v>414</v>
      </c>
      <c r="BR98" s="7" t="s">
        <v>414</v>
      </c>
      <c r="BS98" s="7" t="s">
        <v>414</v>
      </c>
      <c r="BT98" s="7" t="s">
        <v>414</v>
      </c>
      <c r="BU98" s="7" t="s">
        <v>414</v>
      </c>
      <c r="BV98" s="7" t="s">
        <v>414</v>
      </c>
      <c r="BW98" s="7" t="s">
        <v>414</v>
      </c>
      <c r="BX98" s="7" t="s">
        <v>414</v>
      </c>
      <c r="BY98" s="7" t="s">
        <v>414</v>
      </c>
      <c r="BZ98" s="7" t="s">
        <v>414</v>
      </c>
      <c r="CA98" s="7" t="s">
        <v>414</v>
      </c>
      <c r="CB98" s="7" t="s">
        <v>414</v>
      </c>
      <c r="CC98" s="7" t="s">
        <v>414</v>
      </c>
      <c r="CD98" s="7" t="s">
        <v>414</v>
      </c>
      <c r="CE98" s="7" t="s">
        <v>414</v>
      </c>
      <c r="CF98" s="7" t="s">
        <v>414</v>
      </c>
      <c r="CG98" s="7" t="s">
        <v>414</v>
      </c>
      <c r="CH98" s="7" t="s">
        <v>414</v>
      </c>
      <c r="CI98" s="7" t="s">
        <v>414</v>
      </c>
      <c r="CJ98" s="7" t="s">
        <v>414</v>
      </c>
    </row>
    <row r="99" spans="1:88" ht="15.75" hidden="1" customHeight="1" x14ac:dyDescent="0.25">
      <c r="A99" s="26">
        <v>90</v>
      </c>
      <c r="B99" s="46">
        <v>227</v>
      </c>
      <c r="C99" s="163" t="s">
        <v>133</v>
      </c>
      <c r="D99" s="145"/>
      <c r="E99" s="164"/>
      <c r="F99" s="7" t="s">
        <v>414</v>
      </c>
      <c r="G99" s="7" t="s">
        <v>414</v>
      </c>
      <c r="H99" s="7" t="s">
        <v>414</v>
      </c>
      <c r="I99" s="7" t="s">
        <v>414</v>
      </c>
      <c r="J99" s="7" t="s">
        <v>414</v>
      </c>
      <c r="K99" s="7" t="s">
        <v>414</v>
      </c>
      <c r="L99" s="7" t="s">
        <v>414</v>
      </c>
      <c r="M99" s="7" t="s">
        <v>414</v>
      </c>
      <c r="N99" s="7" t="s">
        <v>414</v>
      </c>
      <c r="O99" s="7" t="s">
        <v>414</v>
      </c>
      <c r="P99" s="7" t="s">
        <v>414</v>
      </c>
      <c r="Q99" s="7" t="s">
        <v>414</v>
      </c>
      <c r="R99" s="7" t="s">
        <v>414</v>
      </c>
      <c r="S99" s="7" t="s">
        <v>414</v>
      </c>
      <c r="T99" s="19">
        <f t="shared" si="0"/>
        <v>0</v>
      </c>
      <c r="U99" s="7" t="s">
        <v>414</v>
      </c>
      <c r="V99" s="7" t="s">
        <v>414</v>
      </c>
      <c r="W99" s="7" t="s">
        <v>414</v>
      </c>
      <c r="X99" s="7" t="s">
        <v>414</v>
      </c>
      <c r="Y99" s="7" t="s">
        <v>414</v>
      </c>
      <c r="Z99" s="7" t="s">
        <v>414</v>
      </c>
      <c r="AA99" s="7" t="s">
        <v>414</v>
      </c>
      <c r="AB99" s="7" t="s">
        <v>414</v>
      </c>
      <c r="AC99" s="7" t="s">
        <v>414</v>
      </c>
      <c r="AD99" s="7" t="s">
        <v>414</v>
      </c>
      <c r="AE99" s="7" t="s">
        <v>414</v>
      </c>
      <c r="AF99" s="7" t="s">
        <v>414</v>
      </c>
      <c r="AG99" s="7" t="s">
        <v>414</v>
      </c>
      <c r="AH99" s="7" t="s">
        <v>414</v>
      </c>
      <c r="AI99" s="7" t="s">
        <v>414</v>
      </c>
      <c r="AJ99" s="7" t="s">
        <v>414</v>
      </c>
      <c r="AK99" s="7" t="s">
        <v>414</v>
      </c>
      <c r="AL99" s="7" t="s">
        <v>414</v>
      </c>
      <c r="AM99" s="7" t="s">
        <v>414</v>
      </c>
      <c r="AN99" s="7" t="s">
        <v>414</v>
      </c>
      <c r="AO99" s="7" t="s">
        <v>414</v>
      </c>
      <c r="AP99" s="7" t="s">
        <v>414</v>
      </c>
      <c r="AQ99" s="7" t="s">
        <v>414</v>
      </c>
      <c r="AR99" s="7" t="s">
        <v>414</v>
      </c>
      <c r="AS99" s="7" t="s">
        <v>414</v>
      </c>
      <c r="AT99" s="7" t="s">
        <v>414</v>
      </c>
      <c r="AU99" s="7" t="s">
        <v>414</v>
      </c>
      <c r="AV99" s="7" t="s">
        <v>414</v>
      </c>
      <c r="AW99" s="7" t="s">
        <v>414</v>
      </c>
      <c r="AX99" s="7" t="s">
        <v>414</v>
      </c>
      <c r="AY99" s="7" t="s">
        <v>414</v>
      </c>
      <c r="AZ99" s="7" t="s">
        <v>414</v>
      </c>
      <c r="BA99" s="7" t="s">
        <v>414</v>
      </c>
      <c r="BB99" s="7" t="s">
        <v>414</v>
      </c>
      <c r="BC99" s="7" t="s">
        <v>414</v>
      </c>
      <c r="BD99" s="7" t="s">
        <v>414</v>
      </c>
      <c r="BE99" s="7" t="s">
        <v>414</v>
      </c>
      <c r="BF99" s="7" t="s">
        <v>414</v>
      </c>
      <c r="BG99" s="7" t="s">
        <v>414</v>
      </c>
      <c r="BH99" s="7" t="s">
        <v>414</v>
      </c>
      <c r="BI99" s="7" t="s">
        <v>414</v>
      </c>
      <c r="BJ99" s="7" t="s">
        <v>414</v>
      </c>
      <c r="BK99" s="7" t="s">
        <v>414</v>
      </c>
      <c r="BL99" s="7" t="s">
        <v>414</v>
      </c>
      <c r="BM99" s="7" t="s">
        <v>414</v>
      </c>
      <c r="BN99" s="7" t="s">
        <v>414</v>
      </c>
      <c r="BO99" s="7" t="s">
        <v>414</v>
      </c>
      <c r="BP99" s="7" t="s">
        <v>414</v>
      </c>
      <c r="BQ99" s="7" t="s">
        <v>414</v>
      </c>
      <c r="BR99" s="7" t="s">
        <v>414</v>
      </c>
      <c r="BS99" s="7" t="s">
        <v>414</v>
      </c>
      <c r="BT99" s="7" t="s">
        <v>414</v>
      </c>
      <c r="BU99" s="7" t="s">
        <v>414</v>
      </c>
      <c r="BV99" s="7" t="s">
        <v>414</v>
      </c>
      <c r="BW99" s="7" t="s">
        <v>414</v>
      </c>
      <c r="BX99" s="7" t="s">
        <v>414</v>
      </c>
      <c r="BY99" s="7" t="s">
        <v>414</v>
      </c>
      <c r="BZ99" s="7" t="s">
        <v>414</v>
      </c>
      <c r="CA99" s="7" t="s">
        <v>414</v>
      </c>
      <c r="CB99" s="7" t="s">
        <v>414</v>
      </c>
      <c r="CC99" s="7" t="s">
        <v>414</v>
      </c>
      <c r="CD99" s="7" t="s">
        <v>414</v>
      </c>
      <c r="CE99" s="7" t="s">
        <v>414</v>
      </c>
      <c r="CF99" s="7" t="s">
        <v>414</v>
      </c>
      <c r="CG99" s="7" t="s">
        <v>414</v>
      </c>
      <c r="CH99" s="7" t="s">
        <v>414</v>
      </c>
      <c r="CI99" s="7" t="s">
        <v>414</v>
      </c>
      <c r="CJ99" s="7" t="s">
        <v>414</v>
      </c>
    </row>
    <row r="100" spans="1:88" customFormat="1" ht="106.5" hidden="1" customHeight="1" x14ac:dyDescent="0.25">
      <c r="A100" s="26">
        <v>91</v>
      </c>
      <c r="B100" s="14">
        <v>228</v>
      </c>
      <c r="C100" s="13" t="s">
        <v>134</v>
      </c>
      <c r="D100" s="9" t="s">
        <v>7</v>
      </c>
      <c r="E100" s="13" t="s">
        <v>135</v>
      </c>
      <c r="F100" s="9" t="s">
        <v>16</v>
      </c>
      <c r="G100" s="13" t="s">
        <v>135</v>
      </c>
      <c r="H100" s="21" t="s">
        <v>505</v>
      </c>
      <c r="I100" s="19" t="s">
        <v>428</v>
      </c>
      <c r="J100" s="12" t="s">
        <v>136</v>
      </c>
      <c r="K100" s="19"/>
      <c r="L100" s="29" t="s">
        <v>11</v>
      </c>
      <c r="M100" s="19"/>
      <c r="N100" s="19"/>
      <c r="O100" s="19"/>
      <c r="P100" s="19"/>
      <c r="Q100" s="19"/>
      <c r="R100" s="19"/>
      <c r="S100" s="19"/>
      <c r="T100" s="19">
        <f t="shared" si="0"/>
        <v>1</v>
      </c>
      <c r="U100" s="19"/>
      <c r="V100" s="19"/>
      <c r="W100" s="19"/>
      <c r="X100" s="19"/>
      <c r="Y100" s="19"/>
      <c r="Z100" s="19"/>
      <c r="AA100" s="19"/>
      <c r="AB100" s="19" t="s">
        <v>467</v>
      </c>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v>2</v>
      </c>
      <c r="BE100" s="19">
        <v>2</v>
      </c>
      <c r="BF100" s="19">
        <v>2</v>
      </c>
      <c r="BG100" s="19">
        <v>1</v>
      </c>
      <c r="BH100" s="19">
        <v>2</v>
      </c>
      <c r="BI100" s="19">
        <v>2</v>
      </c>
      <c r="BJ100" s="19">
        <v>0</v>
      </c>
      <c r="BK100" s="19">
        <v>2</v>
      </c>
      <c r="BL100" s="19">
        <v>2</v>
      </c>
      <c r="BM100" s="19">
        <v>2</v>
      </c>
      <c r="BN100" s="19">
        <v>2</v>
      </c>
      <c r="BO100" s="19">
        <v>2</v>
      </c>
      <c r="BP100" s="19">
        <v>2</v>
      </c>
      <c r="BQ100" s="19">
        <v>1</v>
      </c>
      <c r="BR100" s="19">
        <v>2</v>
      </c>
      <c r="BS100" s="19">
        <v>2</v>
      </c>
      <c r="BT100" s="19">
        <v>2</v>
      </c>
      <c r="BU100" s="19">
        <v>1</v>
      </c>
      <c r="BV100" s="19">
        <v>1</v>
      </c>
      <c r="BW100" s="19">
        <v>2</v>
      </c>
      <c r="BX100" s="19">
        <v>2</v>
      </c>
      <c r="BY100" s="19">
        <v>2</v>
      </c>
      <c r="BZ100" s="19">
        <v>2</v>
      </c>
      <c r="CA100" s="19">
        <v>1</v>
      </c>
      <c r="CB100" s="19">
        <v>2</v>
      </c>
      <c r="CC100" s="29">
        <f t="shared" ref="CC100:CC101" si="104">COUNTIF($BD100:$CB100,2)</f>
        <v>19</v>
      </c>
      <c r="CD100" s="51">
        <f t="shared" ref="CD100:CD101" si="105">CC100/COUNTA($BD100:$CB100)</f>
        <v>0.76</v>
      </c>
      <c r="CE100" s="29">
        <f t="shared" ref="CE100:CE101" si="106">COUNTIF($BD100:$CB100,1)</f>
        <v>5</v>
      </c>
      <c r="CF100" s="51">
        <f t="shared" ref="CF100:CF101" si="107">CE100/COUNTA($BD100:$CB100)</f>
        <v>0.2</v>
      </c>
      <c r="CG100" s="29">
        <f t="shared" ref="CG100:CG101" si="108">COUNTIF($BD100:$CB100,0)</f>
        <v>1</v>
      </c>
      <c r="CH100" s="51">
        <f t="shared" ref="CH100:CH101" si="109">CG100/COUNTA($BD100:$CB100)</f>
        <v>0.04</v>
      </c>
      <c r="CI100" s="29">
        <f t="shared" ref="CI100:CI101" si="110">(((CC100*2)+(CE100*1)+(CG100*0)))/COUNTA($BD100:$CB100)</f>
        <v>1.72</v>
      </c>
      <c r="CJ100" s="29" t="str">
        <f t="shared" ref="CJ100:CJ101" si="111">IF(CI100&gt;=1.6,"Đạt mục tiêu",IF(CI100&gt;=1,"Cần cố gắng","Chưa đạt"))</f>
        <v>Đạt mục tiêu</v>
      </c>
    </row>
    <row r="101" spans="1:88" customFormat="1" ht="15.75" hidden="1" customHeight="1" x14ac:dyDescent="0.25">
      <c r="A101" s="26">
        <v>92</v>
      </c>
      <c r="B101" s="14">
        <v>229</v>
      </c>
      <c r="C101" s="13" t="s">
        <v>137</v>
      </c>
      <c r="D101" s="9" t="s">
        <v>9</v>
      </c>
      <c r="E101" s="13" t="s">
        <v>138</v>
      </c>
      <c r="F101" s="9" t="s">
        <v>9</v>
      </c>
      <c r="G101" s="13" t="s">
        <v>138</v>
      </c>
      <c r="H101" s="21" t="s">
        <v>799</v>
      </c>
      <c r="I101" s="19" t="s">
        <v>428</v>
      </c>
      <c r="J101" s="12" t="s">
        <v>136</v>
      </c>
      <c r="K101" s="19"/>
      <c r="L101" s="29" t="s">
        <v>11</v>
      </c>
      <c r="M101" s="19"/>
      <c r="N101" s="19"/>
      <c r="O101" s="19"/>
      <c r="P101" s="19"/>
      <c r="Q101" s="19"/>
      <c r="R101" s="19"/>
      <c r="S101" s="19"/>
      <c r="T101" s="19">
        <f t="shared" si="0"/>
        <v>1</v>
      </c>
      <c r="U101" s="19"/>
      <c r="V101" s="19"/>
      <c r="W101" s="19"/>
      <c r="X101" s="19"/>
      <c r="Y101" s="19"/>
      <c r="Z101" s="19" t="s">
        <v>467</v>
      </c>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v>1</v>
      </c>
      <c r="BE101" s="19">
        <v>2</v>
      </c>
      <c r="BF101" s="19">
        <v>2</v>
      </c>
      <c r="BG101" s="19">
        <v>2</v>
      </c>
      <c r="BH101" s="19">
        <v>2</v>
      </c>
      <c r="BI101" s="19">
        <v>2</v>
      </c>
      <c r="BJ101" s="19">
        <v>2</v>
      </c>
      <c r="BK101" s="19">
        <v>2</v>
      </c>
      <c r="BL101" s="19">
        <v>2</v>
      </c>
      <c r="BM101" s="19">
        <v>1</v>
      </c>
      <c r="BN101" s="19">
        <v>2</v>
      </c>
      <c r="BO101" s="19">
        <v>2</v>
      </c>
      <c r="BP101" s="19">
        <v>2</v>
      </c>
      <c r="BQ101" s="19">
        <v>2</v>
      </c>
      <c r="BR101" s="19">
        <v>2</v>
      </c>
      <c r="BS101" s="19">
        <v>1</v>
      </c>
      <c r="BT101" s="19">
        <v>2</v>
      </c>
      <c r="BU101" s="19">
        <v>2</v>
      </c>
      <c r="BV101" s="19">
        <v>2</v>
      </c>
      <c r="BW101" s="19">
        <v>2</v>
      </c>
      <c r="BX101" s="19">
        <v>2</v>
      </c>
      <c r="BY101" s="19">
        <v>2</v>
      </c>
      <c r="BZ101" s="19">
        <v>2</v>
      </c>
      <c r="CA101" s="19">
        <v>2</v>
      </c>
      <c r="CB101" s="19">
        <v>0</v>
      </c>
      <c r="CC101" s="29">
        <f t="shared" si="104"/>
        <v>21</v>
      </c>
      <c r="CD101" s="51">
        <f t="shared" si="105"/>
        <v>0.84</v>
      </c>
      <c r="CE101" s="29">
        <f t="shared" si="106"/>
        <v>3</v>
      </c>
      <c r="CF101" s="51">
        <f t="shared" si="107"/>
        <v>0.12</v>
      </c>
      <c r="CG101" s="29">
        <f t="shared" si="108"/>
        <v>1</v>
      </c>
      <c r="CH101" s="51">
        <f t="shared" si="109"/>
        <v>0.04</v>
      </c>
      <c r="CI101" s="29">
        <f t="shared" si="110"/>
        <v>1.8</v>
      </c>
      <c r="CJ101" s="29" t="str">
        <f t="shared" si="111"/>
        <v>Đạt mục tiêu</v>
      </c>
    </row>
    <row r="102" spans="1:88" ht="15.75" hidden="1" customHeight="1" x14ac:dyDescent="0.25">
      <c r="A102" s="26">
        <v>93</v>
      </c>
      <c r="B102" s="46">
        <v>232</v>
      </c>
      <c r="C102" s="163" t="s">
        <v>506</v>
      </c>
      <c r="D102" s="145"/>
      <c r="E102" s="164"/>
      <c r="F102" s="7" t="s">
        <v>414</v>
      </c>
      <c r="G102" s="7" t="s">
        <v>414</v>
      </c>
      <c r="H102" s="7" t="s">
        <v>414</v>
      </c>
      <c r="I102" s="7" t="s">
        <v>414</v>
      </c>
      <c r="J102" s="7" t="s">
        <v>414</v>
      </c>
      <c r="K102" s="7" t="s">
        <v>414</v>
      </c>
      <c r="L102" s="7" t="s">
        <v>414</v>
      </c>
      <c r="M102" s="7" t="s">
        <v>414</v>
      </c>
      <c r="N102" s="7" t="s">
        <v>414</v>
      </c>
      <c r="O102" s="7" t="s">
        <v>414</v>
      </c>
      <c r="P102" s="7" t="s">
        <v>414</v>
      </c>
      <c r="Q102" s="7" t="s">
        <v>414</v>
      </c>
      <c r="R102" s="7" t="s">
        <v>414</v>
      </c>
      <c r="S102" s="7" t="s">
        <v>414</v>
      </c>
      <c r="T102" s="19">
        <f t="shared" si="0"/>
        <v>0</v>
      </c>
      <c r="U102" s="7" t="s">
        <v>414</v>
      </c>
      <c r="V102" s="7" t="s">
        <v>414</v>
      </c>
      <c r="W102" s="7" t="s">
        <v>414</v>
      </c>
      <c r="X102" s="7" t="s">
        <v>414</v>
      </c>
      <c r="Y102" s="7" t="s">
        <v>414</v>
      </c>
      <c r="Z102" s="7" t="s">
        <v>414</v>
      </c>
      <c r="AA102" s="7" t="s">
        <v>414</v>
      </c>
      <c r="AB102" s="7" t="s">
        <v>414</v>
      </c>
      <c r="AC102" s="7" t="s">
        <v>414</v>
      </c>
      <c r="AD102" s="7" t="s">
        <v>414</v>
      </c>
      <c r="AE102" s="7" t="s">
        <v>414</v>
      </c>
      <c r="AF102" s="7" t="s">
        <v>414</v>
      </c>
      <c r="AG102" s="7" t="s">
        <v>414</v>
      </c>
      <c r="AH102" s="7" t="s">
        <v>414</v>
      </c>
      <c r="AI102" s="7" t="s">
        <v>414</v>
      </c>
      <c r="AJ102" s="7" t="s">
        <v>414</v>
      </c>
      <c r="AK102" s="7" t="s">
        <v>414</v>
      </c>
      <c r="AL102" s="7" t="s">
        <v>414</v>
      </c>
      <c r="AM102" s="7" t="s">
        <v>414</v>
      </c>
      <c r="AN102" s="7" t="s">
        <v>414</v>
      </c>
      <c r="AO102" s="7" t="s">
        <v>414</v>
      </c>
      <c r="AP102" s="7" t="s">
        <v>414</v>
      </c>
      <c r="AQ102" s="7" t="s">
        <v>414</v>
      </c>
      <c r="AR102" s="7" t="s">
        <v>414</v>
      </c>
      <c r="AS102" s="7" t="s">
        <v>414</v>
      </c>
      <c r="AT102" s="7" t="s">
        <v>414</v>
      </c>
      <c r="AU102" s="7" t="s">
        <v>414</v>
      </c>
      <c r="AV102" s="7" t="s">
        <v>414</v>
      </c>
      <c r="AW102" s="7" t="s">
        <v>414</v>
      </c>
      <c r="AX102" s="7" t="s">
        <v>414</v>
      </c>
      <c r="AY102" s="7" t="s">
        <v>414</v>
      </c>
      <c r="AZ102" s="7" t="s">
        <v>414</v>
      </c>
      <c r="BA102" s="7" t="s">
        <v>414</v>
      </c>
      <c r="BB102" s="7" t="s">
        <v>414</v>
      </c>
      <c r="BC102" s="7" t="s">
        <v>414</v>
      </c>
      <c r="BD102" s="7" t="s">
        <v>414</v>
      </c>
      <c r="BE102" s="7" t="s">
        <v>414</v>
      </c>
      <c r="BF102" s="7" t="s">
        <v>414</v>
      </c>
      <c r="BG102" s="7" t="s">
        <v>414</v>
      </c>
      <c r="BH102" s="7" t="s">
        <v>414</v>
      </c>
      <c r="BI102" s="7" t="s">
        <v>414</v>
      </c>
      <c r="BJ102" s="7" t="s">
        <v>414</v>
      </c>
      <c r="BK102" s="7" t="s">
        <v>414</v>
      </c>
      <c r="BL102" s="7" t="s">
        <v>414</v>
      </c>
      <c r="BM102" s="7" t="s">
        <v>414</v>
      </c>
      <c r="BN102" s="7" t="s">
        <v>414</v>
      </c>
      <c r="BO102" s="7" t="s">
        <v>414</v>
      </c>
      <c r="BP102" s="7" t="s">
        <v>414</v>
      </c>
      <c r="BQ102" s="7" t="s">
        <v>414</v>
      </c>
      <c r="BR102" s="7" t="s">
        <v>414</v>
      </c>
      <c r="BS102" s="7" t="s">
        <v>414</v>
      </c>
      <c r="BT102" s="7" t="s">
        <v>414</v>
      </c>
      <c r="BU102" s="7" t="s">
        <v>414</v>
      </c>
      <c r="BV102" s="7" t="s">
        <v>414</v>
      </c>
      <c r="BW102" s="7" t="s">
        <v>414</v>
      </c>
      <c r="BX102" s="7" t="s">
        <v>414</v>
      </c>
      <c r="BY102" s="7" t="s">
        <v>414</v>
      </c>
      <c r="BZ102" s="7" t="s">
        <v>414</v>
      </c>
      <c r="CA102" s="7" t="s">
        <v>414</v>
      </c>
      <c r="CB102" s="7" t="s">
        <v>414</v>
      </c>
      <c r="CC102" s="7" t="s">
        <v>414</v>
      </c>
      <c r="CD102" s="7" t="s">
        <v>414</v>
      </c>
      <c r="CE102" s="7" t="s">
        <v>414</v>
      </c>
      <c r="CF102" s="7" t="s">
        <v>414</v>
      </c>
      <c r="CG102" s="7" t="s">
        <v>414</v>
      </c>
      <c r="CH102" s="7" t="s">
        <v>414</v>
      </c>
      <c r="CI102" s="7" t="s">
        <v>414</v>
      </c>
      <c r="CJ102" s="7" t="s">
        <v>414</v>
      </c>
    </row>
    <row r="103" spans="1:88" ht="15.75" hidden="1" customHeight="1" x14ac:dyDescent="0.25">
      <c r="A103" s="26">
        <v>94</v>
      </c>
      <c r="B103" s="46">
        <v>233</v>
      </c>
      <c r="C103" s="163" t="s">
        <v>139</v>
      </c>
      <c r="D103" s="145"/>
      <c r="E103" s="164"/>
      <c r="F103" s="7" t="s">
        <v>414</v>
      </c>
      <c r="G103" s="7" t="s">
        <v>414</v>
      </c>
      <c r="H103" s="7" t="s">
        <v>414</v>
      </c>
      <c r="I103" s="7" t="s">
        <v>414</v>
      </c>
      <c r="J103" s="7" t="s">
        <v>414</v>
      </c>
      <c r="K103" s="7" t="s">
        <v>414</v>
      </c>
      <c r="L103" s="7" t="s">
        <v>414</v>
      </c>
      <c r="M103" s="7" t="s">
        <v>414</v>
      </c>
      <c r="N103" s="7" t="s">
        <v>414</v>
      </c>
      <c r="O103" s="7" t="s">
        <v>414</v>
      </c>
      <c r="P103" s="7" t="s">
        <v>414</v>
      </c>
      <c r="Q103" s="7" t="s">
        <v>414</v>
      </c>
      <c r="R103" s="7" t="s">
        <v>414</v>
      </c>
      <c r="S103" s="7" t="s">
        <v>414</v>
      </c>
      <c r="T103" s="19">
        <f t="shared" si="0"/>
        <v>0</v>
      </c>
      <c r="U103" s="7" t="s">
        <v>414</v>
      </c>
      <c r="V103" s="7" t="s">
        <v>414</v>
      </c>
      <c r="W103" s="7" t="s">
        <v>414</v>
      </c>
      <c r="X103" s="7" t="s">
        <v>414</v>
      </c>
      <c r="Y103" s="7" t="s">
        <v>414</v>
      </c>
      <c r="Z103" s="7" t="s">
        <v>414</v>
      </c>
      <c r="AA103" s="7" t="s">
        <v>414</v>
      </c>
      <c r="AB103" s="7" t="s">
        <v>414</v>
      </c>
      <c r="AC103" s="7" t="s">
        <v>414</v>
      </c>
      <c r="AD103" s="7" t="s">
        <v>414</v>
      </c>
      <c r="AE103" s="7" t="s">
        <v>414</v>
      </c>
      <c r="AF103" s="7" t="s">
        <v>414</v>
      </c>
      <c r="AG103" s="7" t="s">
        <v>414</v>
      </c>
      <c r="AH103" s="7" t="s">
        <v>414</v>
      </c>
      <c r="AI103" s="7" t="s">
        <v>414</v>
      </c>
      <c r="AJ103" s="7" t="s">
        <v>414</v>
      </c>
      <c r="AK103" s="7" t="s">
        <v>414</v>
      </c>
      <c r="AL103" s="7" t="s">
        <v>414</v>
      </c>
      <c r="AM103" s="7" t="s">
        <v>414</v>
      </c>
      <c r="AN103" s="7" t="s">
        <v>414</v>
      </c>
      <c r="AO103" s="7" t="s">
        <v>414</v>
      </c>
      <c r="AP103" s="7" t="s">
        <v>414</v>
      </c>
      <c r="AQ103" s="7" t="s">
        <v>414</v>
      </c>
      <c r="AR103" s="7" t="s">
        <v>414</v>
      </c>
      <c r="AS103" s="7" t="s">
        <v>414</v>
      </c>
      <c r="AT103" s="7" t="s">
        <v>414</v>
      </c>
      <c r="AU103" s="7" t="s">
        <v>414</v>
      </c>
      <c r="AV103" s="7" t="s">
        <v>414</v>
      </c>
      <c r="AW103" s="7" t="s">
        <v>414</v>
      </c>
      <c r="AX103" s="7" t="s">
        <v>414</v>
      </c>
      <c r="AY103" s="7" t="s">
        <v>414</v>
      </c>
      <c r="AZ103" s="7" t="s">
        <v>414</v>
      </c>
      <c r="BA103" s="7" t="s">
        <v>414</v>
      </c>
      <c r="BB103" s="7" t="s">
        <v>414</v>
      </c>
      <c r="BC103" s="7" t="s">
        <v>414</v>
      </c>
      <c r="BD103" s="7" t="s">
        <v>414</v>
      </c>
      <c r="BE103" s="7" t="s">
        <v>414</v>
      </c>
      <c r="BF103" s="7" t="s">
        <v>414</v>
      </c>
      <c r="BG103" s="7" t="s">
        <v>414</v>
      </c>
      <c r="BH103" s="7" t="s">
        <v>414</v>
      </c>
      <c r="BI103" s="7" t="s">
        <v>414</v>
      </c>
      <c r="BJ103" s="7" t="s">
        <v>414</v>
      </c>
      <c r="BK103" s="7" t="s">
        <v>414</v>
      </c>
      <c r="BL103" s="7" t="s">
        <v>414</v>
      </c>
      <c r="BM103" s="7" t="s">
        <v>414</v>
      </c>
      <c r="BN103" s="7" t="s">
        <v>414</v>
      </c>
      <c r="BO103" s="7" t="s">
        <v>414</v>
      </c>
      <c r="BP103" s="7" t="s">
        <v>414</v>
      </c>
      <c r="BQ103" s="7" t="s">
        <v>414</v>
      </c>
      <c r="BR103" s="7" t="s">
        <v>414</v>
      </c>
      <c r="BS103" s="7" t="s">
        <v>414</v>
      </c>
      <c r="BT103" s="7" t="s">
        <v>414</v>
      </c>
      <c r="BU103" s="7" t="s">
        <v>414</v>
      </c>
      <c r="BV103" s="7" t="s">
        <v>414</v>
      </c>
      <c r="BW103" s="7" t="s">
        <v>414</v>
      </c>
      <c r="BX103" s="7" t="s">
        <v>414</v>
      </c>
      <c r="BY103" s="7" t="s">
        <v>414</v>
      </c>
      <c r="BZ103" s="7" t="s">
        <v>414</v>
      </c>
      <c r="CA103" s="7" t="s">
        <v>414</v>
      </c>
      <c r="CB103" s="7" t="s">
        <v>414</v>
      </c>
      <c r="CC103" s="7" t="s">
        <v>414</v>
      </c>
      <c r="CD103" s="7" t="s">
        <v>414</v>
      </c>
      <c r="CE103" s="7" t="s">
        <v>414</v>
      </c>
      <c r="CF103" s="7" t="s">
        <v>414</v>
      </c>
      <c r="CG103" s="7" t="s">
        <v>414</v>
      </c>
      <c r="CH103" s="7" t="s">
        <v>414</v>
      </c>
      <c r="CI103" s="7" t="s">
        <v>414</v>
      </c>
      <c r="CJ103" s="7" t="s">
        <v>414</v>
      </c>
    </row>
    <row r="104" spans="1:88" customFormat="1" ht="33" hidden="1" customHeight="1" x14ac:dyDescent="0.25">
      <c r="A104" s="26">
        <v>95</v>
      </c>
      <c r="B104" s="14">
        <v>234</v>
      </c>
      <c r="C104" s="13" t="s">
        <v>140</v>
      </c>
      <c r="D104" s="9" t="s">
        <v>16</v>
      </c>
      <c r="E104" s="13" t="s">
        <v>141</v>
      </c>
      <c r="F104" s="9" t="s">
        <v>16</v>
      </c>
      <c r="G104" s="13" t="s">
        <v>141</v>
      </c>
      <c r="H104" s="21" t="s">
        <v>507</v>
      </c>
      <c r="I104" s="19" t="s">
        <v>428</v>
      </c>
      <c r="J104" s="12" t="s">
        <v>136</v>
      </c>
      <c r="K104" s="19"/>
      <c r="L104" s="19"/>
      <c r="M104" s="29" t="s">
        <v>11</v>
      </c>
      <c r="N104" s="19"/>
      <c r="O104" s="19"/>
      <c r="P104" s="19"/>
      <c r="Q104" s="19"/>
      <c r="R104" s="19"/>
      <c r="S104" s="19"/>
      <c r="T104" s="19">
        <f t="shared" si="0"/>
        <v>1</v>
      </c>
      <c r="U104" s="19"/>
      <c r="V104" s="19"/>
      <c r="W104" s="19"/>
      <c r="X104" s="19"/>
      <c r="Y104" s="19"/>
      <c r="Z104" s="19"/>
      <c r="AA104" s="19"/>
      <c r="AB104" s="19"/>
      <c r="AC104" s="19"/>
      <c r="AD104" s="19"/>
      <c r="AE104" s="19"/>
      <c r="AF104" s="19" t="s">
        <v>467</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v>2</v>
      </c>
      <c r="BE104" s="19">
        <v>2</v>
      </c>
      <c r="BF104" s="19">
        <v>2</v>
      </c>
      <c r="BG104" s="19">
        <v>2</v>
      </c>
      <c r="BH104" s="19">
        <v>1</v>
      </c>
      <c r="BI104" s="19">
        <v>2</v>
      </c>
      <c r="BJ104" s="19">
        <v>2</v>
      </c>
      <c r="BK104" s="19">
        <v>2</v>
      </c>
      <c r="BL104" s="19">
        <v>2</v>
      </c>
      <c r="BM104" s="19">
        <v>1</v>
      </c>
      <c r="BN104" s="19">
        <v>1</v>
      </c>
      <c r="BO104" s="19">
        <v>2</v>
      </c>
      <c r="BP104" s="19">
        <v>2</v>
      </c>
      <c r="BQ104" s="19">
        <v>2</v>
      </c>
      <c r="BR104" s="19">
        <v>2</v>
      </c>
      <c r="BS104" s="19">
        <v>2</v>
      </c>
      <c r="BT104" s="19">
        <v>2</v>
      </c>
      <c r="BU104" s="19">
        <v>2</v>
      </c>
      <c r="BV104" s="19">
        <v>1</v>
      </c>
      <c r="BW104" s="19">
        <v>2</v>
      </c>
      <c r="BX104" s="19">
        <v>1</v>
      </c>
      <c r="BY104" s="19">
        <v>2</v>
      </c>
      <c r="BZ104" s="19">
        <v>2</v>
      </c>
      <c r="CA104" s="19">
        <v>2</v>
      </c>
      <c r="CB104" s="19">
        <v>2</v>
      </c>
      <c r="CC104" s="29">
        <f>COUNTIF($BD104:$CB104,2)</f>
        <v>20</v>
      </c>
      <c r="CD104" s="51">
        <f>CC104/COUNTA($BD104:$CB104)</f>
        <v>0.8</v>
      </c>
      <c r="CE104" s="29">
        <f>COUNTIF($BD104:$CB104,1)</f>
        <v>5</v>
      </c>
      <c r="CF104" s="51">
        <f>CE104/COUNTA($BD104:$CB104)</f>
        <v>0.2</v>
      </c>
      <c r="CG104" s="29">
        <f>COUNTIF($BD104:$CB104,0)</f>
        <v>0</v>
      </c>
      <c r="CH104" s="51">
        <f>CG104/COUNTA($BD104:$CB104)</f>
        <v>0</v>
      </c>
      <c r="CI104" s="29">
        <f>(((CC104*2)+(CE104*1)+(CG104*0)))/COUNTA($BD104:$CB104)</f>
        <v>1.8</v>
      </c>
      <c r="CJ104" s="29" t="str">
        <f>IF(CI104&gt;=1.6,"Đạt mục tiêu",IF(CI104&gt;=1,"Cần cố gắng","Chưa đạt"))</f>
        <v>Đạt mục tiêu</v>
      </c>
    </row>
    <row r="105" spans="1:88" customFormat="1" ht="94.5" hidden="1" customHeight="1" x14ac:dyDescent="0.25">
      <c r="A105" s="26"/>
      <c r="B105" s="14">
        <v>235</v>
      </c>
      <c r="C105" s="13" t="s">
        <v>508</v>
      </c>
      <c r="D105" s="9" t="s">
        <v>16</v>
      </c>
      <c r="E105" s="13" t="s">
        <v>508</v>
      </c>
      <c r="F105" s="9" t="s">
        <v>16</v>
      </c>
      <c r="G105" s="13" t="s">
        <v>509</v>
      </c>
      <c r="H105" s="21" t="s">
        <v>510</v>
      </c>
      <c r="I105" s="19" t="s">
        <v>428</v>
      </c>
      <c r="J105" s="12" t="s">
        <v>136</v>
      </c>
      <c r="K105" s="19"/>
      <c r="L105" s="19"/>
      <c r="M105" s="29"/>
      <c r="N105" s="19"/>
      <c r="O105" s="19"/>
      <c r="P105" s="19"/>
      <c r="Q105" s="19"/>
      <c r="R105" s="29" t="s">
        <v>11</v>
      </c>
      <c r="S105" s="19"/>
      <c r="T105" s="19">
        <f t="shared" si="0"/>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t="s">
        <v>511</v>
      </c>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9"/>
      <c r="CD105" s="51"/>
      <c r="CE105" s="29"/>
      <c r="CF105" s="51"/>
      <c r="CG105" s="29"/>
      <c r="CH105" s="51"/>
      <c r="CI105" s="29"/>
      <c r="CJ105" s="29"/>
    </row>
    <row r="106" spans="1:88" ht="15.75" hidden="1" customHeight="1" x14ac:dyDescent="0.25">
      <c r="A106" s="26">
        <v>96</v>
      </c>
      <c r="B106" s="46">
        <v>239</v>
      </c>
      <c r="C106" s="163" t="s">
        <v>142</v>
      </c>
      <c r="D106" s="145"/>
      <c r="E106" s="164"/>
      <c r="F106" s="7" t="s">
        <v>414</v>
      </c>
      <c r="G106" s="7" t="s">
        <v>414</v>
      </c>
      <c r="H106" s="7" t="s">
        <v>414</v>
      </c>
      <c r="I106" s="7" t="s">
        <v>414</v>
      </c>
      <c r="J106" s="7" t="s">
        <v>414</v>
      </c>
      <c r="K106" s="7" t="s">
        <v>414</v>
      </c>
      <c r="L106" s="7" t="s">
        <v>414</v>
      </c>
      <c r="M106" s="7" t="s">
        <v>414</v>
      </c>
      <c r="N106" s="7" t="s">
        <v>414</v>
      </c>
      <c r="O106" s="7" t="s">
        <v>414</v>
      </c>
      <c r="P106" s="7" t="s">
        <v>414</v>
      </c>
      <c r="Q106" s="7" t="s">
        <v>414</v>
      </c>
      <c r="R106" s="7" t="s">
        <v>414</v>
      </c>
      <c r="S106" s="7" t="s">
        <v>414</v>
      </c>
      <c r="T106" s="19">
        <f t="shared" si="0"/>
        <v>0</v>
      </c>
      <c r="U106" s="7" t="s">
        <v>414</v>
      </c>
      <c r="V106" s="7" t="s">
        <v>414</v>
      </c>
      <c r="W106" s="7" t="s">
        <v>414</v>
      </c>
      <c r="X106" s="7" t="s">
        <v>414</v>
      </c>
      <c r="Y106" s="7" t="s">
        <v>414</v>
      </c>
      <c r="Z106" s="7" t="s">
        <v>414</v>
      </c>
      <c r="AA106" s="7" t="s">
        <v>414</v>
      </c>
      <c r="AB106" s="7" t="s">
        <v>414</v>
      </c>
      <c r="AC106" s="7" t="s">
        <v>414</v>
      </c>
      <c r="AD106" s="7" t="s">
        <v>414</v>
      </c>
      <c r="AE106" s="7" t="s">
        <v>414</v>
      </c>
      <c r="AF106" s="7" t="s">
        <v>414</v>
      </c>
      <c r="AG106" s="7" t="s">
        <v>414</v>
      </c>
      <c r="AH106" s="7" t="s">
        <v>414</v>
      </c>
      <c r="AI106" s="7" t="s">
        <v>414</v>
      </c>
      <c r="AJ106" s="7" t="s">
        <v>414</v>
      </c>
      <c r="AK106" s="7" t="s">
        <v>414</v>
      </c>
      <c r="AL106" s="7" t="s">
        <v>414</v>
      </c>
      <c r="AM106" s="7" t="s">
        <v>414</v>
      </c>
      <c r="AN106" s="7" t="s">
        <v>414</v>
      </c>
      <c r="AO106" s="7" t="s">
        <v>414</v>
      </c>
      <c r="AP106" s="7" t="s">
        <v>414</v>
      </c>
      <c r="AQ106" s="7" t="s">
        <v>414</v>
      </c>
      <c r="AR106" s="7" t="s">
        <v>414</v>
      </c>
      <c r="AS106" s="7" t="s">
        <v>414</v>
      </c>
      <c r="AT106" s="7" t="s">
        <v>414</v>
      </c>
      <c r="AU106" s="7" t="s">
        <v>414</v>
      </c>
      <c r="AV106" s="7" t="s">
        <v>414</v>
      </c>
      <c r="AW106" s="7" t="s">
        <v>414</v>
      </c>
      <c r="AX106" s="7" t="s">
        <v>414</v>
      </c>
      <c r="AY106" s="7" t="s">
        <v>414</v>
      </c>
      <c r="AZ106" s="7" t="s">
        <v>414</v>
      </c>
      <c r="BA106" s="7" t="s">
        <v>414</v>
      </c>
      <c r="BB106" s="7" t="s">
        <v>414</v>
      </c>
      <c r="BC106" s="7" t="s">
        <v>414</v>
      </c>
      <c r="BD106" s="7" t="s">
        <v>414</v>
      </c>
      <c r="BE106" s="7" t="s">
        <v>414</v>
      </c>
      <c r="BF106" s="7" t="s">
        <v>414</v>
      </c>
      <c r="BG106" s="7" t="s">
        <v>414</v>
      </c>
      <c r="BH106" s="7" t="s">
        <v>414</v>
      </c>
      <c r="BI106" s="7" t="s">
        <v>414</v>
      </c>
      <c r="BJ106" s="7" t="s">
        <v>414</v>
      </c>
      <c r="BK106" s="7" t="s">
        <v>414</v>
      </c>
      <c r="BL106" s="7" t="s">
        <v>414</v>
      </c>
      <c r="BM106" s="7" t="s">
        <v>414</v>
      </c>
      <c r="BN106" s="7" t="s">
        <v>414</v>
      </c>
      <c r="BO106" s="7" t="s">
        <v>414</v>
      </c>
      <c r="BP106" s="7" t="s">
        <v>414</v>
      </c>
      <c r="BQ106" s="7" t="s">
        <v>414</v>
      </c>
      <c r="BR106" s="7" t="s">
        <v>414</v>
      </c>
      <c r="BS106" s="7" t="s">
        <v>414</v>
      </c>
      <c r="BT106" s="7" t="s">
        <v>414</v>
      </c>
      <c r="BU106" s="7" t="s">
        <v>414</v>
      </c>
      <c r="BV106" s="7" t="s">
        <v>414</v>
      </c>
      <c r="BW106" s="7" t="s">
        <v>414</v>
      </c>
      <c r="BX106" s="7" t="s">
        <v>414</v>
      </c>
      <c r="BY106" s="7" t="s">
        <v>414</v>
      </c>
      <c r="BZ106" s="7" t="s">
        <v>414</v>
      </c>
      <c r="CA106" s="7" t="s">
        <v>414</v>
      </c>
      <c r="CB106" s="7" t="s">
        <v>414</v>
      </c>
      <c r="CC106" s="7" t="s">
        <v>414</v>
      </c>
      <c r="CD106" s="7" t="s">
        <v>414</v>
      </c>
      <c r="CE106" s="7" t="s">
        <v>414</v>
      </c>
      <c r="CF106" s="7" t="s">
        <v>414</v>
      </c>
      <c r="CG106" s="7" t="s">
        <v>414</v>
      </c>
      <c r="CH106" s="7" t="s">
        <v>414</v>
      </c>
      <c r="CI106" s="7" t="s">
        <v>414</v>
      </c>
      <c r="CJ106" s="7" t="s">
        <v>414</v>
      </c>
    </row>
    <row r="107" spans="1:88" customFormat="1" ht="15.75" hidden="1" customHeight="1" x14ac:dyDescent="0.25">
      <c r="A107" s="26">
        <v>97</v>
      </c>
      <c r="B107" s="65">
        <v>240</v>
      </c>
      <c r="C107" s="13" t="s">
        <v>143</v>
      </c>
      <c r="D107" s="9" t="s">
        <v>16</v>
      </c>
      <c r="E107" s="13" t="s">
        <v>144</v>
      </c>
      <c r="F107" s="9" t="s">
        <v>16</v>
      </c>
      <c r="G107" s="13" t="s">
        <v>144</v>
      </c>
      <c r="H107" s="2" t="s">
        <v>512</v>
      </c>
      <c r="I107" s="19" t="s">
        <v>428</v>
      </c>
      <c r="J107" s="12" t="s">
        <v>136</v>
      </c>
      <c r="K107" s="19"/>
      <c r="L107" s="19"/>
      <c r="M107" s="19"/>
      <c r="N107" s="19"/>
      <c r="O107" s="19"/>
      <c r="P107" s="19"/>
      <c r="Q107" s="29" t="s">
        <v>11</v>
      </c>
      <c r="R107" s="19"/>
      <c r="S107" s="19"/>
      <c r="T107" s="19">
        <f t="shared" si="0"/>
        <v>1</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t="s">
        <v>467</v>
      </c>
      <c r="AT107" s="19" t="s">
        <v>429</v>
      </c>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9">
        <f>COUNTIF($BD107:$CB107,2)</f>
        <v>0</v>
      </c>
      <c r="CD107" s="51" t="e">
        <f>CC107/COUNTA($BD107:$CB107)</f>
        <v>#DIV/0!</v>
      </c>
      <c r="CE107" s="29">
        <f>COUNTIF($BD107:$CB107,1)</f>
        <v>0</v>
      </c>
      <c r="CF107" s="51" t="e">
        <f>CE107/COUNTA($BD107:$CB107)</f>
        <v>#DIV/0!</v>
      </c>
      <c r="CG107" s="29">
        <f>COUNTIF($BD107:$CB107,0)</f>
        <v>0</v>
      </c>
      <c r="CH107" s="51" t="e">
        <f>CG107/COUNTA($BD107:$CB107)</f>
        <v>#DIV/0!</v>
      </c>
      <c r="CI107" s="29" t="e">
        <f>(((CC107*2)+(CE107*1)+(CG107*0)))/COUNTA($BD107:$CB107)</f>
        <v>#DIV/0!</v>
      </c>
      <c r="CJ107" s="29" t="e">
        <f>IF(CI107&gt;=1.6,"Đạt mục tiêu",IF(CI107&gt;=1,"Cần cố gắng","Chưa đạt"))</f>
        <v>#DIV/0!</v>
      </c>
    </row>
    <row r="108" spans="1:88" ht="29.25" customHeight="1" x14ac:dyDescent="0.25">
      <c r="A108" s="26">
        <v>101</v>
      </c>
      <c r="B108" s="46">
        <v>243</v>
      </c>
      <c r="C108" s="163" t="s">
        <v>145</v>
      </c>
      <c r="D108" s="145"/>
      <c r="E108" s="164"/>
      <c r="F108" s="7" t="s">
        <v>414</v>
      </c>
      <c r="G108" s="7" t="s">
        <v>414</v>
      </c>
      <c r="H108" s="7" t="s">
        <v>414</v>
      </c>
      <c r="I108" s="7" t="s">
        <v>414</v>
      </c>
      <c r="J108" s="7" t="s">
        <v>414</v>
      </c>
      <c r="K108" s="7" t="s">
        <v>414</v>
      </c>
      <c r="L108" s="7" t="s">
        <v>414</v>
      </c>
      <c r="M108" s="7" t="s">
        <v>414</v>
      </c>
      <c r="N108" s="7" t="s">
        <v>414</v>
      </c>
      <c r="O108" s="7" t="s">
        <v>414</v>
      </c>
      <c r="P108" s="7" t="s">
        <v>414</v>
      </c>
      <c r="Q108" s="7" t="s">
        <v>414</v>
      </c>
      <c r="R108" s="7" t="s">
        <v>414</v>
      </c>
      <c r="S108" s="7" t="s">
        <v>414</v>
      </c>
      <c r="T108" s="19">
        <f t="shared" si="0"/>
        <v>0</v>
      </c>
      <c r="U108" s="7" t="s">
        <v>414</v>
      </c>
      <c r="V108" s="7" t="s">
        <v>414</v>
      </c>
      <c r="W108" s="7" t="s">
        <v>414</v>
      </c>
      <c r="X108" s="7" t="s">
        <v>414</v>
      </c>
      <c r="Y108" s="7" t="s">
        <v>414</v>
      </c>
      <c r="Z108" s="7" t="s">
        <v>414</v>
      </c>
      <c r="AA108" s="7" t="s">
        <v>414</v>
      </c>
      <c r="AB108" s="7" t="s">
        <v>414</v>
      </c>
      <c r="AC108" s="7" t="s">
        <v>414</v>
      </c>
      <c r="AD108" s="7" t="s">
        <v>414</v>
      </c>
      <c r="AE108" s="7" t="s">
        <v>414</v>
      </c>
      <c r="AF108" s="7" t="s">
        <v>414</v>
      </c>
      <c r="AG108" s="7" t="s">
        <v>414</v>
      </c>
      <c r="AH108" s="7" t="s">
        <v>414</v>
      </c>
      <c r="AI108" s="7" t="s">
        <v>414</v>
      </c>
      <c r="AJ108" s="7" t="s">
        <v>414</v>
      </c>
      <c r="AK108" s="7" t="s">
        <v>414</v>
      </c>
      <c r="AL108" s="7" t="s">
        <v>414</v>
      </c>
      <c r="AM108" s="7" t="s">
        <v>414</v>
      </c>
      <c r="AN108" s="7" t="s">
        <v>414</v>
      </c>
      <c r="AO108" s="7" t="s">
        <v>414</v>
      </c>
      <c r="AP108" s="7" t="s">
        <v>414</v>
      </c>
      <c r="AQ108" s="7" t="s">
        <v>414</v>
      </c>
      <c r="AR108" s="7" t="s">
        <v>414</v>
      </c>
      <c r="AS108" s="7" t="s">
        <v>414</v>
      </c>
      <c r="AT108" s="7" t="s">
        <v>414</v>
      </c>
      <c r="AU108" s="7" t="s">
        <v>414</v>
      </c>
      <c r="AV108" s="7" t="s">
        <v>414</v>
      </c>
      <c r="AW108" s="7" t="s">
        <v>414</v>
      </c>
      <c r="AX108" s="7" t="s">
        <v>414</v>
      </c>
      <c r="AY108" s="7" t="s">
        <v>414</v>
      </c>
      <c r="AZ108" s="7" t="s">
        <v>414</v>
      </c>
      <c r="BA108" s="7" t="s">
        <v>414</v>
      </c>
      <c r="BB108" s="7" t="s">
        <v>414</v>
      </c>
      <c r="BC108" s="7" t="s">
        <v>414</v>
      </c>
      <c r="BD108" s="7" t="s">
        <v>414</v>
      </c>
      <c r="BE108" s="7" t="s">
        <v>414</v>
      </c>
      <c r="BF108" s="7" t="s">
        <v>414</v>
      </c>
      <c r="BG108" s="7" t="s">
        <v>414</v>
      </c>
      <c r="BH108" s="7" t="s">
        <v>414</v>
      </c>
      <c r="BI108" s="7" t="s">
        <v>414</v>
      </c>
      <c r="BJ108" s="7" t="s">
        <v>414</v>
      </c>
      <c r="BK108" s="7" t="s">
        <v>414</v>
      </c>
      <c r="BL108" s="7" t="s">
        <v>414</v>
      </c>
      <c r="BM108" s="7" t="s">
        <v>414</v>
      </c>
      <c r="BN108" s="7" t="s">
        <v>414</v>
      </c>
      <c r="BO108" s="7" t="s">
        <v>414</v>
      </c>
      <c r="BP108" s="7" t="s">
        <v>414</v>
      </c>
      <c r="BQ108" s="7" t="s">
        <v>414</v>
      </c>
      <c r="BR108" s="7" t="s">
        <v>414</v>
      </c>
      <c r="BS108" s="7" t="s">
        <v>414</v>
      </c>
      <c r="BT108" s="7" t="s">
        <v>414</v>
      </c>
      <c r="BU108" s="7" t="s">
        <v>414</v>
      </c>
      <c r="BV108" s="7" t="s">
        <v>414</v>
      </c>
      <c r="BW108" s="7" t="s">
        <v>414</v>
      </c>
      <c r="BX108" s="7" t="s">
        <v>414</v>
      </c>
      <c r="BY108" s="7" t="s">
        <v>414</v>
      </c>
      <c r="BZ108" s="7" t="s">
        <v>414</v>
      </c>
      <c r="CA108" s="7" t="s">
        <v>414</v>
      </c>
      <c r="CB108" s="7" t="s">
        <v>414</v>
      </c>
      <c r="CC108" s="7" t="s">
        <v>414</v>
      </c>
      <c r="CD108" s="7" t="s">
        <v>414</v>
      </c>
      <c r="CE108" s="7" t="s">
        <v>414</v>
      </c>
      <c r="CF108" s="7" t="s">
        <v>414</v>
      </c>
      <c r="CG108" s="7" t="s">
        <v>414</v>
      </c>
      <c r="CH108" s="7" t="s">
        <v>414</v>
      </c>
      <c r="CI108" s="7" t="s">
        <v>414</v>
      </c>
      <c r="CJ108" s="7" t="s">
        <v>414</v>
      </c>
    </row>
    <row r="109" spans="1:88" customFormat="1" ht="126" hidden="1" customHeight="1" x14ac:dyDescent="0.25">
      <c r="A109" s="26">
        <v>102</v>
      </c>
      <c r="B109" s="67">
        <v>244</v>
      </c>
      <c r="C109" s="13" t="s">
        <v>513</v>
      </c>
      <c r="D109" s="9" t="s">
        <v>16</v>
      </c>
      <c r="E109" s="13" t="s">
        <v>514</v>
      </c>
      <c r="F109" s="9" t="s">
        <v>16</v>
      </c>
      <c r="G109" s="13" t="s">
        <v>515</v>
      </c>
      <c r="H109" s="116" t="s">
        <v>836</v>
      </c>
      <c r="I109" s="19" t="s">
        <v>428</v>
      </c>
      <c r="J109" s="12" t="s">
        <v>136</v>
      </c>
      <c r="K109" s="19"/>
      <c r="L109" s="19"/>
      <c r="M109" s="19"/>
      <c r="N109" s="19"/>
      <c r="O109" s="29" t="s">
        <v>11</v>
      </c>
      <c r="P109" s="29"/>
      <c r="Q109" s="19"/>
      <c r="R109" s="19"/>
      <c r="S109" s="19"/>
      <c r="T109" s="19">
        <f t="shared" si="0"/>
        <v>1</v>
      </c>
      <c r="U109" s="19"/>
      <c r="V109" s="19"/>
      <c r="W109" s="19"/>
      <c r="X109" s="19"/>
      <c r="Y109" s="19"/>
      <c r="Z109" s="19"/>
      <c r="AA109" s="19"/>
      <c r="AB109" s="19"/>
      <c r="AC109" s="19"/>
      <c r="AD109" s="19"/>
      <c r="AE109" s="19"/>
      <c r="AF109" s="19"/>
      <c r="AG109" s="19"/>
      <c r="AH109" s="19"/>
      <c r="AI109" s="19"/>
      <c r="AJ109" s="19"/>
      <c r="AK109" s="19" t="s">
        <v>467</v>
      </c>
      <c r="AL109" s="19" t="s">
        <v>432</v>
      </c>
      <c r="AM109" s="19" t="s">
        <v>467</v>
      </c>
      <c r="AN109" s="19" t="s">
        <v>467</v>
      </c>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9">
        <f>COUNTIF($BD109:$CB109,2)</f>
        <v>0</v>
      </c>
      <c r="CD109" s="51" t="e">
        <f>CC109/COUNTA($BD109:$CB109)</f>
        <v>#DIV/0!</v>
      </c>
      <c r="CE109" s="29">
        <f>COUNTIF($BD109:$CB109,1)</f>
        <v>0</v>
      </c>
      <c r="CF109" s="51" t="e">
        <f>CE109/COUNTA($BD109:$CB109)</f>
        <v>#DIV/0!</v>
      </c>
      <c r="CG109" s="29">
        <f>COUNTIF($BD109:$CB109,0)</f>
        <v>0</v>
      </c>
      <c r="CH109" s="51" t="e">
        <f>CG109/COUNTA($BD109:$CB109)</f>
        <v>#DIV/0!</v>
      </c>
      <c r="CI109" s="29" t="e">
        <f>(((CC109*2)+(CE109*1)+(CG109*0)))/COUNTA($BD109:$CB109)</f>
        <v>#DIV/0!</v>
      </c>
      <c r="CJ109" s="29" t="e">
        <f>IF(CI109&gt;=1.6,"Đạt mục tiêu",IF(CI109&gt;=1,"Cần cố gắng","Chưa đạt"))</f>
        <v>#DIV/0!</v>
      </c>
    </row>
    <row r="110" spans="1:88" ht="75" customHeight="1" x14ac:dyDescent="0.25">
      <c r="A110" s="26">
        <v>105</v>
      </c>
      <c r="B110" s="67">
        <v>244</v>
      </c>
      <c r="C110" s="13" t="s">
        <v>513</v>
      </c>
      <c r="D110" s="50" t="s">
        <v>16</v>
      </c>
      <c r="E110" s="13" t="s">
        <v>514</v>
      </c>
      <c r="F110" s="50" t="s">
        <v>16</v>
      </c>
      <c r="G110" s="13" t="s">
        <v>516</v>
      </c>
      <c r="H110" s="21" t="s">
        <v>854</v>
      </c>
      <c r="I110" s="19" t="s">
        <v>428</v>
      </c>
      <c r="J110" s="12" t="s">
        <v>136</v>
      </c>
      <c r="K110" s="19"/>
      <c r="L110" s="19"/>
      <c r="M110" s="19"/>
      <c r="N110" s="19"/>
      <c r="O110" s="29"/>
      <c r="P110" s="29" t="s">
        <v>11</v>
      </c>
      <c r="Q110" s="19"/>
      <c r="R110" s="19"/>
      <c r="S110" s="19"/>
      <c r="T110" s="19">
        <f t="shared" si="0"/>
        <v>1</v>
      </c>
      <c r="U110" s="19"/>
      <c r="V110" s="19"/>
      <c r="W110" s="19"/>
      <c r="X110" s="19"/>
      <c r="Y110" s="19"/>
      <c r="Z110" s="19"/>
      <c r="AA110" s="19"/>
      <c r="AB110" s="19"/>
      <c r="AC110" s="19"/>
      <c r="AD110" s="19"/>
      <c r="AE110" s="19"/>
      <c r="AF110" s="19"/>
      <c r="AG110" s="19"/>
      <c r="AH110" s="19"/>
      <c r="AI110" s="19"/>
      <c r="AJ110" s="19"/>
      <c r="AK110" s="19"/>
      <c r="AL110" s="19"/>
      <c r="AM110" s="19"/>
      <c r="AN110" s="19"/>
      <c r="AO110" s="19" t="s">
        <v>467</v>
      </c>
      <c r="AP110" s="19" t="s">
        <v>467</v>
      </c>
      <c r="AQ110" s="19" t="s">
        <v>467</v>
      </c>
      <c r="AR110" s="19" t="s">
        <v>429</v>
      </c>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29"/>
      <c r="CD110" s="51"/>
      <c r="CE110" s="29"/>
      <c r="CF110" s="51"/>
      <c r="CG110" s="29"/>
      <c r="CH110" s="51"/>
      <c r="CI110" s="29"/>
      <c r="CJ110" s="29"/>
    </row>
    <row r="111" spans="1:88" ht="67.5" customHeight="1" x14ac:dyDescent="0.25">
      <c r="A111" s="26">
        <v>108</v>
      </c>
      <c r="B111" s="14">
        <v>249</v>
      </c>
      <c r="C111" s="13" t="s">
        <v>517</v>
      </c>
      <c r="D111" s="50" t="s">
        <v>16</v>
      </c>
      <c r="E111" s="13" t="s">
        <v>518</v>
      </c>
      <c r="F111" s="50" t="s">
        <v>16</v>
      </c>
      <c r="G111" s="13" t="s">
        <v>146</v>
      </c>
      <c r="H111" s="13" t="s">
        <v>519</v>
      </c>
      <c r="I111" s="19" t="s">
        <v>428</v>
      </c>
      <c r="J111" s="12" t="s">
        <v>136</v>
      </c>
      <c r="K111" s="19"/>
      <c r="L111" s="19"/>
      <c r="M111" s="19"/>
      <c r="N111" s="19"/>
      <c r="O111" s="19"/>
      <c r="P111" s="19" t="s">
        <v>11</v>
      </c>
      <c r="Q111" s="19"/>
      <c r="R111" s="19"/>
      <c r="S111" s="19"/>
      <c r="T111" s="19">
        <f t="shared" si="0"/>
        <v>1</v>
      </c>
      <c r="U111" s="19"/>
      <c r="V111" s="19"/>
      <c r="W111" s="19"/>
      <c r="X111" s="19"/>
      <c r="Y111" s="19"/>
      <c r="Z111" s="19"/>
      <c r="AA111" s="19"/>
      <c r="AB111" s="19"/>
      <c r="AC111" s="19"/>
      <c r="AD111" s="19"/>
      <c r="AE111" s="19"/>
      <c r="AF111" s="19"/>
      <c r="AG111" s="19"/>
      <c r="AH111" s="19"/>
      <c r="AI111" s="19"/>
      <c r="AJ111" s="19"/>
      <c r="AK111" s="19"/>
      <c r="AL111" s="19"/>
      <c r="AM111" s="19"/>
      <c r="AN111" s="19"/>
      <c r="AO111" s="19" t="s">
        <v>432</v>
      </c>
      <c r="AP111" s="19" t="s">
        <v>432</v>
      </c>
      <c r="AQ111" s="19" t="s">
        <v>432</v>
      </c>
      <c r="AR111" s="19" t="s">
        <v>432</v>
      </c>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29">
        <f>COUNTIF($BD111:$CB111,2)</f>
        <v>0</v>
      </c>
      <c r="CD111" s="51" t="e">
        <f>CC111/COUNTA($BD111:$CB111)</f>
        <v>#DIV/0!</v>
      </c>
      <c r="CE111" s="29">
        <f>COUNTIF($BD111:$CB111,1)</f>
        <v>0</v>
      </c>
      <c r="CF111" s="51" t="e">
        <f>CE111/COUNTA($BD111:$CB111)</f>
        <v>#DIV/0!</v>
      </c>
      <c r="CG111" s="29">
        <f>COUNTIF($BD111:$CB111,0)</f>
        <v>0</v>
      </c>
      <c r="CH111" s="51" t="e">
        <f>CG111/COUNTA($BD111:$CB111)</f>
        <v>#DIV/0!</v>
      </c>
      <c r="CI111" s="29" t="e">
        <f>(((CC111*2)+(CE111*1)+(CG111*0)))/COUNTA($BD111:$CB111)</f>
        <v>#DIV/0!</v>
      </c>
      <c r="CJ111" s="29" t="e">
        <f>IF(CI111&gt;=1.6,"Đạt mục tiêu",IF(CI111&gt;=1,"Cần cố gắng","Chưa đạt"))</f>
        <v>#DIV/0!</v>
      </c>
    </row>
    <row r="112" spans="1:88" ht="15.75" hidden="1" customHeight="1" x14ac:dyDescent="0.25">
      <c r="A112" s="26">
        <v>109</v>
      </c>
      <c r="B112" s="46">
        <v>253</v>
      </c>
      <c r="C112" s="68" t="s">
        <v>520</v>
      </c>
      <c r="D112" s="69"/>
      <c r="E112" s="69"/>
      <c r="F112" s="7" t="s">
        <v>414</v>
      </c>
      <c r="G112" s="7" t="s">
        <v>414</v>
      </c>
      <c r="H112" s="7" t="s">
        <v>414</v>
      </c>
      <c r="I112" s="7" t="s">
        <v>414</v>
      </c>
      <c r="J112" s="7" t="s">
        <v>414</v>
      </c>
      <c r="K112" s="7" t="s">
        <v>414</v>
      </c>
      <c r="L112" s="7" t="s">
        <v>414</v>
      </c>
      <c r="M112" s="7" t="s">
        <v>414</v>
      </c>
      <c r="N112" s="7" t="s">
        <v>414</v>
      </c>
      <c r="O112" s="7" t="s">
        <v>414</v>
      </c>
      <c r="P112" s="7" t="s">
        <v>414</v>
      </c>
      <c r="Q112" s="7" t="s">
        <v>414</v>
      </c>
      <c r="R112" s="7" t="s">
        <v>414</v>
      </c>
      <c r="S112" s="7" t="s">
        <v>414</v>
      </c>
      <c r="T112" s="19">
        <f t="shared" si="0"/>
        <v>0</v>
      </c>
      <c r="U112" s="7" t="s">
        <v>414</v>
      </c>
      <c r="V112" s="7" t="s">
        <v>414</v>
      </c>
      <c r="W112" s="7" t="s">
        <v>414</v>
      </c>
      <c r="X112" s="7" t="s">
        <v>414</v>
      </c>
      <c r="Y112" s="7" t="s">
        <v>414</v>
      </c>
      <c r="Z112" s="7" t="s">
        <v>414</v>
      </c>
      <c r="AA112" s="7" t="s">
        <v>414</v>
      </c>
      <c r="AB112" s="7" t="s">
        <v>414</v>
      </c>
      <c r="AC112" s="7" t="s">
        <v>414</v>
      </c>
      <c r="AD112" s="7" t="s">
        <v>414</v>
      </c>
      <c r="AE112" s="7" t="s">
        <v>414</v>
      </c>
      <c r="AF112" s="7" t="s">
        <v>414</v>
      </c>
      <c r="AG112" s="7" t="s">
        <v>414</v>
      </c>
      <c r="AH112" s="7" t="s">
        <v>414</v>
      </c>
      <c r="AI112" s="7" t="s">
        <v>414</v>
      </c>
      <c r="AJ112" s="7" t="s">
        <v>414</v>
      </c>
      <c r="AK112" s="7" t="s">
        <v>414</v>
      </c>
      <c r="AL112" s="7" t="s">
        <v>414</v>
      </c>
      <c r="AM112" s="7" t="s">
        <v>414</v>
      </c>
      <c r="AN112" s="7" t="s">
        <v>414</v>
      </c>
      <c r="AO112" s="7" t="s">
        <v>414</v>
      </c>
      <c r="AP112" s="7" t="s">
        <v>414</v>
      </c>
      <c r="AQ112" s="7" t="s">
        <v>414</v>
      </c>
      <c r="AR112" s="7" t="s">
        <v>414</v>
      </c>
      <c r="AS112" s="7" t="s">
        <v>414</v>
      </c>
      <c r="AT112" s="7" t="s">
        <v>414</v>
      </c>
      <c r="AU112" s="7" t="s">
        <v>414</v>
      </c>
      <c r="AV112" s="7" t="s">
        <v>414</v>
      </c>
      <c r="AW112" s="7" t="s">
        <v>414</v>
      </c>
      <c r="AX112" s="7" t="s">
        <v>414</v>
      </c>
      <c r="AY112" s="7" t="s">
        <v>414</v>
      </c>
      <c r="AZ112" s="7" t="s">
        <v>414</v>
      </c>
      <c r="BA112" s="7" t="s">
        <v>414</v>
      </c>
      <c r="BB112" s="7" t="s">
        <v>414</v>
      </c>
      <c r="BC112" s="7" t="s">
        <v>414</v>
      </c>
      <c r="BD112" s="7" t="s">
        <v>414</v>
      </c>
      <c r="BE112" s="7" t="s">
        <v>414</v>
      </c>
      <c r="BF112" s="7" t="s">
        <v>414</v>
      </c>
      <c r="BG112" s="7" t="s">
        <v>414</v>
      </c>
      <c r="BH112" s="7" t="s">
        <v>414</v>
      </c>
      <c r="BI112" s="7" t="s">
        <v>414</v>
      </c>
      <c r="BJ112" s="7" t="s">
        <v>414</v>
      </c>
      <c r="BK112" s="7" t="s">
        <v>414</v>
      </c>
      <c r="BL112" s="7" t="s">
        <v>414</v>
      </c>
      <c r="BM112" s="7" t="s">
        <v>414</v>
      </c>
      <c r="BN112" s="7" t="s">
        <v>414</v>
      </c>
      <c r="BO112" s="7" t="s">
        <v>414</v>
      </c>
      <c r="BP112" s="7" t="s">
        <v>414</v>
      </c>
      <c r="BQ112" s="7" t="s">
        <v>414</v>
      </c>
      <c r="BR112" s="7" t="s">
        <v>414</v>
      </c>
      <c r="BS112" s="7" t="s">
        <v>414</v>
      </c>
      <c r="BT112" s="7" t="s">
        <v>414</v>
      </c>
      <c r="BU112" s="7" t="s">
        <v>414</v>
      </c>
      <c r="BV112" s="7" t="s">
        <v>414</v>
      </c>
      <c r="BW112" s="7" t="s">
        <v>414</v>
      </c>
      <c r="BX112" s="7" t="s">
        <v>414</v>
      </c>
      <c r="BY112" s="7" t="s">
        <v>414</v>
      </c>
      <c r="BZ112" s="7" t="s">
        <v>414</v>
      </c>
      <c r="CA112" s="7" t="s">
        <v>414</v>
      </c>
      <c r="CB112" s="7" t="s">
        <v>414</v>
      </c>
      <c r="CC112" s="7" t="s">
        <v>414</v>
      </c>
      <c r="CD112" s="7" t="s">
        <v>414</v>
      </c>
      <c r="CE112" s="7" t="s">
        <v>414</v>
      </c>
      <c r="CF112" s="7" t="s">
        <v>414</v>
      </c>
      <c r="CG112" s="7" t="s">
        <v>414</v>
      </c>
      <c r="CH112" s="7" t="s">
        <v>414</v>
      </c>
      <c r="CI112" s="7" t="s">
        <v>414</v>
      </c>
      <c r="CJ112" s="7" t="s">
        <v>414</v>
      </c>
    </row>
    <row r="113" spans="1:88" ht="15.75" hidden="1" customHeight="1" x14ac:dyDescent="0.25">
      <c r="A113" s="26">
        <v>110</v>
      </c>
      <c r="B113" s="46">
        <v>254</v>
      </c>
      <c r="C113" s="68" t="s">
        <v>147</v>
      </c>
      <c r="D113" s="69"/>
      <c r="E113" s="69"/>
      <c r="F113" s="7" t="s">
        <v>414</v>
      </c>
      <c r="G113" s="7" t="s">
        <v>414</v>
      </c>
      <c r="H113" s="7" t="s">
        <v>414</v>
      </c>
      <c r="I113" s="7" t="s">
        <v>414</v>
      </c>
      <c r="J113" s="7" t="s">
        <v>414</v>
      </c>
      <c r="K113" s="7" t="s">
        <v>414</v>
      </c>
      <c r="L113" s="7" t="s">
        <v>414</v>
      </c>
      <c r="M113" s="7" t="s">
        <v>414</v>
      </c>
      <c r="N113" s="7" t="s">
        <v>414</v>
      </c>
      <c r="O113" s="7" t="s">
        <v>414</v>
      </c>
      <c r="P113" s="7" t="s">
        <v>414</v>
      </c>
      <c r="Q113" s="7" t="s">
        <v>414</v>
      </c>
      <c r="R113" s="7" t="s">
        <v>414</v>
      </c>
      <c r="S113" s="7" t="s">
        <v>414</v>
      </c>
      <c r="T113" s="19">
        <f t="shared" si="0"/>
        <v>0</v>
      </c>
      <c r="U113" s="7" t="s">
        <v>414</v>
      </c>
      <c r="V113" s="7" t="s">
        <v>414</v>
      </c>
      <c r="W113" s="7" t="s">
        <v>414</v>
      </c>
      <c r="X113" s="7" t="s">
        <v>414</v>
      </c>
      <c r="Y113" s="7" t="s">
        <v>414</v>
      </c>
      <c r="Z113" s="7" t="s">
        <v>414</v>
      </c>
      <c r="AA113" s="7" t="s">
        <v>414</v>
      </c>
      <c r="AB113" s="7" t="s">
        <v>414</v>
      </c>
      <c r="AC113" s="7" t="s">
        <v>414</v>
      </c>
      <c r="AD113" s="7" t="s">
        <v>414</v>
      </c>
      <c r="AE113" s="7" t="s">
        <v>414</v>
      </c>
      <c r="AF113" s="7" t="s">
        <v>414</v>
      </c>
      <c r="AG113" s="7" t="s">
        <v>414</v>
      </c>
      <c r="AH113" s="7" t="s">
        <v>414</v>
      </c>
      <c r="AI113" s="7" t="s">
        <v>414</v>
      </c>
      <c r="AJ113" s="7" t="s">
        <v>414</v>
      </c>
      <c r="AK113" s="7" t="s">
        <v>414</v>
      </c>
      <c r="AL113" s="7" t="s">
        <v>414</v>
      </c>
      <c r="AM113" s="7" t="s">
        <v>414</v>
      </c>
      <c r="AN113" s="7" t="s">
        <v>414</v>
      </c>
      <c r="AO113" s="7" t="s">
        <v>414</v>
      </c>
      <c r="AP113" s="7" t="s">
        <v>414</v>
      </c>
      <c r="AQ113" s="7" t="s">
        <v>414</v>
      </c>
      <c r="AR113" s="7" t="s">
        <v>414</v>
      </c>
      <c r="AS113" s="7" t="s">
        <v>414</v>
      </c>
      <c r="AT113" s="7" t="s">
        <v>414</v>
      </c>
      <c r="AU113" s="7" t="s">
        <v>414</v>
      </c>
      <c r="AV113" s="7" t="s">
        <v>414</v>
      </c>
      <c r="AW113" s="7" t="s">
        <v>414</v>
      </c>
      <c r="AX113" s="7" t="s">
        <v>414</v>
      </c>
      <c r="AY113" s="7" t="s">
        <v>414</v>
      </c>
      <c r="AZ113" s="7" t="s">
        <v>414</v>
      </c>
      <c r="BA113" s="7" t="s">
        <v>414</v>
      </c>
      <c r="BB113" s="7" t="s">
        <v>414</v>
      </c>
      <c r="BC113" s="7" t="s">
        <v>414</v>
      </c>
      <c r="BD113" s="7" t="s">
        <v>414</v>
      </c>
      <c r="BE113" s="7" t="s">
        <v>414</v>
      </c>
      <c r="BF113" s="7" t="s">
        <v>414</v>
      </c>
      <c r="BG113" s="7" t="s">
        <v>414</v>
      </c>
      <c r="BH113" s="7" t="s">
        <v>414</v>
      </c>
      <c r="BI113" s="7" t="s">
        <v>414</v>
      </c>
      <c r="BJ113" s="7" t="s">
        <v>414</v>
      </c>
      <c r="BK113" s="7" t="s">
        <v>414</v>
      </c>
      <c r="BL113" s="7" t="s">
        <v>414</v>
      </c>
      <c r="BM113" s="7" t="s">
        <v>414</v>
      </c>
      <c r="BN113" s="7" t="s">
        <v>414</v>
      </c>
      <c r="BO113" s="7" t="s">
        <v>414</v>
      </c>
      <c r="BP113" s="7" t="s">
        <v>414</v>
      </c>
      <c r="BQ113" s="7" t="s">
        <v>414</v>
      </c>
      <c r="BR113" s="7" t="s">
        <v>414</v>
      </c>
      <c r="BS113" s="7" t="s">
        <v>414</v>
      </c>
      <c r="BT113" s="7" t="s">
        <v>414</v>
      </c>
      <c r="BU113" s="7" t="s">
        <v>414</v>
      </c>
      <c r="BV113" s="7" t="s">
        <v>414</v>
      </c>
      <c r="BW113" s="7" t="s">
        <v>414</v>
      </c>
      <c r="BX113" s="7" t="s">
        <v>414</v>
      </c>
      <c r="BY113" s="7" t="s">
        <v>414</v>
      </c>
      <c r="BZ113" s="7" t="s">
        <v>414</v>
      </c>
      <c r="CA113" s="7" t="s">
        <v>414</v>
      </c>
      <c r="CB113" s="7" t="s">
        <v>414</v>
      </c>
      <c r="CC113" s="7" t="s">
        <v>414</v>
      </c>
      <c r="CD113" s="7" t="s">
        <v>414</v>
      </c>
      <c r="CE113" s="7" t="s">
        <v>414</v>
      </c>
      <c r="CF113" s="7" t="s">
        <v>414</v>
      </c>
      <c r="CG113" s="7" t="s">
        <v>414</v>
      </c>
      <c r="CH113" s="7" t="s">
        <v>414</v>
      </c>
      <c r="CI113" s="7" t="s">
        <v>414</v>
      </c>
      <c r="CJ113" s="7" t="s">
        <v>414</v>
      </c>
    </row>
    <row r="114" spans="1:88" customFormat="1" ht="66" hidden="1" customHeight="1" x14ac:dyDescent="0.25">
      <c r="A114" s="26">
        <v>111</v>
      </c>
      <c r="B114" s="14">
        <v>255</v>
      </c>
      <c r="C114" s="13" t="s">
        <v>148</v>
      </c>
      <c r="D114" s="9" t="s">
        <v>16</v>
      </c>
      <c r="E114" s="13" t="s">
        <v>149</v>
      </c>
      <c r="F114" s="9" t="s">
        <v>16</v>
      </c>
      <c r="G114" s="13" t="s">
        <v>149</v>
      </c>
      <c r="H114" s="13" t="s">
        <v>521</v>
      </c>
      <c r="I114" s="19" t="s">
        <v>417</v>
      </c>
      <c r="J114" s="12" t="s">
        <v>136</v>
      </c>
      <c r="K114" s="19"/>
      <c r="L114" s="19"/>
      <c r="M114" s="19"/>
      <c r="N114" s="19"/>
      <c r="O114" s="19"/>
      <c r="P114" s="19"/>
      <c r="Q114" s="19"/>
      <c r="R114" s="19" t="s">
        <v>11</v>
      </c>
      <c r="S114" s="19"/>
      <c r="T114" s="19">
        <f t="shared" si="0"/>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t="s">
        <v>476</v>
      </c>
      <c r="AX114" s="19" t="s">
        <v>476</v>
      </c>
      <c r="AY114" s="19" t="s">
        <v>476</v>
      </c>
      <c r="AZ114" s="19" t="s">
        <v>476</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9">
        <f>COUNTIF($BD114:$CB114,2)</f>
        <v>0</v>
      </c>
      <c r="CD114" s="51" t="e">
        <f>CC114/COUNTA($BD114:$CB114)</f>
        <v>#DIV/0!</v>
      </c>
      <c r="CE114" s="29">
        <f>COUNTIF($BD114:$CB114,1)</f>
        <v>0</v>
      </c>
      <c r="CF114" s="51" t="e">
        <f>CE114/COUNTA($BD114:$CB114)</f>
        <v>#DIV/0!</v>
      </c>
      <c r="CG114" s="29">
        <f>COUNTIF($BD114:$CB114,0)</f>
        <v>0</v>
      </c>
      <c r="CH114" s="51" t="e">
        <f>CG114/COUNTA($BD114:$CB114)</f>
        <v>#DIV/0!</v>
      </c>
      <c r="CI114" s="29" t="e">
        <f>(((CC114*2)+(CE114*1)+(CG114*0)))/COUNTA($BD114:$CB114)</f>
        <v>#DIV/0!</v>
      </c>
      <c r="CJ114" s="29" t="e">
        <f>IF(CI114&gt;=1.6,"Đạt mục tiêu",IF(CI114&gt;=1,"Cần cố gắng","Chưa đạt"))</f>
        <v>#DIV/0!</v>
      </c>
    </row>
    <row r="115" spans="1:88" ht="15.75" hidden="1" customHeight="1" x14ac:dyDescent="0.25">
      <c r="A115" s="26">
        <v>112</v>
      </c>
      <c r="B115" s="46">
        <v>261</v>
      </c>
      <c r="C115" s="68" t="s">
        <v>150</v>
      </c>
      <c r="D115" s="69"/>
      <c r="E115" s="69"/>
      <c r="F115" s="7" t="s">
        <v>414</v>
      </c>
      <c r="G115" s="7" t="s">
        <v>414</v>
      </c>
      <c r="H115" s="7" t="s">
        <v>414</v>
      </c>
      <c r="I115" s="7" t="s">
        <v>414</v>
      </c>
      <c r="J115" s="7" t="s">
        <v>414</v>
      </c>
      <c r="K115" s="7" t="s">
        <v>414</v>
      </c>
      <c r="L115" s="7" t="s">
        <v>414</v>
      </c>
      <c r="M115" s="7" t="s">
        <v>414</v>
      </c>
      <c r="N115" s="7" t="s">
        <v>414</v>
      </c>
      <c r="O115" s="7" t="s">
        <v>414</v>
      </c>
      <c r="P115" s="7" t="s">
        <v>414</v>
      </c>
      <c r="Q115" s="7" t="s">
        <v>414</v>
      </c>
      <c r="R115" s="7" t="s">
        <v>414</v>
      </c>
      <c r="S115" s="7" t="s">
        <v>414</v>
      </c>
      <c r="T115" s="19">
        <f t="shared" si="0"/>
        <v>0</v>
      </c>
      <c r="U115" s="7" t="s">
        <v>414</v>
      </c>
      <c r="V115" s="7" t="s">
        <v>414</v>
      </c>
      <c r="W115" s="7" t="s">
        <v>414</v>
      </c>
      <c r="X115" s="7" t="s">
        <v>414</v>
      </c>
      <c r="Y115" s="7" t="s">
        <v>414</v>
      </c>
      <c r="Z115" s="7" t="s">
        <v>414</v>
      </c>
      <c r="AA115" s="7" t="s">
        <v>414</v>
      </c>
      <c r="AB115" s="7" t="s">
        <v>414</v>
      </c>
      <c r="AC115" s="7" t="s">
        <v>414</v>
      </c>
      <c r="AD115" s="7" t="s">
        <v>414</v>
      </c>
      <c r="AE115" s="7" t="s">
        <v>414</v>
      </c>
      <c r="AF115" s="7" t="s">
        <v>414</v>
      </c>
      <c r="AG115" s="7" t="s">
        <v>414</v>
      </c>
      <c r="AH115" s="7" t="s">
        <v>414</v>
      </c>
      <c r="AI115" s="7" t="s">
        <v>414</v>
      </c>
      <c r="AJ115" s="7" t="s">
        <v>414</v>
      </c>
      <c r="AK115" s="7" t="s">
        <v>414</v>
      </c>
      <c r="AL115" s="7" t="s">
        <v>414</v>
      </c>
      <c r="AM115" s="7" t="s">
        <v>414</v>
      </c>
      <c r="AN115" s="7" t="s">
        <v>414</v>
      </c>
      <c r="AO115" s="7" t="s">
        <v>414</v>
      </c>
      <c r="AP115" s="7" t="s">
        <v>414</v>
      </c>
      <c r="AQ115" s="7" t="s">
        <v>414</v>
      </c>
      <c r="AR115" s="7" t="s">
        <v>414</v>
      </c>
      <c r="AS115" s="7" t="s">
        <v>414</v>
      </c>
      <c r="AT115" s="7" t="s">
        <v>414</v>
      </c>
      <c r="AU115" s="7" t="s">
        <v>414</v>
      </c>
      <c r="AV115" s="7" t="s">
        <v>414</v>
      </c>
      <c r="AW115" s="7" t="s">
        <v>414</v>
      </c>
      <c r="AX115" s="7" t="s">
        <v>414</v>
      </c>
      <c r="AY115" s="7" t="s">
        <v>414</v>
      </c>
      <c r="AZ115" s="7" t="s">
        <v>414</v>
      </c>
      <c r="BA115" s="7" t="s">
        <v>414</v>
      </c>
      <c r="BB115" s="7" t="s">
        <v>414</v>
      </c>
      <c r="BC115" s="7" t="s">
        <v>414</v>
      </c>
      <c r="BD115" s="7" t="s">
        <v>414</v>
      </c>
      <c r="BE115" s="7" t="s">
        <v>414</v>
      </c>
      <c r="BF115" s="7" t="s">
        <v>414</v>
      </c>
      <c r="BG115" s="7" t="s">
        <v>414</v>
      </c>
      <c r="BH115" s="7" t="s">
        <v>414</v>
      </c>
      <c r="BI115" s="7" t="s">
        <v>414</v>
      </c>
      <c r="BJ115" s="7" t="s">
        <v>414</v>
      </c>
      <c r="BK115" s="7" t="s">
        <v>414</v>
      </c>
      <c r="BL115" s="7" t="s">
        <v>414</v>
      </c>
      <c r="BM115" s="7" t="s">
        <v>414</v>
      </c>
      <c r="BN115" s="7" t="s">
        <v>414</v>
      </c>
      <c r="BO115" s="7" t="s">
        <v>414</v>
      </c>
      <c r="BP115" s="7" t="s">
        <v>414</v>
      </c>
      <c r="BQ115" s="7" t="s">
        <v>414</v>
      </c>
      <c r="BR115" s="7" t="s">
        <v>414</v>
      </c>
      <c r="BS115" s="7" t="s">
        <v>414</v>
      </c>
      <c r="BT115" s="7" t="s">
        <v>414</v>
      </c>
      <c r="BU115" s="7" t="s">
        <v>414</v>
      </c>
      <c r="BV115" s="7" t="s">
        <v>414</v>
      </c>
      <c r="BW115" s="7" t="s">
        <v>414</v>
      </c>
      <c r="BX115" s="7" t="s">
        <v>414</v>
      </c>
      <c r="BY115" s="7" t="s">
        <v>414</v>
      </c>
      <c r="BZ115" s="7" t="s">
        <v>414</v>
      </c>
      <c r="CA115" s="7" t="s">
        <v>414</v>
      </c>
      <c r="CB115" s="7" t="s">
        <v>414</v>
      </c>
      <c r="CC115" s="7" t="s">
        <v>414</v>
      </c>
      <c r="CD115" s="7" t="s">
        <v>414</v>
      </c>
      <c r="CE115" s="7" t="s">
        <v>414</v>
      </c>
      <c r="CF115" s="7" t="s">
        <v>414</v>
      </c>
      <c r="CG115" s="7" t="s">
        <v>414</v>
      </c>
      <c r="CH115" s="7" t="s">
        <v>414</v>
      </c>
      <c r="CI115" s="7" t="s">
        <v>414</v>
      </c>
      <c r="CJ115" s="7" t="s">
        <v>414</v>
      </c>
    </row>
    <row r="116" spans="1:88" customFormat="1" ht="36" hidden="1" customHeight="1" x14ac:dyDescent="0.25">
      <c r="A116" s="26">
        <v>113</v>
      </c>
      <c r="B116" s="14">
        <v>262</v>
      </c>
      <c r="C116" s="13" t="s">
        <v>151</v>
      </c>
      <c r="D116" s="9" t="s">
        <v>16</v>
      </c>
      <c r="E116" s="13" t="s">
        <v>152</v>
      </c>
      <c r="F116" s="9" t="s">
        <v>16</v>
      </c>
      <c r="G116" s="13" t="s">
        <v>152</v>
      </c>
      <c r="H116" s="13" t="s">
        <v>522</v>
      </c>
      <c r="I116" s="19" t="s">
        <v>428</v>
      </c>
      <c r="J116" s="12" t="s">
        <v>136</v>
      </c>
      <c r="K116" s="19"/>
      <c r="L116" s="19"/>
      <c r="M116" s="19"/>
      <c r="N116" s="19"/>
      <c r="O116" s="19"/>
      <c r="P116" s="19"/>
      <c r="Q116" s="19"/>
      <c r="R116" s="19" t="s">
        <v>11</v>
      </c>
      <c r="S116" s="19"/>
      <c r="T116" s="19">
        <f t="shared" si="0"/>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t="s">
        <v>469</v>
      </c>
      <c r="AY116" s="19" t="s">
        <v>429</v>
      </c>
      <c r="AZ116" s="19" t="s">
        <v>429</v>
      </c>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9">
        <f>COUNTIF($BD116:$CB116,2)</f>
        <v>0</v>
      </c>
      <c r="CD116" s="51" t="e">
        <f>CC116/COUNTA($BD116:$CB116)</f>
        <v>#DIV/0!</v>
      </c>
      <c r="CE116" s="29">
        <f>COUNTIF($BD116:$CB116,1)</f>
        <v>0</v>
      </c>
      <c r="CF116" s="51" t="e">
        <f>CE116/COUNTA($BD116:$CB116)</f>
        <v>#DIV/0!</v>
      </c>
      <c r="CG116" s="29">
        <f>COUNTIF($BD116:$CB116,0)</f>
        <v>0</v>
      </c>
      <c r="CH116" s="51" t="e">
        <f>CG116/COUNTA($BD116:$CB116)</f>
        <v>#DIV/0!</v>
      </c>
      <c r="CI116" s="29" t="e">
        <f>(((CC116*2)+(CE116*1)+(CG116*0)))/COUNTA($BD116:$CB116)</f>
        <v>#DIV/0!</v>
      </c>
      <c r="CJ116" s="29" t="e">
        <f>IF(CI116&gt;=1.6,"Đạt mục tiêu",IF(CI116&gt;=1,"Cần cố gắng","Chưa đạt"))</f>
        <v>#DIV/0!</v>
      </c>
    </row>
    <row r="117" spans="1:88" ht="15.75" hidden="1" customHeight="1" x14ac:dyDescent="0.25">
      <c r="A117" s="26">
        <v>114</v>
      </c>
      <c r="B117" s="46">
        <v>265</v>
      </c>
      <c r="C117" s="68" t="s">
        <v>153</v>
      </c>
      <c r="D117" s="69"/>
      <c r="E117" s="69"/>
      <c r="F117" s="7" t="s">
        <v>414</v>
      </c>
      <c r="G117" s="7" t="s">
        <v>414</v>
      </c>
      <c r="H117" s="7" t="s">
        <v>414</v>
      </c>
      <c r="I117" s="7" t="s">
        <v>414</v>
      </c>
      <c r="J117" s="7" t="s">
        <v>414</v>
      </c>
      <c r="K117" s="7" t="s">
        <v>414</v>
      </c>
      <c r="L117" s="7" t="s">
        <v>414</v>
      </c>
      <c r="M117" s="7" t="s">
        <v>414</v>
      </c>
      <c r="N117" s="7" t="s">
        <v>414</v>
      </c>
      <c r="O117" s="7" t="s">
        <v>414</v>
      </c>
      <c r="P117" s="7" t="s">
        <v>414</v>
      </c>
      <c r="Q117" s="7" t="s">
        <v>414</v>
      </c>
      <c r="R117" s="7" t="s">
        <v>414</v>
      </c>
      <c r="S117" s="7" t="s">
        <v>414</v>
      </c>
      <c r="T117" s="19">
        <f t="shared" si="0"/>
        <v>0</v>
      </c>
      <c r="U117" s="7" t="s">
        <v>414</v>
      </c>
      <c r="V117" s="7" t="s">
        <v>414</v>
      </c>
      <c r="W117" s="7" t="s">
        <v>414</v>
      </c>
      <c r="X117" s="7" t="s">
        <v>414</v>
      </c>
      <c r="Y117" s="7" t="s">
        <v>414</v>
      </c>
      <c r="Z117" s="7" t="s">
        <v>414</v>
      </c>
      <c r="AA117" s="7" t="s">
        <v>414</v>
      </c>
      <c r="AB117" s="7" t="s">
        <v>414</v>
      </c>
      <c r="AC117" s="7" t="s">
        <v>414</v>
      </c>
      <c r="AD117" s="7" t="s">
        <v>414</v>
      </c>
      <c r="AE117" s="7" t="s">
        <v>414</v>
      </c>
      <c r="AF117" s="7" t="s">
        <v>414</v>
      </c>
      <c r="AG117" s="7" t="s">
        <v>414</v>
      </c>
      <c r="AH117" s="7" t="s">
        <v>414</v>
      </c>
      <c r="AI117" s="7" t="s">
        <v>414</v>
      </c>
      <c r="AJ117" s="7" t="s">
        <v>414</v>
      </c>
      <c r="AK117" s="7" t="s">
        <v>414</v>
      </c>
      <c r="AL117" s="7" t="s">
        <v>414</v>
      </c>
      <c r="AM117" s="7" t="s">
        <v>414</v>
      </c>
      <c r="AN117" s="7" t="s">
        <v>414</v>
      </c>
      <c r="AO117" s="7" t="s">
        <v>414</v>
      </c>
      <c r="AP117" s="7" t="s">
        <v>414</v>
      </c>
      <c r="AQ117" s="7" t="s">
        <v>414</v>
      </c>
      <c r="AR117" s="7" t="s">
        <v>414</v>
      </c>
      <c r="AS117" s="7" t="s">
        <v>414</v>
      </c>
      <c r="AT117" s="7" t="s">
        <v>414</v>
      </c>
      <c r="AU117" s="7" t="s">
        <v>414</v>
      </c>
      <c r="AV117" s="7" t="s">
        <v>414</v>
      </c>
      <c r="AW117" s="7" t="s">
        <v>414</v>
      </c>
      <c r="AX117" s="7" t="s">
        <v>414</v>
      </c>
      <c r="AY117" s="7" t="s">
        <v>414</v>
      </c>
      <c r="AZ117" s="7" t="s">
        <v>414</v>
      </c>
      <c r="BA117" s="7" t="s">
        <v>414</v>
      </c>
      <c r="BB117" s="7" t="s">
        <v>414</v>
      </c>
      <c r="BC117" s="7" t="s">
        <v>414</v>
      </c>
      <c r="BD117" s="7" t="s">
        <v>414</v>
      </c>
      <c r="BE117" s="7" t="s">
        <v>414</v>
      </c>
      <c r="BF117" s="7" t="s">
        <v>414</v>
      </c>
      <c r="BG117" s="7" t="s">
        <v>414</v>
      </c>
      <c r="BH117" s="7" t="s">
        <v>414</v>
      </c>
      <c r="BI117" s="7" t="s">
        <v>414</v>
      </c>
      <c r="BJ117" s="7" t="s">
        <v>414</v>
      </c>
      <c r="BK117" s="7" t="s">
        <v>414</v>
      </c>
      <c r="BL117" s="7" t="s">
        <v>414</v>
      </c>
      <c r="BM117" s="7" t="s">
        <v>414</v>
      </c>
      <c r="BN117" s="7" t="s">
        <v>414</v>
      </c>
      <c r="BO117" s="7" t="s">
        <v>414</v>
      </c>
      <c r="BP117" s="7" t="s">
        <v>414</v>
      </c>
      <c r="BQ117" s="7" t="s">
        <v>414</v>
      </c>
      <c r="BR117" s="7" t="s">
        <v>414</v>
      </c>
      <c r="BS117" s="7" t="s">
        <v>414</v>
      </c>
      <c r="BT117" s="7" t="s">
        <v>414</v>
      </c>
      <c r="BU117" s="7" t="s">
        <v>414</v>
      </c>
      <c r="BV117" s="7" t="s">
        <v>414</v>
      </c>
      <c r="BW117" s="7" t="s">
        <v>414</v>
      </c>
      <c r="BX117" s="7" t="s">
        <v>414</v>
      </c>
      <c r="BY117" s="7" t="s">
        <v>414</v>
      </c>
      <c r="BZ117" s="7" t="s">
        <v>414</v>
      </c>
      <c r="CA117" s="7" t="s">
        <v>414</v>
      </c>
      <c r="CB117" s="7" t="s">
        <v>414</v>
      </c>
      <c r="CC117" s="7" t="s">
        <v>414</v>
      </c>
      <c r="CD117" s="7" t="s">
        <v>414</v>
      </c>
      <c r="CE117" s="7" t="s">
        <v>414</v>
      </c>
      <c r="CF117" s="7" t="s">
        <v>414</v>
      </c>
      <c r="CG117" s="7" t="s">
        <v>414</v>
      </c>
      <c r="CH117" s="7" t="s">
        <v>414</v>
      </c>
      <c r="CI117" s="7" t="s">
        <v>414</v>
      </c>
      <c r="CJ117" s="7" t="s">
        <v>414</v>
      </c>
    </row>
    <row r="118" spans="1:88" customFormat="1" ht="63" hidden="1" customHeight="1" x14ac:dyDescent="0.25">
      <c r="A118" s="26">
        <v>115</v>
      </c>
      <c r="B118" s="14">
        <v>266</v>
      </c>
      <c r="C118" s="8" t="s">
        <v>154</v>
      </c>
      <c r="D118" s="9" t="s">
        <v>16</v>
      </c>
      <c r="E118" s="13" t="s">
        <v>155</v>
      </c>
      <c r="F118" s="9" t="s">
        <v>16</v>
      </c>
      <c r="G118" s="13" t="s">
        <v>523</v>
      </c>
      <c r="H118" s="21" t="s">
        <v>524</v>
      </c>
      <c r="I118" s="19" t="s">
        <v>428</v>
      </c>
      <c r="J118" s="12" t="s">
        <v>136</v>
      </c>
      <c r="K118" s="19"/>
      <c r="L118" s="19"/>
      <c r="M118" s="19"/>
      <c r="N118" s="19"/>
      <c r="O118" s="19"/>
      <c r="P118" s="19"/>
      <c r="Q118" s="19"/>
      <c r="R118" s="29" t="s">
        <v>11</v>
      </c>
      <c r="S118" s="19"/>
      <c r="T118" s="19">
        <f t="shared" si="0"/>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t="s">
        <v>467</v>
      </c>
      <c r="AX118" s="19" t="s">
        <v>429</v>
      </c>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9">
        <f>COUNTIF($BD118:$CB118,2)</f>
        <v>0</v>
      </c>
      <c r="CD118" s="51" t="e">
        <f>CC118/COUNTA($BD118:$CB118)</f>
        <v>#DIV/0!</v>
      </c>
      <c r="CE118" s="29">
        <f>COUNTIF($BD118:$CB118,1)</f>
        <v>0</v>
      </c>
      <c r="CF118" s="51" t="e">
        <f>CE118/COUNTA($BD118:$CB118)</f>
        <v>#DIV/0!</v>
      </c>
      <c r="CG118" s="29">
        <f>COUNTIF($BD118:$CB118,0)</f>
        <v>0</v>
      </c>
      <c r="CH118" s="51" t="e">
        <f>CG118/COUNTA($BD118:$CB118)</f>
        <v>#DIV/0!</v>
      </c>
      <c r="CI118" s="29" t="e">
        <f>(((CC118*2)+(CE118*1)+(CG118*0)))/COUNTA($BD118:$CB118)</f>
        <v>#DIV/0!</v>
      </c>
      <c r="CJ118" s="29" t="e">
        <f>IF(CI118&gt;=1.6,"Đạt mục tiêu",IF(CI118&gt;=1,"Cần cố gắng","Chưa đạt"))</f>
        <v>#DIV/0!</v>
      </c>
    </row>
    <row r="119" spans="1:88" ht="15.75" hidden="1" customHeight="1" x14ac:dyDescent="0.25">
      <c r="A119" s="26">
        <v>117</v>
      </c>
      <c r="B119" s="46">
        <v>276</v>
      </c>
      <c r="C119" s="68" t="s">
        <v>156</v>
      </c>
      <c r="D119" s="69"/>
      <c r="E119" s="69"/>
      <c r="F119" s="7" t="s">
        <v>414</v>
      </c>
      <c r="G119" s="7" t="s">
        <v>414</v>
      </c>
      <c r="H119" s="7" t="s">
        <v>414</v>
      </c>
      <c r="I119" s="7" t="s">
        <v>414</v>
      </c>
      <c r="J119" s="7" t="s">
        <v>414</v>
      </c>
      <c r="K119" s="7" t="s">
        <v>414</v>
      </c>
      <c r="L119" s="7" t="s">
        <v>414</v>
      </c>
      <c r="M119" s="7" t="s">
        <v>414</v>
      </c>
      <c r="N119" s="7" t="s">
        <v>414</v>
      </c>
      <c r="O119" s="7" t="s">
        <v>414</v>
      </c>
      <c r="P119" s="7" t="s">
        <v>414</v>
      </c>
      <c r="Q119" s="7" t="s">
        <v>414</v>
      </c>
      <c r="R119" s="7" t="s">
        <v>414</v>
      </c>
      <c r="S119" s="7" t="s">
        <v>414</v>
      </c>
      <c r="T119" s="19">
        <f t="shared" si="0"/>
        <v>0</v>
      </c>
      <c r="U119" s="7" t="s">
        <v>414</v>
      </c>
      <c r="V119" s="7" t="s">
        <v>414</v>
      </c>
      <c r="W119" s="7" t="s">
        <v>414</v>
      </c>
      <c r="X119" s="7" t="s">
        <v>414</v>
      </c>
      <c r="Y119" s="7" t="s">
        <v>414</v>
      </c>
      <c r="Z119" s="7" t="s">
        <v>414</v>
      </c>
      <c r="AA119" s="7" t="s">
        <v>414</v>
      </c>
      <c r="AB119" s="7" t="s">
        <v>414</v>
      </c>
      <c r="AC119" s="7" t="s">
        <v>414</v>
      </c>
      <c r="AD119" s="7" t="s">
        <v>414</v>
      </c>
      <c r="AE119" s="7" t="s">
        <v>414</v>
      </c>
      <c r="AF119" s="7" t="s">
        <v>414</v>
      </c>
      <c r="AG119" s="7" t="s">
        <v>414</v>
      </c>
      <c r="AH119" s="7" t="s">
        <v>414</v>
      </c>
      <c r="AI119" s="7" t="s">
        <v>414</v>
      </c>
      <c r="AJ119" s="7" t="s">
        <v>414</v>
      </c>
      <c r="AK119" s="7" t="s">
        <v>414</v>
      </c>
      <c r="AL119" s="7" t="s">
        <v>414</v>
      </c>
      <c r="AM119" s="7" t="s">
        <v>414</v>
      </c>
      <c r="AN119" s="7" t="s">
        <v>414</v>
      </c>
      <c r="AO119" s="7" t="s">
        <v>414</v>
      </c>
      <c r="AP119" s="7" t="s">
        <v>414</v>
      </c>
      <c r="AQ119" s="7" t="s">
        <v>414</v>
      </c>
      <c r="AR119" s="7" t="s">
        <v>414</v>
      </c>
      <c r="AS119" s="7" t="s">
        <v>414</v>
      </c>
      <c r="AT119" s="7" t="s">
        <v>414</v>
      </c>
      <c r="AU119" s="7" t="s">
        <v>414</v>
      </c>
      <c r="AV119" s="7" t="s">
        <v>414</v>
      </c>
      <c r="AW119" s="7" t="s">
        <v>414</v>
      </c>
      <c r="AX119" s="7" t="s">
        <v>414</v>
      </c>
      <c r="AY119" s="7" t="s">
        <v>414</v>
      </c>
      <c r="AZ119" s="7" t="s">
        <v>414</v>
      </c>
      <c r="BA119" s="7" t="s">
        <v>414</v>
      </c>
      <c r="BB119" s="7" t="s">
        <v>414</v>
      </c>
      <c r="BC119" s="7" t="s">
        <v>414</v>
      </c>
      <c r="BD119" s="7" t="s">
        <v>414</v>
      </c>
      <c r="BE119" s="7" t="s">
        <v>414</v>
      </c>
      <c r="BF119" s="7" t="s">
        <v>414</v>
      </c>
      <c r="BG119" s="7" t="s">
        <v>414</v>
      </c>
      <c r="BH119" s="7" t="s">
        <v>414</v>
      </c>
      <c r="BI119" s="7" t="s">
        <v>414</v>
      </c>
      <c r="BJ119" s="7" t="s">
        <v>414</v>
      </c>
      <c r="BK119" s="7" t="s">
        <v>414</v>
      </c>
      <c r="BL119" s="7" t="s">
        <v>414</v>
      </c>
      <c r="BM119" s="7" t="s">
        <v>414</v>
      </c>
      <c r="BN119" s="7" t="s">
        <v>414</v>
      </c>
      <c r="BO119" s="7" t="s">
        <v>414</v>
      </c>
      <c r="BP119" s="7" t="s">
        <v>414</v>
      </c>
      <c r="BQ119" s="7" t="s">
        <v>414</v>
      </c>
      <c r="BR119" s="7" t="s">
        <v>414</v>
      </c>
      <c r="BS119" s="7" t="s">
        <v>414</v>
      </c>
      <c r="BT119" s="7" t="s">
        <v>414</v>
      </c>
      <c r="BU119" s="7" t="s">
        <v>414</v>
      </c>
      <c r="BV119" s="7" t="s">
        <v>414</v>
      </c>
      <c r="BW119" s="7" t="s">
        <v>414</v>
      </c>
      <c r="BX119" s="7" t="s">
        <v>414</v>
      </c>
      <c r="BY119" s="7" t="s">
        <v>414</v>
      </c>
      <c r="BZ119" s="7" t="s">
        <v>414</v>
      </c>
      <c r="CA119" s="7" t="s">
        <v>414</v>
      </c>
      <c r="CB119" s="7" t="s">
        <v>414</v>
      </c>
      <c r="CC119" s="7" t="s">
        <v>414</v>
      </c>
      <c r="CD119" s="7" t="s">
        <v>414</v>
      </c>
      <c r="CE119" s="7" t="s">
        <v>414</v>
      </c>
      <c r="CF119" s="7" t="s">
        <v>414</v>
      </c>
      <c r="CG119" s="7" t="s">
        <v>414</v>
      </c>
      <c r="CH119" s="7" t="s">
        <v>414</v>
      </c>
      <c r="CI119" s="7" t="s">
        <v>414</v>
      </c>
      <c r="CJ119" s="7" t="s">
        <v>414</v>
      </c>
    </row>
    <row r="120" spans="1:88" customFormat="1" ht="49.5" hidden="1" customHeight="1" x14ac:dyDescent="0.25">
      <c r="A120" s="26">
        <v>118</v>
      </c>
      <c r="B120" s="14">
        <v>277</v>
      </c>
      <c r="C120" s="13" t="s">
        <v>157</v>
      </c>
      <c r="D120" s="9" t="s">
        <v>16</v>
      </c>
      <c r="E120" s="13" t="s">
        <v>158</v>
      </c>
      <c r="F120" s="9" t="s">
        <v>16</v>
      </c>
      <c r="G120" s="13" t="s">
        <v>158</v>
      </c>
      <c r="H120" s="13" t="s">
        <v>525</v>
      </c>
      <c r="I120" s="19" t="s">
        <v>428</v>
      </c>
      <c r="J120" s="12" t="s">
        <v>136</v>
      </c>
      <c r="K120" s="19"/>
      <c r="L120" s="19"/>
      <c r="M120" s="19"/>
      <c r="N120" s="19"/>
      <c r="O120" s="19"/>
      <c r="P120" s="19"/>
      <c r="Q120" s="19"/>
      <c r="R120" s="29" t="s">
        <v>11</v>
      </c>
      <c r="S120" s="19"/>
      <c r="T120" s="19">
        <f t="shared" si="0"/>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t="s">
        <v>469</v>
      </c>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9">
        <f>COUNTIF($BD120:$CB120,2)</f>
        <v>0</v>
      </c>
      <c r="CD120" s="51" t="e">
        <f>CC120/COUNTA($BD120:$CB120)</f>
        <v>#DIV/0!</v>
      </c>
      <c r="CE120" s="29">
        <f>COUNTIF($BD120:$CB120,1)</f>
        <v>0</v>
      </c>
      <c r="CF120" s="51" t="e">
        <f>CE120/COUNTA($BD120:$CB120)</f>
        <v>#DIV/0!</v>
      </c>
      <c r="CG120" s="29">
        <f>COUNTIF($BD120:$CB120,0)</f>
        <v>0</v>
      </c>
      <c r="CH120" s="51" t="e">
        <f>CG120/COUNTA($BD120:$CB120)</f>
        <v>#DIV/0!</v>
      </c>
      <c r="CI120" s="29" t="e">
        <f>(((CC120*2)+(CE120*1)+(CG120*0)))/COUNTA($BD120:$CB120)</f>
        <v>#DIV/0!</v>
      </c>
      <c r="CJ120" s="29" t="e">
        <f>IF(CI120&gt;=1.6,"Đạt mục tiêu",IF(CI120&gt;=1,"Cần cố gắng","Chưa đạt"))</f>
        <v>#DIV/0!</v>
      </c>
    </row>
    <row r="121" spans="1:88" ht="15.75" hidden="1" customHeight="1" x14ac:dyDescent="0.25">
      <c r="A121" s="26">
        <v>119</v>
      </c>
      <c r="B121" s="46">
        <v>281</v>
      </c>
      <c r="C121" s="68" t="s">
        <v>159</v>
      </c>
      <c r="D121" s="69"/>
      <c r="E121" s="69"/>
      <c r="F121" s="7" t="s">
        <v>414</v>
      </c>
      <c r="G121" s="7" t="s">
        <v>414</v>
      </c>
      <c r="H121" s="7" t="s">
        <v>414</v>
      </c>
      <c r="I121" s="7" t="s">
        <v>414</v>
      </c>
      <c r="J121" s="7" t="s">
        <v>414</v>
      </c>
      <c r="K121" s="7" t="s">
        <v>414</v>
      </c>
      <c r="L121" s="7" t="s">
        <v>414</v>
      </c>
      <c r="M121" s="7" t="s">
        <v>414</v>
      </c>
      <c r="N121" s="7" t="s">
        <v>414</v>
      </c>
      <c r="O121" s="7" t="s">
        <v>414</v>
      </c>
      <c r="P121" s="7" t="s">
        <v>414</v>
      </c>
      <c r="Q121" s="7" t="s">
        <v>414</v>
      </c>
      <c r="R121" s="7" t="s">
        <v>414</v>
      </c>
      <c r="S121" s="7" t="s">
        <v>414</v>
      </c>
      <c r="T121" s="19">
        <f t="shared" si="0"/>
        <v>0</v>
      </c>
      <c r="U121" s="7" t="s">
        <v>414</v>
      </c>
      <c r="V121" s="7" t="s">
        <v>414</v>
      </c>
      <c r="W121" s="7" t="s">
        <v>414</v>
      </c>
      <c r="X121" s="7" t="s">
        <v>414</v>
      </c>
      <c r="Y121" s="7" t="s">
        <v>414</v>
      </c>
      <c r="Z121" s="7" t="s">
        <v>414</v>
      </c>
      <c r="AA121" s="7" t="s">
        <v>414</v>
      </c>
      <c r="AB121" s="7" t="s">
        <v>414</v>
      </c>
      <c r="AC121" s="7" t="s">
        <v>414</v>
      </c>
      <c r="AD121" s="7" t="s">
        <v>414</v>
      </c>
      <c r="AE121" s="7" t="s">
        <v>414</v>
      </c>
      <c r="AF121" s="7" t="s">
        <v>414</v>
      </c>
      <c r="AG121" s="7" t="s">
        <v>414</v>
      </c>
      <c r="AH121" s="7" t="s">
        <v>414</v>
      </c>
      <c r="AI121" s="7" t="s">
        <v>414</v>
      </c>
      <c r="AJ121" s="7" t="s">
        <v>414</v>
      </c>
      <c r="AK121" s="7" t="s">
        <v>414</v>
      </c>
      <c r="AL121" s="7" t="s">
        <v>414</v>
      </c>
      <c r="AM121" s="7" t="s">
        <v>414</v>
      </c>
      <c r="AN121" s="7" t="s">
        <v>414</v>
      </c>
      <c r="AO121" s="7" t="s">
        <v>414</v>
      </c>
      <c r="AP121" s="7" t="s">
        <v>414</v>
      </c>
      <c r="AQ121" s="7" t="s">
        <v>414</v>
      </c>
      <c r="AR121" s="7" t="s">
        <v>414</v>
      </c>
      <c r="AS121" s="7" t="s">
        <v>414</v>
      </c>
      <c r="AT121" s="7" t="s">
        <v>414</v>
      </c>
      <c r="AU121" s="7" t="s">
        <v>414</v>
      </c>
      <c r="AV121" s="7" t="s">
        <v>414</v>
      </c>
      <c r="AW121" s="7" t="s">
        <v>414</v>
      </c>
      <c r="AX121" s="7" t="s">
        <v>414</v>
      </c>
      <c r="AY121" s="7" t="s">
        <v>414</v>
      </c>
      <c r="AZ121" s="7" t="s">
        <v>414</v>
      </c>
      <c r="BA121" s="7" t="s">
        <v>414</v>
      </c>
      <c r="BB121" s="7" t="s">
        <v>414</v>
      </c>
      <c r="BC121" s="7" t="s">
        <v>414</v>
      </c>
      <c r="BD121" s="7" t="s">
        <v>414</v>
      </c>
      <c r="BE121" s="7" t="s">
        <v>414</v>
      </c>
      <c r="BF121" s="7" t="s">
        <v>414</v>
      </c>
      <c r="BG121" s="7" t="s">
        <v>414</v>
      </c>
      <c r="BH121" s="7" t="s">
        <v>414</v>
      </c>
      <c r="BI121" s="7" t="s">
        <v>414</v>
      </c>
      <c r="BJ121" s="7" t="s">
        <v>414</v>
      </c>
      <c r="BK121" s="7" t="s">
        <v>414</v>
      </c>
      <c r="BL121" s="7" t="s">
        <v>414</v>
      </c>
      <c r="BM121" s="7" t="s">
        <v>414</v>
      </c>
      <c r="BN121" s="7" t="s">
        <v>414</v>
      </c>
      <c r="BO121" s="7" t="s">
        <v>414</v>
      </c>
      <c r="BP121" s="7" t="s">
        <v>414</v>
      </c>
      <c r="BQ121" s="7" t="s">
        <v>414</v>
      </c>
      <c r="BR121" s="7" t="s">
        <v>414</v>
      </c>
      <c r="BS121" s="7" t="s">
        <v>414</v>
      </c>
      <c r="BT121" s="7" t="s">
        <v>414</v>
      </c>
      <c r="BU121" s="7" t="s">
        <v>414</v>
      </c>
      <c r="BV121" s="7" t="s">
        <v>414</v>
      </c>
      <c r="BW121" s="7" t="s">
        <v>414</v>
      </c>
      <c r="BX121" s="7" t="s">
        <v>414</v>
      </c>
      <c r="BY121" s="7" t="s">
        <v>414</v>
      </c>
      <c r="BZ121" s="7" t="s">
        <v>414</v>
      </c>
      <c r="CA121" s="7" t="s">
        <v>414</v>
      </c>
      <c r="CB121" s="7" t="s">
        <v>414</v>
      </c>
      <c r="CC121" s="7" t="s">
        <v>414</v>
      </c>
      <c r="CD121" s="7" t="s">
        <v>414</v>
      </c>
      <c r="CE121" s="7" t="s">
        <v>414</v>
      </c>
      <c r="CF121" s="7" t="s">
        <v>414</v>
      </c>
      <c r="CG121" s="7" t="s">
        <v>414</v>
      </c>
      <c r="CH121" s="7" t="s">
        <v>414</v>
      </c>
      <c r="CI121" s="7" t="s">
        <v>414</v>
      </c>
      <c r="CJ121" s="7" t="s">
        <v>414</v>
      </c>
    </row>
    <row r="122" spans="1:88" customFormat="1" ht="42.75" hidden="1" customHeight="1" x14ac:dyDescent="0.25">
      <c r="A122" s="26">
        <v>120</v>
      </c>
      <c r="B122" s="14">
        <v>282</v>
      </c>
      <c r="C122" s="13" t="s">
        <v>160</v>
      </c>
      <c r="D122" s="9" t="s">
        <v>16</v>
      </c>
      <c r="E122" s="13" t="s">
        <v>526</v>
      </c>
      <c r="F122" s="9" t="s">
        <v>16</v>
      </c>
      <c r="G122" s="13" t="s">
        <v>526</v>
      </c>
      <c r="H122" s="13" t="s">
        <v>527</v>
      </c>
      <c r="I122" s="19" t="s">
        <v>428</v>
      </c>
      <c r="J122" s="12" t="s">
        <v>136</v>
      </c>
      <c r="K122" s="19"/>
      <c r="L122" s="19"/>
      <c r="M122" s="19"/>
      <c r="N122" s="19"/>
      <c r="O122" s="19"/>
      <c r="P122" s="19"/>
      <c r="Q122" s="19"/>
      <c r="R122" s="19" t="s">
        <v>11</v>
      </c>
      <c r="S122" s="19"/>
      <c r="T122" s="19">
        <f t="shared" si="0"/>
        <v>1</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t="s">
        <v>432</v>
      </c>
      <c r="AX122" s="19" t="s">
        <v>429</v>
      </c>
      <c r="AY122" s="19" t="s">
        <v>432</v>
      </c>
      <c r="AZ122" s="19" t="s">
        <v>429</v>
      </c>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29">
        <f>COUNTIF($BD122:$CB122,2)</f>
        <v>0</v>
      </c>
      <c r="CD122" s="51" t="e">
        <f>CC122/COUNTA($BD122:$CB122)</f>
        <v>#DIV/0!</v>
      </c>
      <c r="CE122" s="29">
        <f>COUNTIF($BD122:$CB122,1)</f>
        <v>0</v>
      </c>
      <c r="CF122" s="51" t="e">
        <f>CE122/COUNTA($BD122:$CB122)</f>
        <v>#DIV/0!</v>
      </c>
      <c r="CG122" s="29">
        <f>COUNTIF($BD122:$CB122,0)</f>
        <v>0</v>
      </c>
      <c r="CH122" s="51" t="e">
        <f>CG122/COUNTA($BD122:$CB122)</f>
        <v>#DIV/0!</v>
      </c>
      <c r="CI122" s="29" t="e">
        <f>(((CC122*2)+(CE122*1)+(CG122*0)))/COUNTA($BD122:$CB122)</f>
        <v>#DIV/0!</v>
      </c>
      <c r="CJ122" s="29" t="e">
        <f>IF(CI122&gt;=1.6,"Đạt mục tiêu",IF(CI122&gt;=1,"Cần cố gắng","Chưa đạt"))</f>
        <v>#DIV/0!</v>
      </c>
    </row>
    <row r="123" spans="1:88" ht="15.75" hidden="1" customHeight="1" x14ac:dyDescent="0.25">
      <c r="A123" s="26">
        <v>121</v>
      </c>
      <c r="B123" s="46">
        <v>285</v>
      </c>
      <c r="C123" s="68" t="s">
        <v>161</v>
      </c>
      <c r="D123" s="69"/>
      <c r="E123" s="69"/>
      <c r="F123" s="7" t="s">
        <v>414</v>
      </c>
      <c r="G123" s="7" t="s">
        <v>414</v>
      </c>
      <c r="H123" s="7" t="s">
        <v>414</v>
      </c>
      <c r="I123" s="7" t="s">
        <v>414</v>
      </c>
      <c r="J123" s="7" t="s">
        <v>414</v>
      </c>
      <c r="K123" s="7" t="s">
        <v>414</v>
      </c>
      <c r="L123" s="7" t="s">
        <v>414</v>
      </c>
      <c r="M123" s="7" t="s">
        <v>414</v>
      </c>
      <c r="N123" s="7" t="s">
        <v>414</v>
      </c>
      <c r="O123" s="7" t="s">
        <v>414</v>
      </c>
      <c r="P123" s="7" t="s">
        <v>414</v>
      </c>
      <c r="Q123" s="7" t="s">
        <v>414</v>
      </c>
      <c r="R123" s="7" t="s">
        <v>414</v>
      </c>
      <c r="S123" s="7" t="s">
        <v>414</v>
      </c>
      <c r="T123" s="19">
        <f t="shared" si="0"/>
        <v>0</v>
      </c>
      <c r="U123" s="7" t="s">
        <v>414</v>
      </c>
      <c r="V123" s="7" t="s">
        <v>414</v>
      </c>
      <c r="W123" s="7" t="s">
        <v>414</v>
      </c>
      <c r="X123" s="7" t="s">
        <v>414</v>
      </c>
      <c r="Y123" s="7" t="s">
        <v>414</v>
      </c>
      <c r="Z123" s="7" t="s">
        <v>414</v>
      </c>
      <c r="AA123" s="7" t="s">
        <v>414</v>
      </c>
      <c r="AB123" s="7" t="s">
        <v>414</v>
      </c>
      <c r="AC123" s="7" t="s">
        <v>414</v>
      </c>
      <c r="AD123" s="7" t="s">
        <v>414</v>
      </c>
      <c r="AE123" s="7" t="s">
        <v>414</v>
      </c>
      <c r="AF123" s="7" t="s">
        <v>414</v>
      </c>
      <c r="AG123" s="7" t="s">
        <v>414</v>
      </c>
      <c r="AH123" s="7" t="s">
        <v>414</v>
      </c>
      <c r="AI123" s="7" t="s">
        <v>414</v>
      </c>
      <c r="AJ123" s="7" t="s">
        <v>414</v>
      </c>
      <c r="AK123" s="7" t="s">
        <v>414</v>
      </c>
      <c r="AL123" s="7" t="s">
        <v>414</v>
      </c>
      <c r="AM123" s="7" t="s">
        <v>414</v>
      </c>
      <c r="AN123" s="7" t="s">
        <v>414</v>
      </c>
      <c r="AO123" s="7" t="s">
        <v>414</v>
      </c>
      <c r="AP123" s="7" t="s">
        <v>414</v>
      </c>
      <c r="AQ123" s="7" t="s">
        <v>414</v>
      </c>
      <c r="AR123" s="7" t="s">
        <v>414</v>
      </c>
      <c r="AS123" s="7" t="s">
        <v>414</v>
      </c>
      <c r="AT123" s="7" t="s">
        <v>414</v>
      </c>
      <c r="AU123" s="7" t="s">
        <v>414</v>
      </c>
      <c r="AV123" s="7" t="s">
        <v>414</v>
      </c>
      <c r="AW123" s="7" t="s">
        <v>414</v>
      </c>
      <c r="AX123" s="7" t="s">
        <v>414</v>
      </c>
      <c r="AY123" s="7" t="s">
        <v>414</v>
      </c>
      <c r="AZ123" s="7" t="s">
        <v>414</v>
      </c>
      <c r="BA123" s="7" t="s">
        <v>414</v>
      </c>
      <c r="BB123" s="7" t="s">
        <v>414</v>
      </c>
      <c r="BC123" s="7" t="s">
        <v>414</v>
      </c>
      <c r="BD123" s="7" t="s">
        <v>414</v>
      </c>
      <c r="BE123" s="7" t="s">
        <v>414</v>
      </c>
      <c r="BF123" s="7" t="s">
        <v>414</v>
      </c>
      <c r="BG123" s="7" t="s">
        <v>414</v>
      </c>
      <c r="BH123" s="7" t="s">
        <v>414</v>
      </c>
      <c r="BI123" s="7" t="s">
        <v>414</v>
      </c>
      <c r="BJ123" s="7" t="s">
        <v>414</v>
      </c>
      <c r="BK123" s="7" t="s">
        <v>414</v>
      </c>
      <c r="BL123" s="7" t="s">
        <v>414</v>
      </c>
      <c r="BM123" s="7" t="s">
        <v>414</v>
      </c>
      <c r="BN123" s="7" t="s">
        <v>414</v>
      </c>
      <c r="BO123" s="7" t="s">
        <v>414</v>
      </c>
      <c r="BP123" s="7" t="s">
        <v>414</v>
      </c>
      <c r="BQ123" s="7" t="s">
        <v>414</v>
      </c>
      <c r="BR123" s="7" t="s">
        <v>414</v>
      </c>
      <c r="BS123" s="7" t="s">
        <v>414</v>
      </c>
      <c r="BT123" s="7" t="s">
        <v>414</v>
      </c>
      <c r="BU123" s="7" t="s">
        <v>414</v>
      </c>
      <c r="BV123" s="7" t="s">
        <v>414</v>
      </c>
      <c r="BW123" s="7" t="s">
        <v>414</v>
      </c>
      <c r="BX123" s="7" t="s">
        <v>414</v>
      </c>
      <c r="BY123" s="7" t="s">
        <v>414</v>
      </c>
      <c r="BZ123" s="7" t="s">
        <v>414</v>
      </c>
      <c r="CA123" s="7" t="s">
        <v>414</v>
      </c>
      <c r="CB123" s="7" t="s">
        <v>414</v>
      </c>
      <c r="CC123" s="7" t="s">
        <v>414</v>
      </c>
      <c r="CD123" s="7" t="s">
        <v>414</v>
      </c>
      <c r="CE123" s="7" t="s">
        <v>414</v>
      </c>
      <c r="CF123" s="7" t="s">
        <v>414</v>
      </c>
      <c r="CG123" s="7" t="s">
        <v>414</v>
      </c>
      <c r="CH123" s="7" t="s">
        <v>414</v>
      </c>
      <c r="CI123" s="7" t="s">
        <v>414</v>
      </c>
      <c r="CJ123" s="7" t="s">
        <v>414</v>
      </c>
    </row>
    <row r="124" spans="1:88" ht="36.75" customHeight="1" x14ac:dyDescent="0.25">
      <c r="A124" s="26">
        <v>122</v>
      </c>
      <c r="B124" s="46">
        <v>289</v>
      </c>
      <c r="C124" s="68" t="s">
        <v>162</v>
      </c>
      <c r="D124" s="69"/>
      <c r="E124" s="69"/>
      <c r="F124" s="7" t="s">
        <v>414</v>
      </c>
      <c r="G124" s="7" t="s">
        <v>414</v>
      </c>
      <c r="H124" s="7" t="s">
        <v>414</v>
      </c>
      <c r="I124" s="7" t="s">
        <v>414</v>
      </c>
      <c r="J124" s="7" t="s">
        <v>414</v>
      </c>
      <c r="K124" s="7" t="s">
        <v>414</v>
      </c>
      <c r="L124" s="7" t="s">
        <v>414</v>
      </c>
      <c r="M124" s="7" t="s">
        <v>414</v>
      </c>
      <c r="N124" s="7" t="s">
        <v>414</v>
      </c>
      <c r="O124" s="7" t="s">
        <v>414</v>
      </c>
      <c r="P124" s="7" t="s">
        <v>414</v>
      </c>
      <c r="Q124" s="7" t="s">
        <v>414</v>
      </c>
      <c r="R124" s="7" t="s">
        <v>414</v>
      </c>
      <c r="S124" s="7" t="s">
        <v>414</v>
      </c>
      <c r="T124" s="19">
        <f t="shared" si="0"/>
        <v>0</v>
      </c>
      <c r="U124" s="7" t="s">
        <v>414</v>
      </c>
      <c r="V124" s="7" t="s">
        <v>414</v>
      </c>
      <c r="W124" s="7" t="s">
        <v>414</v>
      </c>
      <c r="X124" s="7" t="s">
        <v>414</v>
      </c>
      <c r="Y124" s="7" t="s">
        <v>414</v>
      </c>
      <c r="Z124" s="7" t="s">
        <v>414</v>
      </c>
      <c r="AA124" s="7" t="s">
        <v>414</v>
      </c>
      <c r="AB124" s="7" t="s">
        <v>414</v>
      </c>
      <c r="AC124" s="7" t="s">
        <v>414</v>
      </c>
      <c r="AD124" s="7" t="s">
        <v>414</v>
      </c>
      <c r="AE124" s="7" t="s">
        <v>414</v>
      </c>
      <c r="AF124" s="7" t="s">
        <v>414</v>
      </c>
      <c r="AG124" s="7" t="s">
        <v>414</v>
      </c>
      <c r="AH124" s="7" t="s">
        <v>414</v>
      </c>
      <c r="AI124" s="7" t="s">
        <v>414</v>
      </c>
      <c r="AJ124" s="7" t="s">
        <v>414</v>
      </c>
      <c r="AK124" s="7" t="s">
        <v>414</v>
      </c>
      <c r="AL124" s="7" t="s">
        <v>414</v>
      </c>
      <c r="AM124" s="7" t="s">
        <v>414</v>
      </c>
      <c r="AN124" s="7" t="s">
        <v>414</v>
      </c>
      <c r="AO124" s="7" t="s">
        <v>414</v>
      </c>
      <c r="AP124" s="7" t="s">
        <v>414</v>
      </c>
      <c r="AQ124" s="7" t="s">
        <v>414</v>
      </c>
      <c r="AR124" s="7" t="s">
        <v>414</v>
      </c>
      <c r="AS124" s="7" t="s">
        <v>414</v>
      </c>
      <c r="AT124" s="7" t="s">
        <v>414</v>
      </c>
      <c r="AU124" s="7" t="s">
        <v>414</v>
      </c>
      <c r="AV124" s="7" t="s">
        <v>414</v>
      </c>
      <c r="AW124" s="7" t="s">
        <v>414</v>
      </c>
      <c r="AX124" s="7" t="s">
        <v>414</v>
      </c>
      <c r="AY124" s="7" t="s">
        <v>414</v>
      </c>
      <c r="AZ124" s="7" t="s">
        <v>414</v>
      </c>
      <c r="BA124" s="7" t="s">
        <v>414</v>
      </c>
      <c r="BB124" s="7" t="s">
        <v>414</v>
      </c>
      <c r="BC124" s="7" t="s">
        <v>414</v>
      </c>
      <c r="BD124" s="7" t="s">
        <v>414</v>
      </c>
      <c r="BE124" s="7" t="s">
        <v>414</v>
      </c>
      <c r="BF124" s="7" t="s">
        <v>414</v>
      </c>
      <c r="BG124" s="7" t="s">
        <v>414</v>
      </c>
      <c r="BH124" s="7" t="s">
        <v>414</v>
      </c>
      <c r="BI124" s="7" t="s">
        <v>414</v>
      </c>
      <c r="BJ124" s="7" t="s">
        <v>414</v>
      </c>
      <c r="BK124" s="7" t="s">
        <v>414</v>
      </c>
      <c r="BL124" s="7" t="s">
        <v>414</v>
      </c>
      <c r="BM124" s="7" t="s">
        <v>414</v>
      </c>
      <c r="BN124" s="7" t="s">
        <v>414</v>
      </c>
      <c r="BO124" s="7" t="s">
        <v>414</v>
      </c>
      <c r="BP124" s="7" t="s">
        <v>414</v>
      </c>
      <c r="BQ124" s="7" t="s">
        <v>414</v>
      </c>
      <c r="BR124" s="7" t="s">
        <v>414</v>
      </c>
      <c r="BS124" s="7" t="s">
        <v>414</v>
      </c>
      <c r="BT124" s="7" t="s">
        <v>414</v>
      </c>
      <c r="BU124" s="7" t="s">
        <v>414</v>
      </c>
      <c r="BV124" s="7" t="s">
        <v>414</v>
      </c>
      <c r="BW124" s="7" t="s">
        <v>414</v>
      </c>
      <c r="BX124" s="7" t="s">
        <v>414</v>
      </c>
      <c r="BY124" s="7" t="s">
        <v>414</v>
      </c>
      <c r="BZ124" s="7" t="s">
        <v>414</v>
      </c>
      <c r="CA124" s="7" t="s">
        <v>414</v>
      </c>
      <c r="CB124" s="7" t="s">
        <v>414</v>
      </c>
      <c r="CC124" s="7" t="s">
        <v>414</v>
      </c>
      <c r="CD124" s="7" t="s">
        <v>414</v>
      </c>
      <c r="CE124" s="7" t="s">
        <v>414</v>
      </c>
      <c r="CF124" s="7" t="s">
        <v>414</v>
      </c>
      <c r="CG124" s="7" t="s">
        <v>414</v>
      </c>
      <c r="CH124" s="7" t="s">
        <v>414</v>
      </c>
      <c r="CI124" s="7" t="s">
        <v>414</v>
      </c>
      <c r="CJ124" s="7" t="s">
        <v>414</v>
      </c>
    </row>
    <row r="125" spans="1:88" ht="34.5" customHeight="1" x14ac:dyDescent="0.25">
      <c r="A125" s="26">
        <v>123</v>
      </c>
      <c r="B125" s="46">
        <v>290</v>
      </c>
      <c r="C125" s="68" t="s">
        <v>163</v>
      </c>
      <c r="D125" s="69"/>
      <c r="E125" s="69"/>
      <c r="F125" s="7" t="s">
        <v>414</v>
      </c>
      <c r="G125" s="7" t="s">
        <v>414</v>
      </c>
      <c r="H125" s="7" t="s">
        <v>414</v>
      </c>
      <c r="I125" s="7" t="s">
        <v>414</v>
      </c>
      <c r="J125" s="7" t="s">
        <v>414</v>
      </c>
      <c r="K125" s="7" t="s">
        <v>414</v>
      </c>
      <c r="L125" s="7" t="s">
        <v>414</v>
      </c>
      <c r="M125" s="7" t="s">
        <v>414</v>
      </c>
      <c r="N125" s="7" t="s">
        <v>414</v>
      </c>
      <c r="O125" s="7" t="s">
        <v>414</v>
      </c>
      <c r="P125" s="7" t="s">
        <v>414</v>
      </c>
      <c r="Q125" s="7" t="s">
        <v>414</v>
      </c>
      <c r="R125" s="7" t="s">
        <v>414</v>
      </c>
      <c r="S125" s="7" t="s">
        <v>414</v>
      </c>
      <c r="T125" s="19">
        <f t="shared" si="0"/>
        <v>0</v>
      </c>
      <c r="U125" s="7" t="s">
        <v>414</v>
      </c>
      <c r="V125" s="7" t="s">
        <v>414</v>
      </c>
      <c r="W125" s="7" t="s">
        <v>414</v>
      </c>
      <c r="X125" s="7" t="s">
        <v>414</v>
      </c>
      <c r="Y125" s="7" t="s">
        <v>414</v>
      </c>
      <c r="Z125" s="7" t="s">
        <v>414</v>
      </c>
      <c r="AA125" s="7" t="s">
        <v>414</v>
      </c>
      <c r="AB125" s="7" t="s">
        <v>414</v>
      </c>
      <c r="AC125" s="7" t="s">
        <v>414</v>
      </c>
      <c r="AD125" s="7" t="s">
        <v>414</v>
      </c>
      <c r="AE125" s="7" t="s">
        <v>414</v>
      </c>
      <c r="AF125" s="7" t="s">
        <v>414</v>
      </c>
      <c r="AG125" s="7" t="s">
        <v>414</v>
      </c>
      <c r="AH125" s="7" t="s">
        <v>414</v>
      </c>
      <c r="AI125" s="7" t="s">
        <v>414</v>
      </c>
      <c r="AJ125" s="7" t="s">
        <v>414</v>
      </c>
      <c r="AK125" s="7" t="s">
        <v>414</v>
      </c>
      <c r="AL125" s="7" t="s">
        <v>414</v>
      </c>
      <c r="AM125" s="7" t="s">
        <v>414</v>
      </c>
      <c r="AN125" s="7" t="s">
        <v>414</v>
      </c>
      <c r="AO125" s="7" t="s">
        <v>414</v>
      </c>
      <c r="AP125" s="7" t="s">
        <v>414</v>
      </c>
      <c r="AQ125" s="7" t="s">
        <v>414</v>
      </c>
      <c r="AR125" s="7" t="s">
        <v>414</v>
      </c>
      <c r="AS125" s="7" t="s">
        <v>414</v>
      </c>
      <c r="AT125" s="7" t="s">
        <v>414</v>
      </c>
      <c r="AU125" s="7" t="s">
        <v>414</v>
      </c>
      <c r="AV125" s="7" t="s">
        <v>414</v>
      </c>
      <c r="AW125" s="7" t="s">
        <v>414</v>
      </c>
      <c r="AX125" s="7" t="s">
        <v>414</v>
      </c>
      <c r="AY125" s="7" t="s">
        <v>414</v>
      </c>
      <c r="AZ125" s="7" t="s">
        <v>414</v>
      </c>
      <c r="BA125" s="7" t="s">
        <v>414</v>
      </c>
      <c r="BB125" s="7" t="s">
        <v>414</v>
      </c>
      <c r="BC125" s="7" t="s">
        <v>414</v>
      </c>
      <c r="BD125" s="7" t="s">
        <v>414</v>
      </c>
      <c r="BE125" s="7" t="s">
        <v>414</v>
      </c>
      <c r="BF125" s="7" t="s">
        <v>414</v>
      </c>
      <c r="BG125" s="7" t="s">
        <v>414</v>
      </c>
      <c r="BH125" s="7" t="s">
        <v>414</v>
      </c>
      <c r="BI125" s="7" t="s">
        <v>414</v>
      </c>
      <c r="BJ125" s="7" t="s">
        <v>414</v>
      </c>
      <c r="BK125" s="7" t="s">
        <v>414</v>
      </c>
      <c r="BL125" s="7" t="s">
        <v>414</v>
      </c>
      <c r="BM125" s="7" t="s">
        <v>414</v>
      </c>
      <c r="BN125" s="7" t="s">
        <v>414</v>
      </c>
      <c r="BO125" s="7" t="s">
        <v>414</v>
      </c>
      <c r="BP125" s="7" t="s">
        <v>414</v>
      </c>
      <c r="BQ125" s="7" t="s">
        <v>414</v>
      </c>
      <c r="BR125" s="7" t="s">
        <v>414</v>
      </c>
      <c r="BS125" s="7" t="s">
        <v>414</v>
      </c>
      <c r="BT125" s="7" t="s">
        <v>414</v>
      </c>
      <c r="BU125" s="7" t="s">
        <v>414</v>
      </c>
      <c r="BV125" s="7" t="s">
        <v>414</v>
      </c>
      <c r="BW125" s="7" t="s">
        <v>414</v>
      </c>
      <c r="BX125" s="7" t="s">
        <v>414</v>
      </c>
      <c r="BY125" s="7" t="s">
        <v>414</v>
      </c>
      <c r="BZ125" s="7" t="s">
        <v>414</v>
      </c>
      <c r="CA125" s="7" t="s">
        <v>414</v>
      </c>
      <c r="CB125" s="7" t="s">
        <v>414</v>
      </c>
      <c r="CC125" s="7" t="s">
        <v>414</v>
      </c>
      <c r="CD125" s="7" t="s">
        <v>414</v>
      </c>
      <c r="CE125" s="7" t="s">
        <v>414</v>
      </c>
      <c r="CF125" s="7" t="s">
        <v>414</v>
      </c>
      <c r="CG125" s="7" t="s">
        <v>414</v>
      </c>
      <c r="CH125" s="7" t="s">
        <v>414</v>
      </c>
      <c r="CI125" s="7" t="s">
        <v>414</v>
      </c>
      <c r="CJ125" s="7" t="s">
        <v>414</v>
      </c>
    </row>
    <row r="126" spans="1:88" customFormat="1" ht="47.25" hidden="1" x14ac:dyDescent="0.25">
      <c r="A126" s="26">
        <v>124</v>
      </c>
      <c r="B126" s="58">
        <v>291</v>
      </c>
      <c r="C126" s="13" t="s">
        <v>164</v>
      </c>
      <c r="D126" s="9" t="s">
        <v>7</v>
      </c>
      <c r="E126" s="13" t="s">
        <v>165</v>
      </c>
      <c r="F126" s="9" t="s">
        <v>16</v>
      </c>
      <c r="G126" s="13" t="s">
        <v>165</v>
      </c>
      <c r="H126" s="19" t="s">
        <v>825</v>
      </c>
      <c r="I126" s="19" t="s">
        <v>428</v>
      </c>
      <c r="J126" s="12" t="s">
        <v>136</v>
      </c>
      <c r="K126" s="29"/>
      <c r="L126" s="29"/>
      <c r="M126" s="29"/>
      <c r="N126" s="29" t="s">
        <v>11</v>
      </c>
      <c r="O126" s="29"/>
      <c r="P126" s="29"/>
      <c r="Q126" s="29"/>
      <c r="R126" s="29"/>
      <c r="S126" s="29"/>
      <c r="T126" s="19">
        <f t="shared" si="0"/>
        <v>1</v>
      </c>
      <c r="U126" s="19"/>
      <c r="V126" s="19"/>
      <c r="W126" s="19"/>
      <c r="X126" s="19"/>
      <c r="Y126" s="19"/>
      <c r="Z126" s="19"/>
      <c r="AA126" s="19"/>
      <c r="AB126" s="19"/>
      <c r="AC126" s="19"/>
      <c r="AD126" s="19"/>
      <c r="AE126" s="19"/>
      <c r="AF126" s="19"/>
      <c r="AG126" s="19" t="s">
        <v>432</v>
      </c>
      <c r="AH126" s="19" t="s">
        <v>432</v>
      </c>
      <c r="AI126" s="19" t="s">
        <v>467</v>
      </c>
      <c r="AJ126" s="19" t="s">
        <v>432</v>
      </c>
      <c r="AK126" s="19"/>
      <c r="AL126" s="19"/>
      <c r="AM126" s="19"/>
      <c r="AN126" s="19"/>
      <c r="AO126" s="19"/>
      <c r="AP126" s="19"/>
      <c r="AQ126" s="19"/>
      <c r="AR126" s="19"/>
      <c r="AS126" s="19"/>
      <c r="AT126" s="19"/>
      <c r="AU126" s="19"/>
      <c r="AV126" s="19"/>
      <c r="AW126" s="19"/>
      <c r="AX126" s="19"/>
      <c r="AY126" s="19"/>
      <c r="AZ126" s="19"/>
      <c r="BA126" s="19"/>
      <c r="BB126" s="19"/>
      <c r="BC126" s="19"/>
      <c r="BD126" s="19">
        <v>2</v>
      </c>
      <c r="BE126" s="19">
        <v>2</v>
      </c>
      <c r="BF126" s="19">
        <v>2</v>
      </c>
      <c r="BG126" s="19">
        <v>1</v>
      </c>
      <c r="BH126" s="19">
        <v>2</v>
      </c>
      <c r="BI126" s="19">
        <v>2</v>
      </c>
      <c r="BJ126" s="19">
        <v>1</v>
      </c>
      <c r="BK126" s="19">
        <v>2</v>
      </c>
      <c r="BL126" s="19">
        <v>2</v>
      </c>
      <c r="BM126" s="19">
        <v>2</v>
      </c>
      <c r="BN126" s="19">
        <v>1</v>
      </c>
      <c r="BO126" s="19">
        <v>2</v>
      </c>
      <c r="BP126" s="19">
        <v>2</v>
      </c>
      <c r="BQ126" s="19">
        <v>1</v>
      </c>
      <c r="BR126" s="19">
        <v>2</v>
      </c>
      <c r="BS126" s="19">
        <v>2</v>
      </c>
      <c r="BT126" s="19">
        <v>2</v>
      </c>
      <c r="BU126" s="19">
        <v>2</v>
      </c>
      <c r="BV126" s="19">
        <v>2</v>
      </c>
      <c r="BW126" s="19">
        <v>2</v>
      </c>
      <c r="BX126" s="19">
        <v>2</v>
      </c>
      <c r="BY126" s="19">
        <v>2</v>
      </c>
      <c r="BZ126" s="19">
        <v>2</v>
      </c>
      <c r="CA126" s="19">
        <v>1</v>
      </c>
      <c r="CB126" s="19">
        <v>2</v>
      </c>
      <c r="CC126" s="29">
        <f t="shared" ref="CC126:CC127" si="112">COUNTIF($BD126:$CB126,2)</f>
        <v>20</v>
      </c>
      <c r="CD126" s="51">
        <f t="shared" ref="CD126:CD127" si="113">CC126/COUNTA($BD126:$CB126)</f>
        <v>0.8</v>
      </c>
      <c r="CE126" s="29">
        <f t="shared" ref="CE126:CE127" si="114">COUNTIF($BD126:$CB126,1)</f>
        <v>5</v>
      </c>
      <c r="CF126" s="51">
        <f t="shared" ref="CF126:CF127" si="115">CE126/COUNTA($BD126:$CB126)</f>
        <v>0.2</v>
      </c>
      <c r="CG126" s="29">
        <f t="shared" ref="CG126:CG127" si="116">COUNTIF($BD126:$CB126,0)</f>
        <v>0</v>
      </c>
      <c r="CH126" s="51">
        <f t="shared" ref="CH126:CH127" si="117">CG126/COUNTA($BD126:$CB126)</f>
        <v>0</v>
      </c>
      <c r="CI126" s="29">
        <f t="shared" ref="CI126:CI127" si="118">(((CC126*2)+(CE126*1)+(CG126*0)))/COUNTA($BD126:$CB126)</f>
        <v>1.8</v>
      </c>
      <c r="CJ126" s="29" t="str">
        <f t="shared" ref="CJ126:CJ127" si="119">IF(CI126&gt;=1.6,"Đạt mục tiêu",IF(CI126&gt;=1,"Cần cố gắng","Chưa đạt"))</f>
        <v>Đạt mục tiêu</v>
      </c>
    </row>
    <row r="127" spans="1:88" customFormat="1" ht="47.25" hidden="1" x14ac:dyDescent="0.25">
      <c r="A127" s="26">
        <v>125</v>
      </c>
      <c r="B127" s="58">
        <v>291</v>
      </c>
      <c r="C127" s="13" t="s">
        <v>164</v>
      </c>
      <c r="D127" s="9" t="s">
        <v>7</v>
      </c>
      <c r="E127" s="13" t="s">
        <v>165</v>
      </c>
      <c r="F127" s="9" t="s">
        <v>16</v>
      </c>
      <c r="G127" s="13" t="s">
        <v>165</v>
      </c>
      <c r="H127" s="19" t="s">
        <v>839</v>
      </c>
      <c r="I127" s="19" t="s">
        <v>428</v>
      </c>
      <c r="J127" s="12" t="s">
        <v>136</v>
      </c>
      <c r="K127" s="29"/>
      <c r="L127" s="29"/>
      <c r="M127" s="29"/>
      <c r="N127" s="29"/>
      <c r="O127" s="29" t="s">
        <v>11</v>
      </c>
      <c r="P127" s="29"/>
      <c r="Q127" s="29"/>
      <c r="R127" s="29"/>
      <c r="S127" s="29"/>
      <c r="T127" s="19">
        <f t="shared" si="0"/>
        <v>1</v>
      </c>
      <c r="U127" s="19"/>
      <c r="V127" s="19"/>
      <c r="W127" s="19"/>
      <c r="X127" s="19"/>
      <c r="Y127" s="19"/>
      <c r="Z127" s="19"/>
      <c r="AA127" s="19"/>
      <c r="AB127" s="19"/>
      <c r="AC127" s="19"/>
      <c r="AD127" s="19"/>
      <c r="AE127" s="19"/>
      <c r="AF127" s="19"/>
      <c r="AG127" s="19"/>
      <c r="AH127" s="19"/>
      <c r="AI127" s="19"/>
      <c r="AJ127" s="19"/>
      <c r="AK127" s="19" t="s">
        <v>432</v>
      </c>
      <c r="AL127" s="19" t="s">
        <v>432</v>
      </c>
      <c r="AM127" s="19" t="s">
        <v>432</v>
      </c>
      <c r="AN127" s="19" t="s">
        <v>467</v>
      </c>
      <c r="AO127" s="19"/>
      <c r="AP127" s="19"/>
      <c r="AQ127" s="19"/>
      <c r="AR127" s="19"/>
      <c r="AS127" s="19"/>
      <c r="AT127" s="19"/>
      <c r="AU127" s="19"/>
      <c r="AV127" s="19"/>
      <c r="AW127" s="19"/>
      <c r="AX127" s="19"/>
      <c r="AY127" s="19"/>
      <c r="AZ127" s="19"/>
      <c r="BA127" s="19"/>
      <c r="BB127" s="19"/>
      <c r="BC127" s="19"/>
      <c r="BD127" s="19">
        <v>2</v>
      </c>
      <c r="BE127" s="19">
        <v>2</v>
      </c>
      <c r="BF127" s="19">
        <v>2</v>
      </c>
      <c r="BG127" s="19">
        <v>2</v>
      </c>
      <c r="BH127" s="19">
        <v>2</v>
      </c>
      <c r="BI127" s="19">
        <v>2</v>
      </c>
      <c r="BJ127" s="19">
        <v>0</v>
      </c>
      <c r="BK127" s="19">
        <v>2</v>
      </c>
      <c r="BL127" s="19">
        <v>2</v>
      </c>
      <c r="BM127" s="19">
        <v>1</v>
      </c>
      <c r="BN127" s="19">
        <v>2</v>
      </c>
      <c r="BO127" s="19">
        <v>2</v>
      </c>
      <c r="BP127" s="19">
        <v>2</v>
      </c>
      <c r="BQ127" s="19">
        <v>2</v>
      </c>
      <c r="BR127" s="19">
        <v>2</v>
      </c>
      <c r="BS127" s="19">
        <v>2</v>
      </c>
      <c r="BT127" s="19">
        <v>2</v>
      </c>
      <c r="BU127" s="19">
        <v>2</v>
      </c>
      <c r="BV127" s="19">
        <v>2</v>
      </c>
      <c r="BW127" s="19">
        <v>1</v>
      </c>
      <c r="BX127" s="19">
        <v>2</v>
      </c>
      <c r="BY127" s="19">
        <v>2</v>
      </c>
      <c r="BZ127" s="19">
        <v>1</v>
      </c>
      <c r="CA127" s="19">
        <v>2</v>
      </c>
      <c r="CB127" s="19">
        <v>1</v>
      </c>
      <c r="CC127" s="29">
        <f t="shared" si="112"/>
        <v>20</v>
      </c>
      <c r="CD127" s="51">
        <f t="shared" si="113"/>
        <v>0.8</v>
      </c>
      <c r="CE127" s="29">
        <f t="shared" si="114"/>
        <v>4</v>
      </c>
      <c r="CF127" s="51">
        <f t="shared" si="115"/>
        <v>0.16</v>
      </c>
      <c r="CG127" s="29">
        <f t="shared" si="116"/>
        <v>1</v>
      </c>
      <c r="CH127" s="51">
        <f t="shared" si="117"/>
        <v>0.04</v>
      </c>
      <c r="CI127" s="29">
        <f t="shared" si="118"/>
        <v>1.76</v>
      </c>
      <c r="CJ127" s="29" t="str">
        <f t="shared" si="119"/>
        <v>Đạt mục tiêu</v>
      </c>
    </row>
    <row r="128" spans="1:88" ht="60.75" customHeight="1" x14ac:dyDescent="0.25">
      <c r="A128" s="26">
        <v>126</v>
      </c>
      <c r="B128" s="58">
        <v>291</v>
      </c>
      <c r="C128" s="13" t="s">
        <v>164</v>
      </c>
      <c r="D128" s="50" t="s">
        <v>7</v>
      </c>
      <c r="E128" s="13" t="s">
        <v>165</v>
      </c>
      <c r="F128" s="50" t="s">
        <v>16</v>
      </c>
      <c r="G128" s="13" t="s">
        <v>165</v>
      </c>
      <c r="H128" s="19" t="s">
        <v>528</v>
      </c>
      <c r="I128" s="19" t="s">
        <v>428</v>
      </c>
      <c r="J128" s="12" t="s">
        <v>136</v>
      </c>
      <c r="K128" s="29"/>
      <c r="L128" s="29"/>
      <c r="M128" s="29"/>
      <c r="N128" s="29"/>
      <c r="O128" s="29"/>
      <c r="P128" s="29" t="s">
        <v>11</v>
      </c>
      <c r="Q128" s="29"/>
      <c r="R128" s="29"/>
      <c r="S128" s="29"/>
      <c r="T128" s="19">
        <f t="shared" si="0"/>
        <v>1</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t="s">
        <v>432</v>
      </c>
      <c r="AR128" s="19" t="s">
        <v>467</v>
      </c>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29"/>
      <c r="CD128" s="51"/>
      <c r="CE128" s="29"/>
      <c r="CF128" s="51"/>
      <c r="CG128" s="29"/>
      <c r="CH128" s="51"/>
      <c r="CI128" s="29"/>
      <c r="CJ128" s="29"/>
    </row>
    <row r="129" spans="1:88" customFormat="1" ht="15.75" hidden="1" customHeight="1" x14ac:dyDescent="0.25">
      <c r="A129" s="26">
        <v>127</v>
      </c>
      <c r="B129" s="58">
        <v>291</v>
      </c>
      <c r="C129" s="13" t="s">
        <v>164</v>
      </c>
      <c r="D129" s="9" t="s">
        <v>7</v>
      </c>
      <c r="E129" s="13" t="s">
        <v>165</v>
      </c>
      <c r="F129" s="9" t="s">
        <v>16</v>
      </c>
      <c r="G129" s="13" t="s">
        <v>165</v>
      </c>
      <c r="H129" s="19" t="s">
        <v>529</v>
      </c>
      <c r="I129" s="19" t="s">
        <v>428</v>
      </c>
      <c r="J129" s="12" t="s">
        <v>136</v>
      </c>
      <c r="K129" s="29"/>
      <c r="L129" s="29"/>
      <c r="M129" s="29"/>
      <c r="N129" s="29"/>
      <c r="O129" s="29"/>
      <c r="P129" s="29"/>
      <c r="Q129" s="29" t="s">
        <v>11</v>
      </c>
      <c r="R129" s="29"/>
      <c r="S129" s="29"/>
      <c r="T129" s="19">
        <f t="shared" si="0"/>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t="s">
        <v>467</v>
      </c>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9"/>
      <c r="CD129" s="51"/>
      <c r="CE129" s="29"/>
      <c r="CF129" s="51"/>
      <c r="CG129" s="29"/>
      <c r="CH129" s="51"/>
      <c r="CI129" s="29"/>
      <c r="CJ129" s="29"/>
    </row>
    <row r="130" spans="1:88" customFormat="1" ht="30" hidden="1" customHeight="1" x14ac:dyDescent="0.25">
      <c r="A130" s="26">
        <v>128</v>
      </c>
      <c r="B130" s="14">
        <v>294</v>
      </c>
      <c r="C130" s="50" t="s">
        <v>530</v>
      </c>
      <c r="D130" s="9" t="s">
        <v>16</v>
      </c>
      <c r="E130" s="50" t="s">
        <v>166</v>
      </c>
      <c r="F130" s="9" t="s">
        <v>16</v>
      </c>
      <c r="G130" s="50" t="s">
        <v>166</v>
      </c>
      <c r="H130" s="19" t="s">
        <v>531</v>
      </c>
      <c r="I130" s="19" t="s">
        <v>428</v>
      </c>
      <c r="J130" s="12" t="s">
        <v>136</v>
      </c>
      <c r="K130" s="29"/>
      <c r="L130" s="29"/>
      <c r="M130" s="29" t="s">
        <v>11</v>
      </c>
      <c r="N130" s="29"/>
      <c r="O130" s="29"/>
      <c r="P130" s="29"/>
      <c r="Q130" s="29"/>
      <c r="R130" s="29"/>
      <c r="S130" s="29"/>
      <c r="T130" s="19">
        <f t="shared" si="0"/>
        <v>1</v>
      </c>
      <c r="U130" s="19"/>
      <c r="V130" s="19"/>
      <c r="W130" s="19"/>
      <c r="X130" s="19"/>
      <c r="Y130" s="19"/>
      <c r="Z130" s="19"/>
      <c r="AA130" s="19"/>
      <c r="AB130" s="19"/>
      <c r="AC130" s="19" t="s">
        <v>467</v>
      </c>
      <c r="AD130" s="19" t="s">
        <v>432</v>
      </c>
      <c r="AE130" s="19" t="s">
        <v>432</v>
      </c>
      <c r="AF130" s="19" t="s">
        <v>432</v>
      </c>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v>2</v>
      </c>
      <c r="BE130" s="19">
        <v>2</v>
      </c>
      <c r="BF130" s="19">
        <v>2</v>
      </c>
      <c r="BG130" s="19">
        <v>1</v>
      </c>
      <c r="BH130" s="19">
        <v>2</v>
      </c>
      <c r="BI130" s="19">
        <v>2</v>
      </c>
      <c r="BJ130" s="19">
        <v>1</v>
      </c>
      <c r="BK130" s="19">
        <v>2</v>
      </c>
      <c r="BL130" s="19">
        <v>2</v>
      </c>
      <c r="BM130" s="19">
        <v>2</v>
      </c>
      <c r="BN130" s="19">
        <v>2</v>
      </c>
      <c r="BO130" s="19">
        <v>1</v>
      </c>
      <c r="BP130" s="19">
        <v>2</v>
      </c>
      <c r="BQ130" s="19">
        <v>2</v>
      </c>
      <c r="BR130" s="19">
        <v>2</v>
      </c>
      <c r="BS130" s="19">
        <v>2</v>
      </c>
      <c r="BT130" s="19">
        <v>2</v>
      </c>
      <c r="BU130" s="19">
        <v>1</v>
      </c>
      <c r="BV130" s="19">
        <v>1</v>
      </c>
      <c r="BW130" s="19">
        <v>2</v>
      </c>
      <c r="BX130" s="19">
        <v>2</v>
      </c>
      <c r="BY130" s="19">
        <v>2</v>
      </c>
      <c r="BZ130" s="19">
        <v>2</v>
      </c>
      <c r="CA130" s="19">
        <v>1</v>
      </c>
      <c r="CB130" s="19">
        <v>2</v>
      </c>
      <c r="CC130" s="29">
        <f t="shared" ref="CC130:CC133" si="120">COUNTIF($BD130:$CB130,2)</f>
        <v>19</v>
      </c>
      <c r="CD130" s="51">
        <f t="shared" ref="CD130:CD133" si="121">CC130/COUNTA($BD130:$CB130)</f>
        <v>0.76</v>
      </c>
      <c r="CE130" s="29">
        <f t="shared" ref="CE130:CE133" si="122">COUNTIF($BD130:$CB130,1)</f>
        <v>6</v>
      </c>
      <c r="CF130" s="51">
        <f t="shared" ref="CF130:CF133" si="123">CE130/COUNTA($BD130:$CB130)</f>
        <v>0.24</v>
      </c>
      <c r="CG130" s="29">
        <f t="shared" ref="CG130:CG133" si="124">COUNTIF($BD130:$CB130,0)</f>
        <v>0</v>
      </c>
      <c r="CH130" s="51">
        <f t="shared" ref="CH130:CH133" si="125">CG130/COUNTA($BD130:$CB130)</f>
        <v>0</v>
      </c>
      <c r="CI130" s="29">
        <f t="shared" ref="CI130:CI133" si="126">(((CC130*2)+(CE130*1)+(CG130*0)))/COUNTA($BD130:$CB130)</f>
        <v>1.76</v>
      </c>
      <c r="CJ130" s="29" t="str">
        <f t="shared" ref="CJ130:CJ133" si="127">IF(CI130&gt;=1.6,"Đạt mục tiêu",IF(CI130&gt;=1,"Cần cố gắng","Chưa đạt"))</f>
        <v>Đạt mục tiêu</v>
      </c>
    </row>
    <row r="131" spans="1:88" customFormat="1" ht="99.75" hidden="1" customHeight="1" x14ac:dyDescent="0.25">
      <c r="A131" s="26">
        <v>129</v>
      </c>
      <c r="B131" s="14">
        <v>297</v>
      </c>
      <c r="C131" s="13" t="s">
        <v>167</v>
      </c>
      <c r="D131" s="9" t="s">
        <v>7</v>
      </c>
      <c r="E131" s="13" t="s">
        <v>532</v>
      </c>
      <c r="F131" s="9" t="s">
        <v>7</v>
      </c>
      <c r="G131" s="13" t="s">
        <v>532</v>
      </c>
      <c r="H131" s="70" t="s">
        <v>533</v>
      </c>
      <c r="I131" s="19" t="s">
        <v>428</v>
      </c>
      <c r="J131" s="12" t="s">
        <v>136</v>
      </c>
      <c r="K131" s="29"/>
      <c r="L131" s="29"/>
      <c r="M131" s="29"/>
      <c r="N131" s="29"/>
      <c r="O131" s="29"/>
      <c r="P131" s="29"/>
      <c r="Q131" s="29"/>
      <c r="R131" s="29"/>
      <c r="S131" s="29" t="s">
        <v>11</v>
      </c>
      <c r="T131" s="19">
        <f t="shared" si="0"/>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t="s">
        <v>467</v>
      </c>
      <c r="BB131" s="19" t="s">
        <v>432</v>
      </c>
      <c r="BC131" s="19" t="s">
        <v>432</v>
      </c>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9">
        <f t="shared" si="120"/>
        <v>0</v>
      </c>
      <c r="CD131" s="51" t="e">
        <f t="shared" si="121"/>
        <v>#DIV/0!</v>
      </c>
      <c r="CE131" s="29">
        <f t="shared" si="122"/>
        <v>0</v>
      </c>
      <c r="CF131" s="51" t="e">
        <f t="shared" si="123"/>
        <v>#DIV/0!</v>
      </c>
      <c r="CG131" s="29">
        <f t="shared" si="124"/>
        <v>0</v>
      </c>
      <c r="CH131" s="51" t="e">
        <f t="shared" si="125"/>
        <v>#DIV/0!</v>
      </c>
      <c r="CI131" s="29" t="e">
        <f t="shared" si="126"/>
        <v>#DIV/0!</v>
      </c>
      <c r="CJ131" s="29" t="e">
        <f t="shared" si="127"/>
        <v>#DIV/0!</v>
      </c>
    </row>
    <row r="132" spans="1:88" customFormat="1" ht="51.75" hidden="1" customHeight="1" x14ac:dyDescent="0.25">
      <c r="A132" s="26">
        <v>130</v>
      </c>
      <c r="B132" s="14">
        <v>300</v>
      </c>
      <c r="C132" s="13" t="s">
        <v>534</v>
      </c>
      <c r="D132" s="9" t="s">
        <v>7</v>
      </c>
      <c r="E132" s="13" t="s">
        <v>535</v>
      </c>
      <c r="F132" s="9" t="s">
        <v>16</v>
      </c>
      <c r="G132" s="13" t="s">
        <v>535</v>
      </c>
      <c r="H132" s="17" t="s">
        <v>536</v>
      </c>
      <c r="I132" s="19" t="s">
        <v>428</v>
      </c>
      <c r="J132" s="12" t="s">
        <v>136</v>
      </c>
      <c r="K132" s="29"/>
      <c r="L132" s="29"/>
      <c r="M132" s="29"/>
      <c r="N132" s="29"/>
      <c r="O132" s="29"/>
      <c r="P132" s="29"/>
      <c r="Q132" s="29"/>
      <c r="R132" s="29" t="s">
        <v>11</v>
      </c>
      <c r="S132" s="29"/>
      <c r="T132" s="19">
        <f t="shared" si="0"/>
        <v>1</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t="s">
        <v>467</v>
      </c>
      <c r="AY132" s="19" t="s">
        <v>432</v>
      </c>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29">
        <f t="shared" si="120"/>
        <v>0</v>
      </c>
      <c r="CD132" s="51" t="e">
        <f t="shared" si="121"/>
        <v>#DIV/0!</v>
      </c>
      <c r="CE132" s="29">
        <f t="shared" si="122"/>
        <v>0</v>
      </c>
      <c r="CF132" s="51" t="e">
        <f t="shared" si="123"/>
        <v>#DIV/0!</v>
      </c>
      <c r="CG132" s="29">
        <f t="shared" si="124"/>
        <v>0</v>
      </c>
      <c r="CH132" s="51" t="e">
        <f t="shared" si="125"/>
        <v>#DIV/0!</v>
      </c>
      <c r="CI132" s="29" t="e">
        <f t="shared" si="126"/>
        <v>#DIV/0!</v>
      </c>
      <c r="CJ132" s="29" t="e">
        <f t="shared" si="127"/>
        <v>#DIV/0!</v>
      </c>
    </row>
    <row r="133" spans="1:88" customFormat="1" ht="54" hidden="1" customHeight="1" x14ac:dyDescent="0.25">
      <c r="A133" s="26">
        <v>131</v>
      </c>
      <c r="B133" s="14">
        <v>303</v>
      </c>
      <c r="C133" s="13" t="s">
        <v>537</v>
      </c>
      <c r="D133" s="9" t="s">
        <v>7</v>
      </c>
      <c r="E133" s="13" t="s">
        <v>538</v>
      </c>
      <c r="F133" s="9" t="s">
        <v>16</v>
      </c>
      <c r="G133" s="13" t="s">
        <v>538</v>
      </c>
      <c r="H133" s="17" t="s">
        <v>539</v>
      </c>
      <c r="I133" s="19" t="s">
        <v>428</v>
      </c>
      <c r="J133" s="12" t="s">
        <v>136</v>
      </c>
      <c r="K133" s="29"/>
      <c r="L133" s="29"/>
      <c r="M133" s="29"/>
      <c r="N133" s="29"/>
      <c r="O133" s="29"/>
      <c r="P133" s="29"/>
      <c r="Q133" s="29"/>
      <c r="R133" s="29" t="s">
        <v>11</v>
      </c>
      <c r="S133" s="29"/>
      <c r="T133" s="19">
        <f t="shared" si="0"/>
        <v>1</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t="s">
        <v>467</v>
      </c>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29">
        <f t="shared" si="120"/>
        <v>0</v>
      </c>
      <c r="CD133" s="51" t="e">
        <f t="shared" si="121"/>
        <v>#DIV/0!</v>
      </c>
      <c r="CE133" s="29">
        <f t="shared" si="122"/>
        <v>0</v>
      </c>
      <c r="CF133" s="51" t="e">
        <f t="shared" si="123"/>
        <v>#DIV/0!</v>
      </c>
      <c r="CG133" s="29">
        <f t="shared" si="124"/>
        <v>0</v>
      </c>
      <c r="CH133" s="51" t="e">
        <f t="shared" si="125"/>
        <v>#DIV/0!</v>
      </c>
      <c r="CI133" s="29" t="e">
        <f t="shared" si="126"/>
        <v>#DIV/0!</v>
      </c>
      <c r="CJ133" s="29" t="e">
        <f t="shared" si="127"/>
        <v>#DIV/0!</v>
      </c>
    </row>
    <row r="134" spans="1:88" ht="20.25" hidden="1" customHeight="1" x14ac:dyDescent="0.25">
      <c r="A134" s="26">
        <v>132</v>
      </c>
      <c r="B134" s="46">
        <v>309</v>
      </c>
      <c r="C134" s="68" t="s">
        <v>168</v>
      </c>
      <c r="D134" s="69"/>
      <c r="E134" s="69"/>
      <c r="F134" s="7" t="s">
        <v>414</v>
      </c>
      <c r="G134" s="7" t="s">
        <v>414</v>
      </c>
      <c r="H134" s="7" t="s">
        <v>414</v>
      </c>
      <c r="I134" s="7" t="s">
        <v>414</v>
      </c>
      <c r="J134" s="7" t="s">
        <v>414</v>
      </c>
      <c r="K134" s="7" t="s">
        <v>414</v>
      </c>
      <c r="L134" s="7" t="s">
        <v>414</v>
      </c>
      <c r="M134" s="7" t="s">
        <v>414</v>
      </c>
      <c r="N134" s="7" t="s">
        <v>414</v>
      </c>
      <c r="O134" s="7" t="s">
        <v>414</v>
      </c>
      <c r="P134" s="7" t="s">
        <v>414</v>
      </c>
      <c r="Q134" s="7" t="s">
        <v>414</v>
      </c>
      <c r="R134" s="7" t="s">
        <v>414</v>
      </c>
      <c r="S134" s="7" t="s">
        <v>414</v>
      </c>
      <c r="T134" s="19">
        <f t="shared" si="0"/>
        <v>0</v>
      </c>
      <c r="U134" s="7" t="s">
        <v>414</v>
      </c>
      <c r="V134" s="7" t="s">
        <v>414</v>
      </c>
      <c r="W134" s="7" t="s">
        <v>414</v>
      </c>
      <c r="X134" s="7" t="s">
        <v>414</v>
      </c>
      <c r="Y134" s="7" t="s">
        <v>414</v>
      </c>
      <c r="Z134" s="7" t="s">
        <v>414</v>
      </c>
      <c r="AA134" s="7" t="s">
        <v>414</v>
      </c>
      <c r="AB134" s="7" t="s">
        <v>414</v>
      </c>
      <c r="AC134" s="7" t="s">
        <v>414</v>
      </c>
      <c r="AD134" s="7" t="s">
        <v>414</v>
      </c>
      <c r="AE134" s="7" t="s">
        <v>414</v>
      </c>
      <c r="AF134" s="7" t="s">
        <v>414</v>
      </c>
      <c r="AG134" s="7" t="s">
        <v>414</v>
      </c>
      <c r="AH134" s="7" t="s">
        <v>414</v>
      </c>
      <c r="AI134" s="7" t="s">
        <v>414</v>
      </c>
      <c r="AJ134" s="7" t="s">
        <v>414</v>
      </c>
      <c r="AK134" s="7" t="s">
        <v>414</v>
      </c>
      <c r="AL134" s="7" t="s">
        <v>414</v>
      </c>
      <c r="AM134" s="7" t="s">
        <v>414</v>
      </c>
      <c r="AN134" s="7" t="s">
        <v>414</v>
      </c>
      <c r="AO134" s="7" t="s">
        <v>414</v>
      </c>
      <c r="AP134" s="7" t="s">
        <v>414</v>
      </c>
      <c r="AQ134" s="7" t="s">
        <v>414</v>
      </c>
      <c r="AR134" s="7" t="s">
        <v>414</v>
      </c>
      <c r="AS134" s="7" t="s">
        <v>414</v>
      </c>
      <c r="AT134" s="7" t="s">
        <v>414</v>
      </c>
      <c r="AU134" s="7" t="s">
        <v>414</v>
      </c>
      <c r="AV134" s="7" t="s">
        <v>414</v>
      </c>
      <c r="AW134" s="7" t="s">
        <v>414</v>
      </c>
      <c r="AX134" s="7" t="s">
        <v>414</v>
      </c>
      <c r="AY134" s="7" t="s">
        <v>414</v>
      </c>
      <c r="AZ134" s="7" t="s">
        <v>414</v>
      </c>
      <c r="BA134" s="7" t="s">
        <v>414</v>
      </c>
      <c r="BB134" s="7" t="s">
        <v>414</v>
      </c>
      <c r="BC134" s="7" t="s">
        <v>414</v>
      </c>
      <c r="BD134" s="7" t="s">
        <v>414</v>
      </c>
      <c r="BE134" s="7" t="s">
        <v>414</v>
      </c>
      <c r="BF134" s="7" t="s">
        <v>414</v>
      </c>
      <c r="BG134" s="7" t="s">
        <v>414</v>
      </c>
      <c r="BH134" s="7" t="s">
        <v>414</v>
      </c>
      <c r="BI134" s="7" t="s">
        <v>414</v>
      </c>
      <c r="BJ134" s="7" t="s">
        <v>414</v>
      </c>
      <c r="BK134" s="7" t="s">
        <v>414</v>
      </c>
      <c r="BL134" s="7" t="s">
        <v>414</v>
      </c>
      <c r="BM134" s="7" t="s">
        <v>414</v>
      </c>
      <c r="BN134" s="7" t="s">
        <v>414</v>
      </c>
      <c r="BO134" s="7" t="s">
        <v>414</v>
      </c>
      <c r="BP134" s="7" t="s">
        <v>414</v>
      </c>
      <c r="BQ134" s="7" t="s">
        <v>414</v>
      </c>
      <c r="BR134" s="7" t="s">
        <v>414</v>
      </c>
      <c r="BS134" s="7" t="s">
        <v>414</v>
      </c>
      <c r="BT134" s="7" t="s">
        <v>414</v>
      </c>
      <c r="BU134" s="7" t="s">
        <v>414</v>
      </c>
      <c r="BV134" s="7" t="s">
        <v>414</v>
      </c>
      <c r="BW134" s="7" t="s">
        <v>414</v>
      </c>
      <c r="BX134" s="7" t="s">
        <v>414</v>
      </c>
      <c r="BY134" s="7" t="s">
        <v>414</v>
      </c>
      <c r="BZ134" s="7" t="s">
        <v>414</v>
      </c>
      <c r="CA134" s="7" t="s">
        <v>414</v>
      </c>
      <c r="CB134" s="7" t="s">
        <v>414</v>
      </c>
      <c r="CC134" s="7" t="s">
        <v>414</v>
      </c>
      <c r="CD134" s="7" t="s">
        <v>414</v>
      </c>
      <c r="CE134" s="7" t="s">
        <v>414</v>
      </c>
      <c r="CF134" s="7" t="s">
        <v>414</v>
      </c>
      <c r="CG134" s="7" t="s">
        <v>414</v>
      </c>
      <c r="CH134" s="7" t="s">
        <v>414</v>
      </c>
      <c r="CI134" s="7" t="s">
        <v>414</v>
      </c>
      <c r="CJ134" s="7" t="s">
        <v>414</v>
      </c>
    </row>
    <row r="135" spans="1:88" customFormat="1" ht="31.5" hidden="1" x14ac:dyDescent="0.25">
      <c r="A135" s="26">
        <v>133</v>
      </c>
      <c r="B135" s="58">
        <v>310</v>
      </c>
      <c r="C135" s="13" t="s">
        <v>169</v>
      </c>
      <c r="D135" s="9" t="s">
        <v>16</v>
      </c>
      <c r="E135" s="13" t="s">
        <v>170</v>
      </c>
      <c r="F135" s="9" t="s">
        <v>16</v>
      </c>
      <c r="G135" s="13" t="s">
        <v>540</v>
      </c>
      <c r="H135" s="21" t="s">
        <v>541</v>
      </c>
      <c r="I135" s="19" t="s">
        <v>428</v>
      </c>
      <c r="J135" s="12" t="s">
        <v>136</v>
      </c>
      <c r="K135" s="19"/>
      <c r="L135" s="19"/>
      <c r="M135" s="19"/>
      <c r="N135" s="29" t="s">
        <v>11</v>
      </c>
      <c r="O135" s="19"/>
      <c r="P135" s="19"/>
      <c r="Q135" s="19"/>
      <c r="R135" s="19"/>
      <c r="S135" s="29"/>
      <c r="T135" s="19">
        <f t="shared" si="0"/>
        <v>1</v>
      </c>
      <c r="U135" s="19"/>
      <c r="V135" s="19"/>
      <c r="W135" s="19"/>
      <c r="X135" s="19"/>
      <c r="Y135" s="19"/>
      <c r="Z135" s="19"/>
      <c r="AA135" s="19"/>
      <c r="AB135" s="19"/>
      <c r="AC135" s="19"/>
      <c r="AD135" s="19"/>
      <c r="AE135" s="19"/>
      <c r="AF135" s="19"/>
      <c r="AG135" s="19"/>
      <c r="AH135" s="19"/>
      <c r="AI135" s="19"/>
      <c r="AJ135" s="19" t="s">
        <v>467</v>
      </c>
      <c r="AK135" s="19"/>
      <c r="AL135" s="19"/>
      <c r="AM135" s="19"/>
      <c r="AN135" s="19"/>
      <c r="AO135" s="19"/>
      <c r="AP135" s="19"/>
      <c r="AQ135" s="19"/>
      <c r="AR135" s="19"/>
      <c r="AS135" s="19"/>
      <c r="AT135" s="19"/>
      <c r="AU135" s="19"/>
      <c r="AV135" s="19"/>
      <c r="AW135" s="19"/>
      <c r="AX135" s="19"/>
      <c r="AY135" s="19"/>
      <c r="AZ135" s="19"/>
      <c r="BA135" s="19"/>
      <c r="BB135" s="19"/>
      <c r="BC135" s="19"/>
      <c r="BD135" s="19">
        <v>2</v>
      </c>
      <c r="BE135" s="19">
        <v>2</v>
      </c>
      <c r="BF135" s="19">
        <v>2</v>
      </c>
      <c r="BG135" s="19">
        <v>2</v>
      </c>
      <c r="BH135" s="19">
        <v>2</v>
      </c>
      <c r="BI135" s="19">
        <v>2</v>
      </c>
      <c r="BJ135" s="19">
        <v>2</v>
      </c>
      <c r="BK135" s="19">
        <v>2</v>
      </c>
      <c r="BL135" s="19">
        <v>2</v>
      </c>
      <c r="BM135" s="19">
        <v>2</v>
      </c>
      <c r="BN135" s="19">
        <v>2</v>
      </c>
      <c r="BO135" s="19">
        <v>2</v>
      </c>
      <c r="BP135" s="19">
        <v>2</v>
      </c>
      <c r="BQ135" s="19">
        <v>2</v>
      </c>
      <c r="BR135" s="19">
        <v>2</v>
      </c>
      <c r="BS135" s="19">
        <v>2</v>
      </c>
      <c r="BT135" s="19">
        <v>2</v>
      </c>
      <c r="BU135" s="19">
        <v>1</v>
      </c>
      <c r="BV135" s="19">
        <v>0</v>
      </c>
      <c r="BW135" s="19">
        <v>2</v>
      </c>
      <c r="BX135" s="19">
        <v>2</v>
      </c>
      <c r="BY135" s="19">
        <v>2</v>
      </c>
      <c r="BZ135" s="19">
        <v>2</v>
      </c>
      <c r="CA135" s="19">
        <v>2</v>
      </c>
      <c r="CB135" s="19">
        <v>1</v>
      </c>
      <c r="CC135" s="29">
        <f>COUNTIF($BD135:$CB135,2)</f>
        <v>22</v>
      </c>
      <c r="CD135" s="51">
        <f>CC135/COUNTA($BD135:$CB135)</f>
        <v>0.88</v>
      </c>
      <c r="CE135" s="29">
        <f>COUNTIF($BD135:$CB135,1)</f>
        <v>2</v>
      </c>
      <c r="CF135" s="51">
        <f>CE135/COUNTA($BD135:$CB135)</f>
        <v>0.08</v>
      </c>
      <c r="CG135" s="29">
        <f>COUNTIF($BD135:$CB135,0)</f>
        <v>1</v>
      </c>
      <c r="CH135" s="51">
        <f>CG135/COUNTA($BD135:$CB135)</f>
        <v>0.04</v>
      </c>
      <c r="CI135" s="29">
        <f>(((CC135*2)+(CE135*1)+(CG135*0)))/COUNTA($BD135:$CB135)</f>
        <v>1.84</v>
      </c>
      <c r="CJ135" s="29" t="str">
        <f>IF(CI135&gt;=1.6,"Đạt mục tiêu",IF(CI135&gt;=1,"Cần cố gắng","Chưa đạt"))</f>
        <v>Đạt mục tiêu</v>
      </c>
    </row>
    <row r="136" spans="1:88" customFormat="1" ht="15.75" hidden="1" customHeight="1" x14ac:dyDescent="0.25">
      <c r="A136" s="26">
        <v>134</v>
      </c>
      <c r="B136" s="58">
        <v>310</v>
      </c>
      <c r="C136" s="13" t="s">
        <v>169</v>
      </c>
      <c r="D136" s="9" t="s">
        <v>16</v>
      </c>
      <c r="E136" s="13" t="s">
        <v>170</v>
      </c>
      <c r="F136" s="9" t="s">
        <v>16</v>
      </c>
      <c r="G136" s="13" t="s">
        <v>542</v>
      </c>
      <c r="H136" s="21" t="s">
        <v>543</v>
      </c>
      <c r="I136" s="19" t="s">
        <v>428</v>
      </c>
      <c r="J136" s="12" t="s">
        <v>136</v>
      </c>
      <c r="K136" s="19"/>
      <c r="L136" s="19"/>
      <c r="M136" s="19"/>
      <c r="N136" s="29"/>
      <c r="O136" s="19"/>
      <c r="P136" s="19"/>
      <c r="Q136" s="19"/>
      <c r="R136" s="19"/>
      <c r="S136" s="29" t="s">
        <v>11</v>
      </c>
      <c r="T136" s="19">
        <f t="shared" si="0"/>
        <v>1</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t="s">
        <v>467</v>
      </c>
      <c r="BC136" s="19" t="s">
        <v>432</v>
      </c>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29"/>
      <c r="CD136" s="51"/>
      <c r="CE136" s="29"/>
      <c r="CF136" s="51"/>
      <c r="CG136" s="29"/>
      <c r="CH136" s="51"/>
      <c r="CI136" s="29"/>
      <c r="CJ136" s="29"/>
    </row>
    <row r="137" spans="1:88" ht="15.75" hidden="1" customHeight="1" x14ac:dyDescent="0.25">
      <c r="A137" s="26">
        <v>135</v>
      </c>
      <c r="B137" s="46">
        <v>313</v>
      </c>
      <c r="C137" s="68" t="s">
        <v>171</v>
      </c>
      <c r="D137" s="69"/>
      <c r="E137" s="69"/>
      <c r="F137" s="7" t="s">
        <v>414</v>
      </c>
      <c r="G137" s="7" t="s">
        <v>414</v>
      </c>
      <c r="H137" s="7" t="s">
        <v>414</v>
      </c>
      <c r="I137" s="7" t="s">
        <v>414</v>
      </c>
      <c r="J137" s="7" t="s">
        <v>414</v>
      </c>
      <c r="K137" s="7" t="s">
        <v>414</v>
      </c>
      <c r="L137" s="7" t="s">
        <v>414</v>
      </c>
      <c r="M137" s="7" t="s">
        <v>414</v>
      </c>
      <c r="N137" s="7" t="s">
        <v>414</v>
      </c>
      <c r="O137" s="7" t="s">
        <v>414</v>
      </c>
      <c r="P137" s="7" t="s">
        <v>414</v>
      </c>
      <c r="Q137" s="7" t="s">
        <v>414</v>
      </c>
      <c r="R137" s="7" t="s">
        <v>414</v>
      </c>
      <c r="S137" s="7" t="s">
        <v>414</v>
      </c>
      <c r="T137" s="19">
        <f t="shared" si="0"/>
        <v>0</v>
      </c>
      <c r="U137" s="7" t="s">
        <v>414</v>
      </c>
      <c r="V137" s="7" t="s">
        <v>414</v>
      </c>
      <c r="W137" s="7" t="s">
        <v>414</v>
      </c>
      <c r="X137" s="7" t="s">
        <v>414</v>
      </c>
      <c r="Y137" s="7" t="s">
        <v>414</v>
      </c>
      <c r="Z137" s="7" t="s">
        <v>414</v>
      </c>
      <c r="AA137" s="7" t="s">
        <v>414</v>
      </c>
      <c r="AB137" s="7" t="s">
        <v>414</v>
      </c>
      <c r="AC137" s="7" t="s">
        <v>414</v>
      </c>
      <c r="AD137" s="7"/>
      <c r="AE137" s="7" t="s">
        <v>414</v>
      </c>
      <c r="AF137" s="7" t="s">
        <v>414</v>
      </c>
      <c r="AG137" s="7" t="s">
        <v>414</v>
      </c>
      <c r="AH137" s="7" t="s">
        <v>414</v>
      </c>
      <c r="AI137" s="7" t="s">
        <v>414</v>
      </c>
      <c r="AJ137" s="7" t="s">
        <v>414</v>
      </c>
      <c r="AK137" s="7" t="s">
        <v>414</v>
      </c>
      <c r="AL137" s="7" t="s">
        <v>414</v>
      </c>
      <c r="AM137" s="7" t="s">
        <v>414</v>
      </c>
      <c r="AN137" s="7" t="s">
        <v>414</v>
      </c>
      <c r="AO137" s="7" t="s">
        <v>414</v>
      </c>
      <c r="AP137" s="7" t="s">
        <v>414</v>
      </c>
      <c r="AQ137" s="7" t="s">
        <v>414</v>
      </c>
      <c r="AR137" s="7" t="s">
        <v>414</v>
      </c>
      <c r="AS137" s="7" t="s">
        <v>414</v>
      </c>
      <c r="AT137" s="7" t="s">
        <v>414</v>
      </c>
      <c r="AU137" s="7" t="s">
        <v>414</v>
      </c>
      <c r="AV137" s="7" t="s">
        <v>414</v>
      </c>
      <c r="AW137" s="7" t="s">
        <v>414</v>
      </c>
      <c r="AX137" s="7" t="s">
        <v>414</v>
      </c>
      <c r="AY137" s="7" t="s">
        <v>414</v>
      </c>
      <c r="AZ137" s="7" t="s">
        <v>414</v>
      </c>
      <c r="BA137" s="7" t="s">
        <v>414</v>
      </c>
      <c r="BB137" s="7" t="s">
        <v>414</v>
      </c>
      <c r="BC137" s="7" t="s">
        <v>414</v>
      </c>
      <c r="BD137" s="7" t="s">
        <v>414</v>
      </c>
      <c r="BE137" s="7" t="s">
        <v>414</v>
      </c>
      <c r="BF137" s="7" t="s">
        <v>414</v>
      </c>
      <c r="BG137" s="7" t="s">
        <v>414</v>
      </c>
      <c r="BH137" s="7" t="s">
        <v>414</v>
      </c>
      <c r="BI137" s="7" t="s">
        <v>414</v>
      </c>
      <c r="BJ137" s="7" t="s">
        <v>414</v>
      </c>
      <c r="BK137" s="7" t="s">
        <v>414</v>
      </c>
      <c r="BL137" s="7" t="s">
        <v>414</v>
      </c>
      <c r="BM137" s="7" t="s">
        <v>414</v>
      </c>
      <c r="BN137" s="7" t="s">
        <v>414</v>
      </c>
      <c r="BO137" s="7" t="s">
        <v>414</v>
      </c>
      <c r="BP137" s="7" t="s">
        <v>414</v>
      </c>
      <c r="BQ137" s="7" t="s">
        <v>414</v>
      </c>
      <c r="BR137" s="7" t="s">
        <v>414</v>
      </c>
      <c r="BS137" s="7" t="s">
        <v>414</v>
      </c>
      <c r="BT137" s="7" t="s">
        <v>414</v>
      </c>
      <c r="BU137" s="7" t="s">
        <v>414</v>
      </c>
      <c r="BV137" s="7" t="s">
        <v>414</v>
      </c>
      <c r="BW137" s="7" t="s">
        <v>414</v>
      </c>
      <c r="BX137" s="7" t="s">
        <v>414</v>
      </c>
      <c r="BY137" s="7" t="s">
        <v>414</v>
      </c>
      <c r="BZ137" s="7" t="s">
        <v>414</v>
      </c>
      <c r="CA137" s="7" t="s">
        <v>414</v>
      </c>
      <c r="CB137" s="7" t="s">
        <v>414</v>
      </c>
      <c r="CC137" s="7" t="s">
        <v>414</v>
      </c>
      <c r="CD137" s="7" t="s">
        <v>414</v>
      </c>
      <c r="CE137" s="7" t="s">
        <v>414</v>
      </c>
      <c r="CF137" s="7" t="s">
        <v>414</v>
      </c>
      <c r="CG137" s="7" t="s">
        <v>414</v>
      </c>
      <c r="CH137" s="7" t="s">
        <v>414</v>
      </c>
      <c r="CI137" s="7" t="s">
        <v>414</v>
      </c>
      <c r="CJ137" s="7" t="s">
        <v>414</v>
      </c>
    </row>
    <row r="138" spans="1:88" customFormat="1" ht="15.75" hidden="1" customHeight="1" x14ac:dyDescent="0.25">
      <c r="A138" s="26">
        <v>136</v>
      </c>
      <c r="B138" s="14">
        <v>314</v>
      </c>
      <c r="C138" s="13" t="s">
        <v>172</v>
      </c>
      <c r="D138" s="9" t="s">
        <v>7</v>
      </c>
      <c r="E138" s="13" t="s">
        <v>173</v>
      </c>
      <c r="F138" s="9" t="s">
        <v>16</v>
      </c>
      <c r="G138" s="13" t="s">
        <v>173</v>
      </c>
      <c r="H138" s="21" t="s">
        <v>544</v>
      </c>
      <c r="I138" s="19" t="s">
        <v>428</v>
      </c>
      <c r="J138" s="12" t="s">
        <v>136</v>
      </c>
      <c r="K138" s="19"/>
      <c r="L138" s="29"/>
      <c r="M138" s="29" t="s">
        <v>11</v>
      </c>
      <c r="N138" s="19"/>
      <c r="O138" s="19"/>
      <c r="P138" s="29"/>
      <c r="Q138" s="19"/>
      <c r="R138" s="19"/>
      <c r="S138" s="19"/>
      <c r="T138" s="19">
        <f t="shared" si="0"/>
        <v>1</v>
      </c>
      <c r="U138" s="19"/>
      <c r="V138" s="19"/>
      <c r="W138" s="19"/>
      <c r="X138" s="19"/>
      <c r="Y138" s="19"/>
      <c r="Z138" s="19"/>
      <c r="AA138" s="19"/>
      <c r="AB138" s="19"/>
      <c r="AC138" s="19"/>
      <c r="AD138" s="19"/>
      <c r="AE138" s="19" t="s">
        <v>467</v>
      </c>
      <c r="AF138" s="19" t="s">
        <v>432</v>
      </c>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v>2</v>
      </c>
      <c r="BE138" s="19">
        <v>1</v>
      </c>
      <c r="BF138" s="19">
        <v>2</v>
      </c>
      <c r="BG138" s="19">
        <v>2</v>
      </c>
      <c r="BH138" s="19">
        <v>2</v>
      </c>
      <c r="BI138" s="19">
        <v>1</v>
      </c>
      <c r="BJ138" s="19">
        <v>2</v>
      </c>
      <c r="BK138" s="19">
        <v>2</v>
      </c>
      <c r="BL138" s="19">
        <v>2</v>
      </c>
      <c r="BM138" s="19">
        <v>2</v>
      </c>
      <c r="BN138" s="19">
        <v>2</v>
      </c>
      <c r="BO138" s="19">
        <v>2</v>
      </c>
      <c r="BP138" s="19">
        <v>2</v>
      </c>
      <c r="BQ138" s="19">
        <v>2</v>
      </c>
      <c r="BR138" s="19">
        <v>2</v>
      </c>
      <c r="BS138" s="19">
        <v>1</v>
      </c>
      <c r="BT138" s="19">
        <v>2</v>
      </c>
      <c r="BU138" s="19">
        <v>2</v>
      </c>
      <c r="BV138" s="19">
        <v>2</v>
      </c>
      <c r="BW138" s="19">
        <v>1</v>
      </c>
      <c r="BX138" s="19">
        <v>2</v>
      </c>
      <c r="BY138" s="19">
        <v>1</v>
      </c>
      <c r="BZ138" s="19">
        <v>2</v>
      </c>
      <c r="CA138" s="19">
        <v>2</v>
      </c>
      <c r="CB138" s="19">
        <v>1</v>
      </c>
      <c r="CC138" s="29">
        <f>COUNTIF($BD138:$CB138,2)</f>
        <v>19</v>
      </c>
      <c r="CD138" s="51">
        <f>CC138/COUNTA($BD138:$CB138)</f>
        <v>0.76</v>
      </c>
      <c r="CE138" s="29">
        <f>COUNTIF($BD138:$CB138,1)</f>
        <v>6</v>
      </c>
      <c r="CF138" s="51">
        <f>CE138/COUNTA($BD138:$CB138)</f>
        <v>0.24</v>
      </c>
      <c r="CG138" s="29">
        <f>COUNTIF($BD138:$CB138,0)</f>
        <v>0</v>
      </c>
      <c r="CH138" s="51">
        <f>CG138/COUNTA($BD138:$CB138)</f>
        <v>0</v>
      </c>
      <c r="CI138" s="29">
        <f>(((CC138*2)+(CE138*1)+(CG138*0)))/COUNTA($BD138:$CB138)</f>
        <v>1.76</v>
      </c>
      <c r="CJ138" s="29" t="str">
        <f>IF(CI138&gt;=1.6,"Đạt mục tiêu",IF(CI138&gt;=1,"Cần cố gắng","Chưa đạt"))</f>
        <v>Đạt mục tiêu</v>
      </c>
    </row>
    <row r="139" spans="1:88" ht="28.5" customHeight="1" x14ac:dyDescent="0.25">
      <c r="A139" s="26">
        <v>137</v>
      </c>
      <c r="B139" s="46">
        <v>318</v>
      </c>
      <c r="C139" s="68" t="s">
        <v>174</v>
      </c>
      <c r="D139" s="69"/>
      <c r="E139" s="69"/>
      <c r="F139" s="7" t="s">
        <v>414</v>
      </c>
      <c r="G139" s="7" t="s">
        <v>414</v>
      </c>
      <c r="H139" s="7" t="s">
        <v>414</v>
      </c>
      <c r="I139" s="7" t="s">
        <v>414</v>
      </c>
      <c r="J139" s="7" t="s">
        <v>414</v>
      </c>
      <c r="K139" s="7" t="s">
        <v>414</v>
      </c>
      <c r="L139" s="7" t="s">
        <v>414</v>
      </c>
      <c r="M139" s="7" t="s">
        <v>414</v>
      </c>
      <c r="N139" s="7" t="s">
        <v>414</v>
      </c>
      <c r="O139" s="7" t="s">
        <v>414</v>
      </c>
      <c r="P139" s="7" t="s">
        <v>414</v>
      </c>
      <c r="Q139" s="7" t="s">
        <v>414</v>
      </c>
      <c r="R139" s="7" t="s">
        <v>414</v>
      </c>
      <c r="S139" s="7" t="s">
        <v>414</v>
      </c>
      <c r="T139" s="19">
        <f t="shared" si="0"/>
        <v>0</v>
      </c>
      <c r="U139" s="7" t="s">
        <v>414</v>
      </c>
      <c r="V139" s="7" t="s">
        <v>414</v>
      </c>
      <c r="W139" s="7" t="s">
        <v>414</v>
      </c>
      <c r="X139" s="7" t="s">
        <v>414</v>
      </c>
      <c r="Y139" s="7" t="s">
        <v>414</v>
      </c>
      <c r="Z139" s="7" t="s">
        <v>414</v>
      </c>
      <c r="AA139" s="7" t="s">
        <v>414</v>
      </c>
      <c r="AB139" s="7" t="s">
        <v>414</v>
      </c>
      <c r="AC139" s="7" t="s">
        <v>414</v>
      </c>
      <c r="AD139" s="7" t="s">
        <v>414</v>
      </c>
      <c r="AE139" s="7" t="s">
        <v>414</v>
      </c>
      <c r="AF139" s="7" t="s">
        <v>414</v>
      </c>
      <c r="AG139" s="7" t="s">
        <v>414</v>
      </c>
      <c r="AH139" s="7" t="s">
        <v>414</v>
      </c>
      <c r="AI139" s="7" t="s">
        <v>414</v>
      </c>
      <c r="AJ139" s="7" t="s">
        <v>414</v>
      </c>
      <c r="AK139" s="7" t="s">
        <v>414</v>
      </c>
      <c r="AL139" s="7" t="s">
        <v>414</v>
      </c>
      <c r="AM139" s="7" t="s">
        <v>414</v>
      </c>
      <c r="AN139" s="7" t="s">
        <v>414</v>
      </c>
      <c r="AO139" s="7" t="s">
        <v>414</v>
      </c>
      <c r="AP139" s="7" t="s">
        <v>414</v>
      </c>
      <c r="AQ139" s="7" t="s">
        <v>414</v>
      </c>
      <c r="AR139" s="7" t="s">
        <v>414</v>
      </c>
      <c r="AS139" s="7" t="s">
        <v>414</v>
      </c>
      <c r="AT139" s="7" t="s">
        <v>414</v>
      </c>
      <c r="AU139" s="7" t="s">
        <v>414</v>
      </c>
      <c r="AV139" s="7" t="s">
        <v>414</v>
      </c>
      <c r="AW139" s="7" t="s">
        <v>414</v>
      </c>
      <c r="AX139" s="7" t="s">
        <v>414</v>
      </c>
      <c r="AY139" s="7" t="s">
        <v>414</v>
      </c>
      <c r="AZ139" s="7" t="s">
        <v>414</v>
      </c>
      <c r="BA139" s="7" t="s">
        <v>414</v>
      </c>
      <c r="BB139" s="7" t="s">
        <v>414</v>
      </c>
      <c r="BC139" s="7" t="s">
        <v>414</v>
      </c>
      <c r="BD139" s="7" t="s">
        <v>414</v>
      </c>
      <c r="BE139" s="7" t="s">
        <v>414</v>
      </c>
      <c r="BF139" s="7" t="s">
        <v>414</v>
      </c>
      <c r="BG139" s="7" t="s">
        <v>414</v>
      </c>
      <c r="BH139" s="7" t="s">
        <v>414</v>
      </c>
      <c r="BI139" s="7" t="s">
        <v>414</v>
      </c>
      <c r="BJ139" s="7" t="s">
        <v>414</v>
      </c>
      <c r="BK139" s="7" t="s">
        <v>414</v>
      </c>
      <c r="BL139" s="7" t="s">
        <v>414</v>
      </c>
      <c r="BM139" s="7" t="s">
        <v>414</v>
      </c>
      <c r="BN139" s="7" t="s">
        <v>414</v>
      </c>
      <c r="BO139" s="7" t="s">
        <v>414</v>
      </c>
      <c r="BP139" s="7" t="s">
        <v>414</v>
      </c>
      <c r="BQ139" s="7" t="s">
        <v>414</v>
      </c>
      <c r="BR139" s="7" t="s">
        <v>414</v>
      </c>
      <c r="BS139" s="7" t="s">
        <v>414</v>
      </c>
      <c r="BT139" s="7" t="s">
        <v>414</v>
      </c>
      <c r="BU139" s="7" t="s">
        <v>414</v>
      </c>
      <c r="BV139" s="7" t="s">
        <v>414</v>
      </c>
      <c r="BW139" s="7" t="s">
        <v>414</v>
      </c>
      <c r="BX139" s="7" t="s">
        <v>414</v>
      </c>
      <c r="BY139" s="7" t="s">
        <v>414</v>
      </c>
      <c r="BZ139" s="7" t="s">
        <v>414</v>
      </c>
      <c r="CA139" s="7" t="s">
        <v>414</v>
      </c>
      <c r="CB139" s="7" t="s">
        <v>414</v>
      </c>
      <c r="CC139" s="7" t="s">
        <v>414</v>
      </c>
      <c r="CD139" s="7" t="s">
        <v>414</v>
      </c>
      <c r="CE139" s="7" t="s">
        <v>414</v>
      </c>
      <c r="CF139" s="7" t="s">
        <v>414</v>
      </c>
      <c r="CG139" s="7" t="s">
        <v>414</v>
      </c>
      <c r="CH139" s="7" t="s">
        <v>414</v>
      </c>
      <c r="CI139" s="7" t="s">
        <v>414</v>
      </c>
      <c r="CJ139" s="7" t="s">
        <v>414</v>
      </c>
    </row>
    <row r="140" spans="1:88" customFormat="1" ht="47.25" hidden="1" x14ac:dyDescent="0.25">
      <c r="A140" s="26">
        <v>138</v>
      </c>
      <c r="B140" s="71">
        <v>319</v>
      </c>
      <c r="C140" s="13" t="s">
        <v>545</v>
      </c>
      <c r="D140" s="9" t="s">
        <v>7</v>
      </c>
      <c r="E140" s="13" t="s">
        <v>546</v>
      </c>
      <c r="F140" s="9" t="s">
        <v>16</v>
      </c>
      <c r="G140" s="13" t="s">
        <v>546</v>
      </c>
      <c r="H140" s="21" t="s">
        <v>844</v>
      </c>
      <c r="I140" s="19" t="s">
        <v>428</v>
      </c>
      <c r="J140" s="12" t="s">
        <v>136</v>
      </c>
      <c r="K140" s="19"/>
      <c r="L140" s="19"/>
      <c r="M140" s="19"/>
      <c r="N140" s="19"/>
      <c r="O140" s="29" t="s">
        <v>11</v>
      </c>
      <c r="P140" s="29"/>
      <c r="Q140" s="29"/>
      <c r="R140" s="19"/>
      <c r="S140" s="19"/>
      <c r="T140" s="19">
        <f t="shared" si="0"/>
        <v>1</v>
      </c>
      <c r="U140" s="19"/>
      <c r="V140" s="19"/>
      <c r="W140" s="19"/>
      <c r="X140" s="19"/>
      <c r="Y140" s="19"/>
      <c r="Z140" s="19"/>
      <c r="AA140" s="19"/>
      <c r="AB140" s="19"/>
      <c r="AC140" s="19"/>
      <c r="AD140" s="19"/>
      <c r="AE140" s="19"/>
      <c r="AF140" s="19"/>
      <c r="AG140" s="19"/>
      <c r="AH140" s="19"/>
      <c r="AI140" s="19"/>
      <c r="AJ140" s="19"/>
      <c r="AK140" s="19" t="s">
        <v>432</v>
      </c>
      <c r="AL140" s="19" t="s">
        <v>467</v>
      </c>
      <c r="AM140" s="19" t="s">
        <v>432</v>
      </c>
      <c r="AN140" s="19" t="s">
        <v>432</v>
      </c>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9">
        <f>COUNTIF($BD140:$CB140,2)</f>
        <v>0</v>
      </c>
      <c r="CD140" s="51" t="e">
        <f>CC140/COUNTA($BD140:$CB140)</f>
        <v>#DIV/0!</v>
      </c>
      <c r="CE140" s="29">
        <f>COUNTIF($BD140:$CB140,1)</f>
        <v>0</v>
      </c>
      <c r="CF140" s="51" t="e">
        <f>CE140/COUNTA($BD140:$CB140)</f>
        <v>#DIV/0!</v>
      </c>
      <c r="CG140" s="29">
        <f>COUNTIF($BD140:$CB140,0)</f>
        <v>0</v>
      </c>
      <c r="CH140" s="51" t="e">
        <f>CG140/COUNTA($BD140:$CB140)</f>
        <v>#DIV/0!</v>
      </c>
      <c r="CI140" s="29" t="e">
        <f>(((CC140*2)+(CE140*1)+(CG140*0)))/COUNTA($BD140:$CB140)</f>
        <v>#DIV/0!</v>
      </c>
      <c r="CJ140" s="29" t="e">
        <f>IF(CI140&gt;=1.6,"Đạt mục tiêu",IF(CI140&gt;=1,"Cần cố gắng","Chưa đạt"))</f>
        <v>#DIV/0!</v>
      </c>
    </row>
    <row r="141" spans="1:88" ht="71.25" customHeight="1" x14ac:dyDescent="0.25">
      <c r="A141" s="26">
        <v>139</v>
      </c>
      <c r="B141" s="71">
        <v>319</v>
      </c>
      <c r="C141" s="13" t="s">
        <v>545</v>
      </c>
      <c r="D141" s="50" t="s">
        <v>7</v>
      </c>
      <c r="E141" s="13" t="s">
        <v>546</v>
      </c>
      <c r="F141" s="50" t="s">
        <v>16</v>
      </c>
      <c r="G141" s="13" t="s">
        <v>546</v>
      </c>
      <c r="H141" s="21" t="s">
        <v>547</v>
      </c>
      <c r="I141" s="19" t="s">
        <v>428</v>
      </c>
      <c r="J141" s="12" t="s">
        <v>136</v>
      </c>
      <c r="K141" s="19"/>
      <c r="L141" s="19"/>
      <c r="M141" s="19"/>
      <c r="N141" s="19"/>
      <c r="O141" s="29"/>
      <c r="P141" s="29" t="s">
        <v>11</v>
      </c>
      <c r="Q141" s="29"/>
      <c r="R141" s="19"/>
      <c r="S141" s="19"/>
      <c r="T141" s="19">
        <f t="shared" si="0"/>
        <v>1</v>
      </c>
      <c r="U141" s="19"/>
      <c r="V141" s="19"/>
      <c r="W141" s="19"/>
      <c r="X141" s="19"/>
      <c r="Y141" s="19"/>
      <c r="Z141" s="19"/>
      <c r="AA141" s="19"/>
      <c r="AB141" s="19"/>
      <c r="AC141" s="19"/>
      <c r="AD141" s="19"/>
      <c r="AE141" s="19"/>
      <c r="AF141" s="19"/>
      <c r="AG141" s="19"/>
      <c r="AH141" s="19"/>
      <c r="AI141" s="19"/>
      <c r="AJ141" s="19"/>
      <c r="AK141" s="19"/>
      <c r="AL141" s="19"/>
      <c r="AM141" s="19"/>
      <c r="AN141" s="19"/>
      <c r="AO141" s="19" t="s">
        <v>432</v>
      </c>
      <c r="AP141" s="19"/>
      <c r="AQ141" s="19" t="s">
        <v>467</v>
      </c>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29"/>
      <c r="CD141" s="51"/>
      <c r="CE141" s="29"/>
      <c r="CF141" s="51"/>
      <c r="CG141" s="29"/>
      <c r="CH141" s="51"/>
      <c r="CI141" s="29"/>
      <c r="CJ141" s="29"/>
    </row>
    <row r="142" spans="1:88" customFormat="1" ht="15.75" hidden="1" customHeight="1" x14ac:dyDescent="0.25">
      <c r="A142" s="26">
        <v>140</v>
      </c>
      <c r="B142" s="71">
        <v>319</v>
      </c>
      <c r="C142" s="13" t="s">
        <v>545</v>
      </c>
      <c r="D142" s="9" t="s">
        <v>7</v>
      </c>
      <c r="E142" s="13" t="s">
        <v>546</v>
      </c>
      <c r="F142" s="9" t="s">
        <v>16</v>
      </c>
      <c r="G142" s="13" t="s">
        <v>546</v>
      </c>
      <c r="H142" s="21" t="s">
        <v>548</v>
      </c>
      <c r="I142" s="19" t="s">
        <v>428</v>
      </c>
      <c r="J142" s="12" t="s">
        <v>136</v>
      </c>
      <c r="K142" s="19"/>
      <c r="L142" s="19"/>
      <c r="M142" s="19"/>
      <c r="N142" s="19"/>
      <c r="O142" s="29"/>
      <c r="P142" s="19"/>
      <c r="Q142" s="29" t="s">
        <v>11</v>
      </c>
      <c r="R142" s="19"/>
      <c r="S142" s="19"/>
      <c r="T142" s="19">
        <f t="shared" si="0"/>
        <v>1</v>
      </c>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t="s">
        <v>467</v>
      </c>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29"/>
      <c r="CD142" s="51"/>
      <c r="CE142" s="29"/>
      <c r="CF142" s="51"/>
      <c r="CG142" s="29"/>
      <c r="CH142" s="51"/>
      <c r="CI142" s="29"/>
      <c r="CJ142" s="29"/>
    </row>
    <row r="143" spans="1:88" ht="15.75" hidden="1" customHeight="1" x14ac:dyDescent="0.25">
      <c r="A143" s="26">
        <v>141</v>
      </c>
      <c r="B143" s="46">
        <v>326</v>
      </c>
      <c r="C143" s="68" t="s">
        <v>175</v>
      </c>
      <c r="D143" s="69"/>
      <c r="E143" s="69"/>
      <c r="F143" s="7" t="s">
        <v>414</v>
      </c>
      <c r="G143" s="7" t="s">
        <v>414</v>
      </c>
      <c r="H143" s="7" t="s">
        <v>414</v>
      </c>
      <c r="I143" s="7" t="s">
        <v>414</v>
      </c>
      <c r="J143" s="7" t="s">
        <v>414</v>
      </c>
      <c r="K143" s="7" t="s">
        <v>414</v>
      </c>
      <c r="L143" s="7" t="s">
        <v>414</v>
      </c>
      <c r="M143" s="7" t="s">
        <v>414</v>
      </c>
      <c r="N143" s="7" t="s">
        <v>414</v>
      </c>
      <c r="O143" s="7" t="s">
        <v>414</v>
      </c>
      <c r="P143" s="7" t="s">
        <v>414</v>
      </c>
      <c r="Q143" s="7" t="s">
        <v>414</v>
      </c>
      <c r="R143" s="7" t="s">
        <v>414</v>
      </c>
      <c r="S143" s="7" t="s">
        <v>414</v>
      </c>
      <c r="T143" s="19">
        <f t="shared" si="0"/>
        <v>0</v>
      </c>
      <c r="U143" s="7" t="s">
        <v>414</v>
      </c>
      <c r="V143" s="7" t="s">
        <v>414</v>
      </c>
      <c r="W143" s="7" t="s">
        <v>414</v>
      </c>
      <c r="X143" s="7" t="s">
        <v>414</v>
      </c>
      <c r="Y143" s="7" t="s">
        <v>414</v>
      </c>
      <c r="Z143" s="7" t="s">
        <v>414</v>
      </c>
      <c r="AA143" s="7" t="s">
        <v>414</v>
      </c>
      <c r="AB143" s="7" t="s">
        <v>414</v>
      </c>
      <c r="AC143" s="7" t="s">
        <v>414</v>
      </c>
      <c r="AD143" s="7" t="s">
        <v>414</v>
      </c>
      <c r="AE143" s="7" t="s">
        <v>414</v>
      </c>
      <c r="AF143" s="7" t="s">
        <v>414</v>
      </c>
      <c r="AG143" s="7" t="s">
        <v>414</v>
      </c>
      <c r="AH143" s="7" t="s">
        <v>414</v>
      </c>
      <c r="AI143" s="7" t="s">
        <v>414</v>
      </c>
      <c r="AJ143" s="7" t="s">
        <v>414</v>
      </c>
      <c r="AK143" s="7" t="s">
        <v>414</v>
      </c>
      <c r="AL143" s="7" t="s">
        <v>414</v>
      </c>
      <c r="AM143" s="7" t="s">
        <v>414</v>
      </c>
      <c r="AN143" s="7" t="s">
        <v>414</v>
      </c>
      <c r="AO143" s="7" t="s">
        <v>414</v>
      </c>
      <c r="AP143" s="7" t="s">
        <v>414</v>
      </c>
      <c r="AQ143" s="7" t="s">
        <v>414</v>
      </c>
      <c r="AR143" s="7" t="s">
        <v>414</v>
      </c>
      <c r="AS143" s="7" t="s">
        <v>414</v>
      </c>
      <c r="AT143" s="7" t="s">
        <v>414</v>
      </c>
      <c r="AU143" s="7" t="s">
        <v>414</v>
      </c>
      <c r="AV143" s="7" t="s">
        <v>414</v>
      </c>
      <c r="AW143" s="7" t="s">
        <v>414</v>
      </c>
      <c r="AX143" s="7" t="s">
        <v>414</v>
      </c>
      <c r="AY143" s="7" t="s">
        <v>414</v>
      </c>
      <c r="AZ143" s="7" t="s">
        <v>414</v>
      </c>
      <c r="BA143" s="7" t="s">
        <v>414</v>
      </c>
      <c r="BB143" s="7" t="s">
        <v>414</v>
      </c>
      <c r="BC143" s="7" t="s">
        <v>414</v>
      </c>
      <c r="BD143" s="7" t="s">
        <v>414</v>
      </c>
      <c r="BE143" s="7" t="s">
        <v>414</v>
      </c>
      <c r="BF143" s="7" t="s">
        <v>414</v>
      </c>
      <c r="BG143" s="7" t="s">
        <v>414</v>
      </c>
      <c r="BH143" s="7" t="s">
        <v>414</v>
      </c>
      <c r="BI143" s="7" t="s">
        <v>414</v>
      </c>
      <c r="BJ143" s="7" t="s">
        <v>414</v>
      </c>
      <c r="BK143" s="7" t="s">
        <v>414</v>
      </c>
      <c r="BL143" s="7" t="s">
        <v>414</v>
      </c>
      <c r="BM143" s="7" t="s">
        <v>414</v>
      </c>
      <c r="BN143" s="7" t="s">
        <v>414</v>
      </c>
      <c r="BO143" s="7" t="s">
        <v>414</v>
      </c>
      <c r="BP143" s="7" t="s">
        <v>414</v>
      </c>
      <c r="BQ143" s="7" t="s">
        <v>414</v>
      </c>
      <c r="BR143" s="7" t="s">
        <v>414</v>
      </c>
      <c r="BS143" s="7" t="s">
        <v>414</v>
      </c>
      <c r="BT143" s="7" t="s">
        <v>414</v>
      </c>
      <c r="BU143" s="7" t="s">
        <v>414</v>
      </c>
      <c r="BV143" s="7" t="s">
        <v>414</v>
      </c>
      <c r="BW143" s="7" t="s">
        <v>414</v>
      </c>
      <c r="BX143" s="7" t="s">
        <v>414</v>
      </c>
      <c r="BY143" s="7" t="s">
        <v>414</v>
      </c>
      <c r="BZ143" s="7" t="s">
        <v>414</v>
      </c>
      <c r="CA143" s="7" t="s">
        <v>414</v>
      </c>
      <c r="CB143" s="7" t="s">
        <v>414</v>
      </c>
      <c r="CC143" s="7" t="s">
        <v>414</v>
      </c>
      <c r="CD143" s="7" t="s">
        <v>414</v>
      </c>
      <c r="CE143" s="7" t="s">
        <v>414</v>
      </c>
      <c r="CF143" s="7" t="s">
        <v>414</v>
      </c>
      <c r="CG143" s="7" t="s">
        <v>414</v>
      </c>
      <c r="CH143" s="7" t="s">
        <v>414</v>
      </c>
      <c r="CI143" s="7" t="s">
        <v>414</v>
      </c>
      <c r="CJ143" s="7" t="s">
        <v>414</v>
      </c>
    </row>
    <row r="144" spans="1:88" customFormat="1" ht="15.75" hidden="1" customHeight="1" x14ac:dyDescent="0.25">
      <c r="A144" s="26">
        <v>142</v>
      </c>
      <c r="B144" s="72">
        <v>327</v>
      </c>
      <c r="C144" s="49" t="s">
        <v>549</v>
      </c>
      <c r="D144" s="9" t="s">
        <v>7</v>
      </c>
      <c r="E144" s="13" t="s">
        <v>550</v>
      </c>
      <c r="F144" s="9" t="s">
        <v>16</v>
      </c>
      <c r="G144" s="21" t="s">
        <v>551</v>
      </c>
      <c r="H144" s="21" t="s">
        <v>552</v>
      </c>
      <c r="I144" s="19" t="s">
        <v>428</v>
      </c>
      <c r="J144" s="12" t="s">
        <v>136</v>
      </c>
      <c r="K144" s="29" t="s">
        <v>11</v>
      </c>
      <c r="L144" s="19"/>
      <c r="M144" s="19"/>
      <c r="N144" s="19"/>
      <c r="O144" s="19"/>
      <c r="P144" s="19"/>
      <c r="Q144" s="19"/>
      <c r="R144" s="19"/>
      <c r="S144" s="19"/>
      <c r="T144" s="19">
        <f t="shared" si="0"/>
        <v>1</v>
      </c>
      <c r="U144" s="19"/>
      <c r="V144" s="19" t="s">
        <v>467</v>
      </c>
      <c r="W144" s="19" t="s">
        <v>467</v>
      </c>
      <c r="X144" s="19" t="s">
        <v>432</v>
      </c>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v>2</v>
      </c>
      <c r="BE144" s="19">
        <v>2</v>
      </c>
      <c r="BF144" s="19">
        <v>2</v>
      </c>
      <c r="BG144" s="19">
        <v>1</v>
      </c>
      <c r="BH144" s="19">
        <v>2</v>
      </c>
      <c r="BI144" s="19">
        <v>2</v>
      </c>
      <c r="BJ144" s="19">
        <v>1</v>
      </c>
      <c r="BK144" s="19">
        <v>2</v>
      </c>
      <c r="BL144" s="19">
        <v>2</v>
      </c>
      <c r="BM144" s="19">
        <v>2</v>
      </c>
      <c r="BN144" s="19">
        <v>2</v>
      </c>
      <c r="BO144" s="19">
        <v>2</v>
      </c>
      <c r="BP144" s="19">
        <v>2</v>
      </c>
      <c r="BQ144" s="19">
        <v>2</v>
      </c>
      <c r="BR144" s="19">
        <v>2</v>
      </c>
      <c r="BS144" s="19">
        <v>2</v>
      </c>
      <c r="BT144" s="19">
        <v>2</v>
      </c>
      <c r="BU144" s="19">
        <v>1</v>
      </c>
      <c r="BV144" s="19">
        <v>0</v>
      </c>
      <c r="BW144" s="19">
        <v>2</v>
      </c>
      <c r="BX144" s="19">
        <v>0</v>
      </c>
      <c r="BY144" s="19">
        <v>2</v>
      </c>
      <c r="BZ144" s="19">
        <v>2</v>
      </c>
      <c r="CA144" s="19">
        <v>2</v>
      </c>
      <c r="CB144" s="19">
        <v>2</v>
      </c>
      <c r="CC144" s="29">
        <f t="shared" ref="CC144:CC145" si="128">COUNTIF($BD144:$CB144,2)</f>
        <v>20</v>
      </c>
      <c r="CD144" s="51">
        <f t="shared" ref="CD144:CD145" si="129">CC144/COUNTA($BD144:$CB144)</f>
        <v>0.8</v>
      </c>
      <c r="CE144" s="29">
        <f t="shared" ref="CE144:CE145" si="130">COUNTIF($BD144:$CB144,1)</f>
        <v>3</v>
      </c>
      <c r="CF144" s="51">
        <f t="shared" ref="CF144:CF145" si="131">CE144/COUNTA($BD144:$CB144)</f>
        <v>0.12</v>
      </c>
      <c r="CG144" s="29">
        <f t="shared" ref="CG144:CG145" si="132">COUNTIF($BD144:$CB144,0)</f>
        <v>2</v>
      </c>
      <c r="CH144" s="51">
        <f t="shared" ref="CH144:CH145" si="133">CG144/COUNTA($BD144:$CB144)</f>
        <v>0.08</v>
      </c>
      <c r="CI144" s="29">
        <f t="shared" ref="CI144:CI145" si="134">(((CC144*2)+(CE144*1)+(CG144*0)))/COUNTA($BD144:$CB144)</f>
        <v>1.72</v>
      </c>
      <c r="CJ144" s="29" t="str">
        <f t="shared" ref="CJ144:CJ145" si="135">IF(CI144&gt;=1.6,"Đạt mục tiêu",IF(CI144&gt;=1,"Cần cố gắng","Chưa đạt"))</f>
        <v>Đạt mục tiêu</v>
      </c>
    </row>
    <row r="145" spans="1:88" customFormat="1" ht="36" hidden="1" customHeight="1" x14ac:dyDescent="0.25">
      <c r="A145" s="26">
        <v>144</v>
      </c>
      <c r="B145" s="14">
        <v>332</v>
      </c>
      <c r="C145" s="13" t="s">
        <v>176</v>
      </c>
      <c r="D145" s="9" t="s">
        <v>16</v>
      </c>
      <c r="E145" s="13" t="s">
        <v>177</v>
      </c>
      <c r="F145" s="9" t="s">
        <v>16</v>
      </c>
      <c r="G145" s="13" t="s">
        <v>177</v>
      </c>
      <c r="H145" s="13" t="s">
        <v>553</v>
      </c>
      <c r="I145" s="19" t="s">
        <v>417</v>
      </c>
      <c r="J145" s="12" t="s">
        <v>136</v>
      </c>
      <c r="K145" s="19"/>
      <c r="L145" s="19"/>
      <c r="M145" s="19"/>
      <c r="N145" s="19" t="s">
        <v>11</v>
      </c>
      <c r="O145" s="19"/>
      <c r="P145" s="19"/>
      <c r="Q145" s="19"/>
      <c r="R145" s="19"/>
      <c r="S145" s="19"/>
      <c r="T145" s="19">
        <f t="shared" si="0"/>
        <v>1</v>
      </c>
      <c r="U145" s="19"/>
      <c r="V145" s="19"/>
      <c r="W145" s="19"/>
      <c r="X145" s="19"/>
      <c r="Y145" s="19"/>
      <c r="Z145" s="19"/>
      <c r="AA145" s="19"/>
      <c r="AB145" s="19"/>
      <c r="AC145" s="19"/>
      <c r="AD145" s="19"/>
      <c r="AE145" s="19"/>
      <c r="AF145" s="19"/>
      <c r="AG145" s="19" t="s">
        <v>432</v>
      </c>
      <c r="AH145" s="19" t="s">
        <v>432</v>
      </c>
      <c r="AI145" s="19" t="s">
        <v>432</v>
      </c>
      <c r="AJ145" s="19" t="s">
        <v>432</v>
      </c>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1</v>
      </c>
      <c r="BG145" s="19">
        <v>2</v>
      </c>
      <c r="BH145" s="19">
        <v>2</v>
      </c>
      <c r="BI145" s="19">
        <v>2</v>
      </c>
      <c r="BJ145" s="19">
        <v>2</v>
      </c>
      <c r="BK145" s="19">
        <v>2</v>
      </c>
      <c r="BL145" s="19">
        <v>2</v>
      </c>
      <c r="BM145" s="19">
        <v>1</v>
      </c>
      <c r="BN145" s="19">
        <v>2</v>
      </c>
      <c r="BO145" s="19">
        <v>2</v>
      </c>
      <c r="BP145" s="19">
        <v>2</v>
      </c>
      <c r="BQ145" s="19">
        <v>2</v>
      </c>
      <c r="BR145" s="19">
        <v>2</v>
      </c>
      <c r="BS145" s="19">
        <v>1</v>
      </c>
      <c r="BT145" s="19">
        <v>2</v>
      </c>
      <c r="BU145" s="19">
        <v>2</v>
      </c>
      <c r="BV145" s="19">
        <v>2</v>
      </c>
      <c r="BW145" s="19">
        <v>1</v>
      </c>
      <c r="BX145" s="19">
        <v>2</v>
      </c>
      <c r="BY145" s="19">
        <v>2</v>
      </c>
      <c r="BZ145" s="19">
        <v>2</v>
      </c>
      <c r="CA145" s="19">
        <v>1</v>
      </c>
      <c r="CB145" s="19">
        <v>2</v>
      </c>
      <c r="CC145" s="29">
        <f t="shared" si="128"/>
        <v>20</v>
      </c>
      <c r="CD145" s="51">
        <f t="shared" si="129"/>
        <v>0.8</v>
      </c>
      <c r="CE145" s="29">
        <f t="shared" si="130"/>
        <v>5</v>
      </c>
      <c r="CF145" s="51">
        <f t="shared" si="131"/>
        <v>0.2</v>
      </c>
      <c r="CG145" s="29">
        <f t="shared" si="132"/>
        <v>0</v>
      </c>
      <c r="CH145" s="51">
        <f t="shared" si="133"/>
        <v>0</v>
      </c>
      <c r="CI145" s="29">
        <f t="shared" si="134"/>
        <v>1.8</v>
      </c>
      <c r="CJ145" s="29" t="str">
        <f t="shared" si="135"/>
        <v>Đạt mục tiêu</v>
      </c>
    </row>
    <row r="146" spans="1:88" ht="37.5" hidden="1" customHeight="1" x14ac:dyDescent="0.25">
      <c r="A146" s="26">
        <v>145</v>
      </c>
      <c r="B146" s="46">
        <v>336</v>
      </c>
      <c r="C146" s="73" t="s">
        <v>178</v>
      </c>
      <c r="D146" s="74"/>
      <c r="E146" s="74"/>
      <c r="F146" s="74"/>
      <c r="G146" s="75"/>
      <c r="H146" s="7" t="s">
        <v>414</v>
      </c>
      <c r="I146" s="7" t="s">
        <v>414</v>
      </c>
      <c r="J146" s="7" t="s">
        <v>414</v>
      </c>
      <c r="K146" s="7" t="s">
        <v>414</v>
      </c>
      <c r="L146" s="7" t="s">
        <v>414</v>
      </c>
      <c r="M146" s="7" t="s">
        <v>414</v>
      </c>
      <c r="N146" s="7" t="s">
        <v>414</v>
      </c>
      <c r="O146" s="7" t="s">
        <v>414</v>
      </c>
      <c r="P146" s="7" t="s">
        <v>414</v>
      </c>
      <c r="Q146" s="7" t="s">
        <v>414</v>
      </c>
      <c r="R146" s="7" t="s">
        <v>414</v>
      </c>
      <c r="S146" s="7" t="s">
        <v>414</v>
      </c>
      <c r="T146" s="19">
        <f t="shared" si="0"/>
        <v>0</v>
      </c>
      <c r="U146" s="7" t="s">
        <v>414</v>
      </c>
      <c r="V146" s="7" t="s">
        <v>414</v>
      </c>
      <c r="W146" s="7" t="s">
        <v>414</v>
      </c>
      <c r="X146" s="7" t="s">
        <v>414</v>
      </c>
      <c r="Y146" s="7" t="s">
        <v>414</v>
      </c>
      <c r="Z146" s="7" t="s">
        <v>414</v>
      </c>
      <c r="AA146" s="7" t="s">
        <v>414</v>
      </c>
      <c r="AB146" s="7" t="s">
        <v>414</v>
      </c>
      <c r="AC146" s="7" t="s">
        <v>414</v>
      </c>
      <c r="AD146" s="7" t="s">
        <v>414</v>
      </c>
      <c r="AE146" s="7" t="s">
        <v>414</v>
      </c>
      <c r="AF146" s="7" t="s">
        <v>414</v>
      </c>
      <c r="AG146" s="7" t="s">
        <v>414</v>
      </c>
      <c r="AH146" s="7" t="s">
        <v>414</v>
      </c>
      <c r="AI146" s="7" t="s">
        <v>414</v>
      </c>
      <c r="AJ146" s="7" t="s">
        <v>414</v>
      </c>
      <c r="AK146" s="7" t="s">
        <v>414</v>
      </c>
      <c r="AL146" s="7" t="s">
        <v>414</v>
      </c>
      <c r="AM146" s="7" t="s">
        <v>414</v>
      </c>
      <c r="AN146" s="7" t="s">
        <v>414</v>
      </c>
      <c r="AO146" s="7" t="s">
        <v>414</v>
      </c>
      <c r="AP146" s="7" t="s">
        <v>414</v>
      </c>
      <c r="AQ146" s="7" t="s">
        <v>414</v>
      </c>
      <c r="AR146" s="7" t="s">
        <v>414</v>
      </c>
      <c r="AS146" s="7" t="s">
        <v>414</v>
      </c>
      <c r="AT146" s="7" t="s">
        <v>414</v>
      </c>
      <c r="AU146" s="7" t="s">
        <v>414</v>
      </c>
      <c r="AV146" s="7" t="s">
        <v>414</v>
      </c>
      <c r="AW146" s="7" t="s">
        <v>414</v>
      </c>
      <c r="AX146" s="7" t="s">
        <v>414</v>
      </c>
      <c r="AY146" s="7" t="s">
        <v>414</v>
      </c>
      <c r="AZ146" s="7" t="s">
        <v>414</v>
      </c>
      <c r="BA146" s="7" t="s">
        <v>414</v>
      </c>
      <c r="BB146" s="7" t="s">
        <v>414</v>
      </c>
      <c r="BC146" s="7" t="s">
        <v>414</v>
      </c>
      <c r="BD146" s="7" t="s">
        <v>414</v>
      </c>
      <c r="BE146" s="7" t="s">
        <v>414</v>
      </c>
      <c r="BF146" s="7" t="s">
        <v>414</v>
      </c>
      <c r="BG146" s="7" t="s">
        <v>414</v>
      </c>
      <c r="BH146" s="7" t="s">
        <v>414</v>
      </c>
      <c r="BI146" s="7" t="s">
        <v>414</v>
      </c>
      <c r="BJ146" s="7" t="s">
        <v>414</v>
      </c>
      <c r="BK146" s="7" t="s">
        <v>414</v>
      </c>
      <c r="BL146" s="7" t="s">
        <v>414</v>
      </c>
      <c r="BM146" s="7" t="s">
        <v>414</v>
      </c>
      <c r="BN146" s="7" t="s">
        <v>414</v>
      </c>
      <c r="BO146" s="7" t="s">
        <v>414</v>
      </c>
      <c r="BP146" s="7" t="s">
        <v>414</v>
      </c>
      <c r="BQ146" s="7" t="s">
        <v>414</v>
      </c>
      <c r="BR146" s="7" t="s">
        <v>414</v>
      </c>
      <c r="BS146" s="7" t="s">
        <v>414</v>
      </c>
      <c r="BT146" s="7" t="s">
        <v>414</v>
      </c>
      <c r="BU146" s="7" t="s">
        <v>414</v>
      </c>
      <c r="BV146" s="7" t="s">
        <v>414</v>
      </c>
      <c r="BW146" s="7" t="s">
        <v>414</v>
      </c>
      <c r="BX146" s="7" t="s">
        <v>414</v>
      </c>
      <c r="BY146" s="7" t="s">
        <v>414</v>
      </c>
      <c r="BZ146" s="7" t="s">
        <v>414</v>
      </c>
      <c r="CA146" s="7" t="s">
        <v>414</v>
      </c>
      <c r="CB146" s="7" t="s">
        <v>414</v>
      </c>
      <c r="CC146" s="7" t="s">
        <v>414</v>
      </c>
      <c r="CD146" s="7" t="s">
        <v>414</v>
      </c>
      <c r="CE146" s="7" t="s">
        <v>414</v>
      </c>
      <c r="CF146" s="7" t="s">
        <v>414</v>
      </c>
      <c r="CG146" s="7" t="s">
        <v>414</v>
      </c>
      <c r="CH146" s="7" t="s">
        <v>414</v>
      </c>
      <c r="CI146" s="7" t="s">
        <v>414</v>
      </c>
      <c r="CJ146" s="7" t="s">
        <v>414</v>
      </c>
    </row>
    <row r="147" spans="1:88" customFormat="1" ht="15.75" hidden="1" customHeight="1" x14ac:dyDescent="0.25">
      <c r="A147" s="26">
        <v>146</v>
      </c>
      <c r="B147" s="76">
        <v>337</v>
      </c>
      <c r="C147" s="13" t="s">
        <v>179</v>
      </c>
      <c r="D147" s="9" t="s">
        <v>16</v>
      </c>
      <c r="E147" s="13" t="s">
        <v>180</v>
      </c>
      <c r="F147" s="9" t="s">
        <v>16</v>
      </c>
      <c r="G147" s="21" t="s">
        <v>554</v>
      </c>
      <c r="H147" s="21" t="s">
        <v>555</v>
      </c>
      <c r="I147" s="19" t="s">
        <v>428</v>
      </c>
      <c r="J147" s="12" t="s">
        <v>136</v>
      </c>
      <c r="K147" s="19"/>
      <c r="L147" s="29" t="s">
        <v>11</v>
      </c>
      <c r="M147" s="19"/>
      <c r="N147" s="19"/>
      <c r="O147" s="19"/>
      <c r="P147" s="19"/>
      <c r="Q147" s="19"/>
      <c r="R147" s="19"/>
      <c r="S147" s="19"/>
      <c r="T147" s="19">
        <f t="shared" si="0"/>
        <v>1</v>
      </c>
      <c r="U147" s="19"/>
      <c r="V147" s="19"/>
      <c r="W147" s="19"/>
      <c r="X147" s="19"/>
      <c r="Y147" s="19" t="s">
        <v>467</v>
      </c>
      <c r="Z147" s="19" t="s">
        <v>467</v>
      </c>
      <c r="AA147" s="19" t="s">
        <v>467</v>
      </c>
      <c r="AB147" s="19" t="s">
        <v>432</v>
      </c>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v>2</v>
      </c>
      <c r="BE147" s="19">
        <v>2</v>
      </c>
      <c r="BF147" s="19">
        <v>0</v>
      </c>
      <c r="BG147" s="19">
        <v>2</v>
      </c>
      <c r="BH147" s="19">
        <v>2</v>
      </c>
      <c r="BI147" s="19">
        <v>2</v>
      </c>
      <c r="BJ147" s="19">
        <v>2</v>
      </c>
      <c r="BK147" s="19">
        <v>2</v>
      </c>
      <c r="BL147" s="19">
        <v>2</v>
      </c>
      <c r="BM147" s="19">
        <v>2</v>
      </c>
      <c r="BN147" s="19">
        <v>1</v>
      </c>
      <c r="BO147" s="19">
        <v>2</v>
      </c>
      <c r="BP147" s="19">
        <v>2</v>
      </c>
      <c r="BQ147" s="19">
        <v>2</v>
      </c>
      <c r="BR147" s="19">
        <v>2</v>
      </c>
      <c r="BS147" s="19">
        <v>2</v>
      </c>
      <c r="BT147" s="19">
        <v>2</v>
      </c>
      <c r="BU147" s="19">
        <v>2</v>
      </c>
      <c r="BV147" s="19">
        <v>1</v>
      </c>
      <c r="BW147" s="19">
        <v>2</v>
      </c>
      <c r="BX147" s="19">
        <v>1</v>
      </c>
      <c r="BY147" s="19">
        <v>2</v>
      </c>
      <c r="BZ147" s="19">
        <v>1</v>
      </c>
      <c r="CA147" s="19">
        <v>2</v>
      </c>
      <c r="CB147" s="19">
        <v>2</v>
      </c>
      <c r="CC147" s="29">
        <f>COUNTIF($BD147:$CB147,2)</f>
        <v>20</v>
      </c>
      <c r="CD147" s="51">
        <f>CC147/COUNTA($BD147:$CB147)</f>
        <v>0.8</v>
      </c>
      <c r="CE147" s="29">
        <f>COUNTIF($BD147:$CB147,1)</f>
        <v>4</v>
      </c>
      <c r="CF147" s="51">
        <f>CE147/COUNTA($BD147:$CB147)</f>
        <v>0.16</v>
      </c>
      <c r="CG147" s="29">
        <f>COUNTIF($BD147:$CB147,0)</f>
        <v>1</v>
      </c>
      <c r="CH147" s="51">
        <f>CG147/COUNTA($BD147:$CB147)</f>
        <v>0.04</v>
      </c>
      <c r="CI147" s="29">
        <f>(((CC147*2)+(CE147*1)+(CG147*0)))/COUNTA($BD147:$CB147)</f>
        <v>1.76</v>
      </c>
      <c r="CJ147" s="29" t="str">
        <f>IF(CI147&gt;=1.6,"Đạt mục tiêu",IF(CI147&gt;=1,"Cần cố gắng","Chưa đạt"))</f>
        <v>Đạt mục tiêu</v>
      </c>
    </row>
    <row r="148" spans="1:88" ht="29.25" customHeight="1" x14ac:dyDescent="0.25">
      <c r="A148" s="26">
        <v>149</v>
      </c>
      <c r="B148" s="46">
        <v>346</v>
      </c>
      <c r="C148" s="68" t="s">
        <v>181</v>
      </c>
      <c r="D148" s="69"/>
      <c r="E148" s="69"/>
      <c r="F148" s="7" t="s">
        <v>414</v>
      </c>
      <c r="G148" s="7" t="s">
        <v>414</v>
      </c>
      <c r="H148" s="7" t="s">
        <v>414</v>
      </c>
      <c r="I148" s="7" t="s">
        <v>414</v>
      </c>
      <c r="J148" s="7" t="s">
        <v>414</v>
      </c>
      <c r="K148" s="7" t="s">
        <v>414</v>
      </c>
      <c r="L148" s="7" t="s">
        <v>414</v>
      </c>
      <c r="M148" s="7" t="s">
        <v>414</v>
      </c>
      <c r="N148" s="7" t="s">
        <v>414</v>
      </c>
      <c r="O148" s="7" t="s">
        <v>414</v>
      </c>
      <c r="P148" s="7" t="s">
        <v>414</v>
      </c>
      <c r="Q148" s="7" t="s">
        <v>414</v>
      </c>
      <c r="R148" s="7" t="s">
        <v>414</v>
      </c>
      <c r="S148" s="7" t="s">
        <v>414</v>
      </c>
      <c r="T148" s="19">
        <f t="shared" si="0"/>
        <v>0</v>
      </c>
      <c r="U148" s="7" t="s">
        <v>414</v>
      </c>
      <c r="V148" s="7" t="s">
        <v>414</v>
      </c>
      <c r="W148" s="7" t="s">
        <v>414</v>
      </c>
      <c r="X148" s="7" t="s">
        <v>414</v>
      </c>
      <c r="Y148" s="7" t="s">
        <v>414</v>
      </c>
      <c r="Z148" s="7" t="s">
        <v>414</v>
      </c>
      <c r="AA148" s="7" t="s">
        <v>414</v>
      </c>
      <c r="AB148" s="7" t="s">
        <v>414</v>
      </c>
      <c r="AC148" s="7" t="s">
        <v>414</v>
      </c>
      <c r="AD148" s="7" t="s">
        <v>414</v>
      </c>
      <c r="AE148" s="7" t="s">
        <v>414</v>
      </c>
      <c r="AF148" s="7" t="s">
        <v>414</v>
      </c>
      <c r="AG148" s="7" t="s">
        <v>414</v>
      </c>
      <c r="AH148" s="7" t="s">
        <v>414</v>
      </c>
      <c r="AI148" s="7" t="s">
        <v>414</v>
      </c>
      <c r="AJ148" s="7" t="s">
        <v>414</v>
      </c>
      <c r="AK148" s="7" t="s">
        <v>414</v>
      </c>
      <c r="AL148" s="7" t="s">
        <v>414</v>
      </c>
      <c r="AM148" s="7" t="s">
        <v>414</v>
      </c>
      <c r="AN148" s="7" t="s">
        <v>414</v>
      </c>
      <c r="AO148" s="7" t="s">
        <v>414</v>
      </c>
      <c r="AP148" s="7" t="s">
        <v>414</v>
      </c>
      <c r="AQ148" s="7" t="s">
        <v>414</v>
      </c>
      <c r="AR148" s="7" t="s">
        <v>414</v>
      </c>
      <c r="AS148" s="7" t="s">
        <v>414</v>
      </c>
      <c r="AT148" s="7" t="s">
        <v>414</v>
      </c>
      <c r="AU148" s="7" t="s">
        <v>414</v>
      </c>
      <c r="AV148" s="7" t="s">
        <v>414</v>
      </c>
      <c r="AW148" s="7" t="s">
        <v>414</v>
      </c>
      <c r="AX148" s="7" t="s">
        <v>414</v>
      </c>
      <c r="AY148" s="7" t="s">
        <v>414</v>
      </c>
      <c r="AZ148" s="7" t="s">
        <v>414</v>
      </c>
      <c r="BA148" s="7" t="s">
        <v>414</v>
      </c>
      <c r="BB148" s="7" t="s">
        <v>414</v>
      </c>
      <c r="BC148" s="7" t="s">
        <v>414</v>
      </c>
      <c r="BD148" s="7" t="s">
        <v>414</v>
      </c>
      <c r="BE148" s="7" t="s">
        <v>414</v>
      </c>
      <c r="BF148" s="7" t="s">
        <v>414</v>
      </c>
      <c r="BG148" s="7" t="s">
        <v>414</v>
      </c>
      <c r="BH148" s="7" t="s">
        <v>414</v>
      </c>
      <c r="BI148" s="7" t="s">
        <v>414</v>
      </c>
      <c r="BJ148" s="7" t="s">
        <v>414</v>
      </c>
      <c r="BK148" s="7" t="s">
        <v>414</v>
      </c>
      <c r="BL148" s="7" t="s">
        <v>414</v>
      </c>
      <c r="BM148" s="7" t="s">
        <v>414</v>
      </c>
      <c r="BN148" s="7" t="s">
        <v>414</v>
      </c>
      <c r="BO148" s="7" t="s">
        <v>414</v>
      </c>
      <c r="BP148" s="7" t="s">
        <v>414</v>
      </c>
      <c r="BQ148" s="7" t="s">
        <v>414</v>
      </c>
      <c r="BR148" s="7" t="s">
        <v>414</v>
      </c>
      <c r="BS148" s="7" t="s">
        <v>414</v>
      </c>
      <c r="BT148" s="7" t="s">
        <v>414</v>
      </c>
      <c r="BU148" s="7" t="s">
        <v>414</v>
      </c>
      <c r="BV148" s="7" t="s">
        <v>414</v>
      </c>
      <c r="BW148" s="7" t="s">
        <v>414</v>
      </c>
      <c r="BX148" s="7" t="s">
        <v>414</v>
      </c>
      <c r="BY148" s="7" t="s">
        <v>414</v>
      </c>
      <c r="BZ148" s="7" t="s">
        <v>414</v>
      </c>
      <c r="CA148" s="7" t="s">
        <v>414</v>
      </c>
      <c r="CB148" s="7" t="s">
        <v>414</v>
      </c>
      <c r="CC148" s="7" t="s">
        <v>414</v>
      </c>
      <c r="CD148" s="7" t="s">
        <v>414</v>
      </c>
      <c r="CE148" s="7" t="s">
        <v>414</v>
      </c>
      <c r="CF148" s="7" t="s">
        <v>414</v>
      </c>
      <c r="CG148" s="7" t="s">
        <v>414</v>
      </c>
      <c r="CH148" s="7" t="s">
        <v>414</v>
      </c>
      <c r="CI148" s="7" t="s">
        <v>414</v>
      </c>
      <c r="CJ148" s="7" t="s">
        <v>414</v>
      </c>
    </row>
    <row r="149" spans="1:88" ht="15.75" hidden="1" customHeight="1" x14ac:dyDescent="0.25">
      <c r="A149" s="26">
        <v>150</v>
      </c>
      <c r="B149" s="46">
        <v>347</v>
      </c>
      <c r="C149" s="68" t="s">
        <v>182</v>
      </c>
      <c r="D149" s="69"/>
      <c r="E149" s="69"/>
      <c r="F149" s="7" t="s">
        <v>414</v>
      </c>
      <c r="G149" s="7" t="s">
        <v>414</v>
      </c>
      <c r="H149" s="7" t="s">
        <v>414</v>
      </c>
      <c r="I149" s="7" t="s">
        <v>414</v>
      </c>
      <c r="J149" s="7" t="s">
        <v>414</v>
      </c>
      <c r="K149" s="7" t="s">
        <v>414</v>
      </c>
      <c r="L149" s="7" t="s">
        <v>414</v>
      </c>
      <c r="M149" s="7" t="s">
        <v>414</v>
      </c>
      <c r="N149" s="7" t="s">
        <v>414</v>
      </c>
      <c r="O149" s="7" t="s">
        <v>414</v>
      </c>
      <c r="P149" s="7" t="s">
        <v>414</v>
      </c>
      <c r="Q149" s="7" t="s">
        <v>414</v>
      </c>
      <c r="R149" s="7" t="s">
        <v>414</v>
      </c>
      <c r="S149" s="7" t="s">
        <v>414</v>
      </c>
      <c r="T149" s="19">
        <f t="shared" si="0"/>
        <v>0</v>
      </c>
      <c r="U149" s="7" t="s">
        <v>414</v>
      </c>
      <c r="V149" s="7" t="s">
        <v>414</v>
      </c>
      <c r="W149" s="7" t="s">
        <v>414</v>
      </c>
      <c r="X149" s="7" t="s">
        <v>414</v>
      </c>
      <c r="Y149" s="7" t="s">
        <v>414</v>
      </c>
      <c r="Z149" s="7" t="s">
        <v>414</v>
      </c>
      <c r="AA149" s="7" t="s">
        <v>414</v>
      </c>
      <c r="AB149" s="7" t="s">
        <v>414</v>
      </c>
      <c r="AC149" s="7" t="s">
        <v>414</v>
      </c>
      <c r="AD149" s="7" t="s">
        <v>414</v>
      </c>
      <c r="AE149" s="7" t="s">
        <v>414</v>
      </c>
      <c r="AF149" s="7" t="s">
        <v>414</v>
      </c>
      <c r="AG149" s="7" t="s">
        <v>414</v>
      </c>
      <c r="AH149" s="7" t="s">
        <v>414</v>
      </c>
      <c r="AI149" s="7" t="s">
        <v>414</v>
      </c>
      <c r="AJ149" s="7" t="s">
        <v>414</v>
      </c>
      <c r="AK149" s="7" t="s">
        <v>414</v>
      </c>
      <c r="AL149" s="7" t="s">
        <v>414</v>
      </c>
      <c r="AM149" s="7" t="s">
        <v>414</v>
      </c>
      <c r="AN149" s="7" t="s">
        <v>414</v>
      </c>
      <c r="AO149" s="7" t="s">
        <v>414</v>
      </c>
      <c r="AP149" s="7" t="s">
        <v>414</v>
      </c>
      <c r="AQ149" s="7" t="s">
        <v>414</v>
      </c>
      <c r="AR149" s="7" t="s">
        <v>414</v>
      </c>
      <c r="AS149" s="7" t="s">
        <v>414</v>
      </c>
      <c r="AT149" s="7" t="s">
        <v>414</v>
      </c>
      <c r="AU149" s="7" t="s">
        <v>414</v>
      </c>
      <c r="AV149" s="7" t="s">
        <v>414</v>
      </c>
      <c r="AW149" s="7" t="s">
        <v>414</v>
      </c>
      <c r="AX149" s="7" t="s">
        <v>414</v>
      </c>
      <c r="AY149" s="7" t="s">
        <v>414</v>
      </c>
      <c r="AZ149" s="7" t="s">
        <v>414</v>
      </c>
      <c r="BA149" s="7" t="s">
        <v>414</v>
      </c>
      <c r="BB149" s="7" t="s">
        <v>414</v>
      </c>
      <c r="BC149" s="7" t="s">
        <v>414</v>
      </c>
      <c r="BD149" s="7" t="s">
        <v>414</v>
      </c>
      <c r="BE149" s="7" t="s">
        <v>414</v>
      </c>
      <c r="BF149" s="7" t="s">
        <v>414</v>
      </c>
      <c r="BG149" s="7" t="s">
        <v>414</v>
      </c>
      <c r="BH149" s="7" t="s">
        <v>414</v>
      </c>
      <c r="BI149" s="7" t="s">
        <v>414</v>
      </c>
      <c r="BJ149" s="7" t="s">
        <v>414</v>
      </c>
      <c r="BK149" s="7" t="s">
        <v>414</v>
      </c>
      <c r="BL149" s="7" t="s">
        <v>414</v>
      </c>
      <c r="BM149" s="7" t="s">
        <v>414</v>
      </c>
      <c r="BN149" s="7" t="s">
        <v>414</v>
      </c>
      <c r="BO149" s="7" t="s">
        <v>414</v>
      </c>
      <c r="BP149" s="7" t="s">
        <v>414</v>
      </c>
      <c r="BQ149" s="7" t="s">
        <v>414</v>
      </c>
      <c r="BR149" s="7" t="s">
        <v>414</v>
      </c>
      <c r="BS149" s="7" t="s">
        <v>414</v>
      </c>
      <c r="BT149" s="7" t="s">
        <v>414</v>
      </c>
      <c r="BU149" s="7" t="s">
        <v>414</v>
      </c>
      <c r="BV149" s="7" t="s">
        <v>414</v>
      </c>
      <c r="BW149" s="7" t="s">
        <v>414</v>
      </c>
      <c r="BX149" s="7" t="s">
        <v>414</v>
      </c>
      <c r="BY149" s="7" t="s">
        <v>414</v>
      </c>
      <c r="BZ149" s="7" t="s">
        <v>414</v>
      </c>
      <c r="CA149" s="7" t="s">
        <v>414</v>
      </c>
      <c r="CB149" s="7" t="s">
        <v>414</v>
      </c>
      <c r="CC149" s="7" t="s">
        <v>414</v>
      </c>
      <c r="CD149" s="7" t="s">
        <v>414</v>
      </c>
      <c r="CE149" s="7" t="s">
        <v>414</v>
      </c>
      <c r="CF149" s="7" t="s">
        <v>414</v>
      </c>
      <c r="CG149" s="7" t="s">
        <v>414</v>
      </c>
      <c r="CH149" s="7" t="s">
        <v>414</v>
      </c>
      <c r="CI149" s="7" t="s">
        <v>414</v>
      </c>
      <c r="CJ149" s="7" t="s">
        <v>414</v>
      </c>
    </row>
    <row r="150" spans="1:88" customFormat="1" ht="15.75" hidden="1" customHeight="1" x14ac:dyDescent="0.25">
      <c r="A150" s="26">
        <v>151</v>
      </c>
      <c r="B150" s="14">
        <v>348</v>
      </c>
      <c r="C150" s="13" t="s">
        <v>183</v>
      </c>
      <c r="D150" s="9" t="s">
        <v>16</v>
      </c>
      <c r="E150" s="13" t="s">
        <v>184</v>
      </c>
      <c r="F150" s="9" t="s">
        <v>16</v>
      </c>
      <c r="G150" s="13" t="s">
        <v>184</v>
      </c>
      <c r="H150" s="13" t="s">
        <v>556</v>
      </c>
      <c r="I150" s="19" t="s">
        <v>428</v>
      </c>
      <c r="J150" s="12" t="s">
        <v>136</v>
      </c>
      <c r="K150" s="19"/>
      <c r="L150" s="26" t="s">
        <v>11</v>
      </c>
      <c r="M150" s="19"/>
      <c r="N150" s="19"/>
      <c r="O150" s="19"/>
      <c r="P150" s="19"/>
      <c r="Q150" s="19"/>
      <c r="R150" s="19"/>
      <c r="S150" s="19"/>
      <c r="T150" s="19">
        <f t="shared" si="0"/>
        <v>1</v>
      </c>
      <c r="U150" s="19"/>
      <c r="V150" s="19"/>
      <c r="W150" s="19"/>
      <c r="X150" s="19"/>
      <c r="Y150" s="19" t="s">
        <v>469</v>
      </c>
      <c r="Z150" s="19"/>
      <c r="AA150" s="19" t="s">
        <v>475</v>
      </c>
      <c r="AB150" s="19" t="s">
        <v>475</v>
      </c>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2</v>
      </c>
      <c r="BE150" s="19">
        <v>2</v>
      </c>
      <c r="BF150" s="19">
        <v>2</v>
      </c>
      <c r="BG150" s="19">
        <v>1</v>
      </c>
      <c r="BH150" s="19">
        <v>2</v>
      </c>
      <c r="BI150" s="19">
        <v>1</v>
      </c>
      <c r="BJ150" s="19">
        <v>0</v>
      </c>
      <c r="BK150" s="19">
        <v>2</v>
      </c>
      <c r="BL150" s="19">
        <v>2</v>
      </c>
      <c r="BM150" s="19">
        <v>2</v>
      </c>
      <c r="BN150" s="19">
        <v>1</v>
      </c>
      <c r="BO150" s="19">
        <v>2</v>
      </c>
      <c r="BP150" s="19">
        <v>2</v>
      </c>
      <c r="BQ150" s="19">
        <v>1</v>
      </c>
      <c r="BR150" s="19">
        <v>2</v>
      </c>
      <c r="BS150" s="19">
        <v>2</v>
      </c>
      <c r="BT150" s="19">
        <v>2</v>
      </c>
      <c r="BU150" s="19">
        <v>2</v>
      </c>
      <c r="BV150" s="19">
        <v>2</v>
      </c>
      <c r="BW150" s="19">
        <v>1</v>
      </c>
      <c r="BX150" s="19">
        <v>2</v>
      </c>
      <c r="BY150" s="19">
        <v>2</v>
      </c>
      <c r="BZ150" s="19">
        <v>2</v>
      </c>
      <c r="CA150" s="19">
        <v>2</v>
      </c>
      <c r="CB150" s="19">
        <v>0</v>
      </c>
      <c r="CC150" s="29">
        <f t="shared" ref="CC150:CC153" si="136">COUNTIF($BD150:$CB150,2)</f>
        <v>18</v>
      </c>
      <c r="CD150" s="51">
        <f t="shared" ref="CD150:CD153" si="137">CC150/COUNTA($BD150:$CB150)</f>
        <v>0.72</v>
      </c>
      <c r="CE150" s="29">
        <f t="shared" ref="CE150:CE153" si="138">COUNTIF($BD150:$CB150,1)</f>
        <v>5</v>
      </c>
      <c r="CF150" s="51">
        <f t="shared" ref="CF150:CF153" si="139">CE150/COUNTA($BD150:$CB150)</f>
        <v>0.2</v>
      </c>
      <c r="CG150" s="29">
        <f t="shared" ref="CG150:CG153" si="140">COUNTIF($BD150:$CB150,0)</f>
        <v>2</v>
      </c>
      <c r="CH150" s="51">
        <f t="shared" ref="CH150:CH153" si="141">CG150/COUNTA($BD150:$CB150)</f>
        <v>0.08</v>
      </c>
      <c r="CI150" s="29">
        <f t="shared" ref="CI150:CI153" si="142">(((CC150*2)+(CE150*1)+(CG150*0)))/COUNTA($BD150:$CB150)</f>
        <v>1.64</v>
      </c>
      <c r="CJ150" s="29" t="str">
        <f t="shared" ref="CJ150:CJ153" si="143">IF(CI150&gt;=1.6,"Đạt mục tiêu",IF(CI150&gt;=1,"Cần cố gắng","Chưa đạt"))</f>
        <v>Đạt mục tiêu</v>
      </c>
    </row>
    <row r="151" spans="1:88" customFormat="1" ht="15.75" hidden="1" customHeight="1" x14ac:dyDescent="0.25">
      <c r="A151" s="26">
        <v>152</v>
      </c>
      <c r="B151" s="14">
        <v>351</v>
      </c>
      <c r="C151" s="13" t="s">
        <v>185</v>
      </c>
      <c r="D151" s="9" t="s">
        <v>16</v>
      </c>
      <c r="E151" s="13" t="s">
        <v>186</v>
      </c>
      <c r="F151" s="9" t="s">
        <v>16</v>
      </c>
      <c r="G151" s="13" t="s">
        <v>186</v>
      </c>
      <c r="H151" s="21" t="s">
        <v>557</v>
      </c>
      <c r="I151" s="19" t="s">
        <v>428</v>
      </c>
      <c r="J151" s="12" t="s">
        <v>136</v>
      </c>
      <c r="K151" s="19"/>
      <c r="L151" s="19"/>
      <c r="M151" s="29" t="s">
        <v>11</v>
      </c>
      <c r="N151" s="19"/>
      <c r="O151" s="19"/>
      <c r="P151" s="19"/>
      <c r="Q151" s="19"/>
      <c r="R151" s="19"/>
      <c r="S151" s="19"/>
      <c r="T151" s="19">
        <f t="shared" si="0"/>
        <v>1</v>
      </c>
      <c r="U151" s="19"/>
      <c r="V151" s="19"/>
      <c r="W151" s="19"/>
      <c r="X151" s="19"/>
      <c r="Y151" s="19"/>
      <c r="Z151" s="19"/>
      <c r="AA151" s="19"/>
      <c r="AB151" s="19"/>
      <c r="AC151" s="19"/>
      <c r="AD151" s="19" t="s">
        <v>467</v>
      </c>
      <c r="AE151" s="19" t="s">
        <v>469</v>
      </c>
      <c r="AF151" s="19" t="s">
        <v>432</v>
      </c>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2</v>
      </c>
      <c r="BE151" s="19">
        <v>2</v>
      </c>
      <c r="BF151" s="19">
        <v>1</v>
      </c>
      <c r="BG151" s="19">
        <v>2</v>
      </c>
      <c r="BH151" s="19">
        <v>1</v>
      </c>
      <c r="BI151" s="19">
        <v>2</v>
      </c>
      <c r="BJ151" s="19">
        <v>2</v>
      </c>
      <c r="BK151" s="19">
        <v>1</v>
      </c>
      <c r="BL151" s="19">
        <v>2</v>
      </c>
      <c r="BM151" s="19">
        <v>1</v>
      </c>
      <c r="BN151" s="19">
        <v>2</v>
      </c>
      <c r="BO151" s="19">
        <v>2</v>
      </c>
      <c r="BP151" s="19">
        <v>2</v>
      </c>
      <c r="BQ151" s="19">
        <v>2</v>
      </c>
      <c r="BR151" s="19">
        <v>2</v>
      </c>
      <c r="BS151" s="19">
        <v>2</v>
      </c>
      <c r="BT151" s="19">
        <v>2</v>
      </c>
      <c r="BU151" s="19">
        <v>2</v>
      </c>
      <c r="BV151" s="19">
        <v>1</v>
      </c>
      <c r="BW151" s="19">
        <v>2</v>
      </c>
      <c r="BX151" s="19">
        <v>2</v>
      </c>
      <c r="BY151" s="19">
        <v>2</v>
      </c>
      <c r="BZ151" s="19">
        <v>1</v>
      </c>
      <c r="CA151" s="19">
        <v>2</v>
      </c>
      <c r="CB151" s="19">
        <v>2</v>
      </c>
      <c r="CC151" s="29">
        <f t="shared" si="136"/>
        <v>19</v>
      </c>
      <c r="CD151" s="51">
        <f t="shared" si="137"/>
        <v>0.76</v>
      </c>
      <c r="CE151" s="29">
        <f t="shared" si="138"/>
        <v>6</v>
      </c>
      <c r="CF151" s="51">
        <f t="shared" si="139"/>
        <v>0.24</v>
      </c>
      <c r="CG151" s="29">
        <f t="shared" si="140"/>
        <v>0</v>
      </c>
      <c r="CH151" s="51">
        <f t="shared" si="141"/>
        <v>0</v>
      </c>
      <c r="CI151" s="29">
        <f t="shared" si="142"/>
        <v>1.76</v>
      </c>
      <c r="CJ151" s="29" t="str">
        <f t="shared" si="143"/>
        <v>Đạt mục tiêu</v>
      </c>
    </row>
    <row r="152" spans="1:88" customFormat="1" ht="15.75" hidden="1" customHeight="1" x14ac:dyDescent="0.25">
      <c r="A152" s="26">
        <v>153</v>
      </c>
      <c r="B152" s="76">
        <v>354</v>
      </c>
      <c r="C152" s="49" t="s">
        <v>187</v>
      </c>
      <c r="D152" s="9" t="s">
        <v>16</v>
      </c>
      <c r="E152" s="13" t="s">
        <v>188</v>
      </c>
      <c r="F152" s="9" t="s">
        <v>16</v>
      </c>
      <c r="G152" s="13" t="s">
        <v>558</v>
      </c>
      <c r="H152" s="21" t="s">
        <v>559</v>
      </c>
      <c r="I152" s="19" t="s">
        <v>428</v>
      </c>
      <c r="J152" s="12" t="s">
        <v>136</v>
      </c>
      <c r="K152" s="29" t="s">
        <v>11</v>
      </c>
      <c r="L152" s="19"/>
      <c r="M152" s="19"/>
      <c r="N152" s="19"/>
      <c r="O152" s="19"/>
      <c r="P152" s="19"/>
      <c r="Q152" s="19"/>
      <c r="R152" s="19"/>
      <c r="S152" s="19"/>
      <c r="T152" s="19">
        <f t="shared" si="0"/>
        <v>1</v>
      </c>
      <c r="U152" s="19"/>
      <c r="V152" s="19" t="s">
        <v>467</v>
      </c>
      <c r="W152" s="19" t="s">
        <v>467</v>
      </c>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v>0</v>
      </c>
      <c r="BE152" s="19">
        <v>2</v>
      </c>
      <c r="BF152" s="19">
        <v>2</v>
      </c>
      <c r="BG152" s="19">
        <v>1</v>
      </c>
      <c r="BH152" s="19">
        <v>2</v>
      </c>
      <c r="BI152" s="19">
        <v>2</v>
      </c>
      <c r="BJ152" s="19">
        <v>2</v>
      </c>
      <c r="BK152" s="19">
        <v>2</v>
      </c>
      <c r="BL152" s="19">
        <v>2</v>
      </c>
      <c r="BM152" s="19">
        <v>2</v>
      </c>
      <c r="BN152" s="19">
        <v>2</v>
      </c>
      <c r="BO152" s="19">
        <v>2</v>
      </c>
      <c r="BP152" s="19">
        <v>2</v>
      </c>
      <c r="BQ152" s="19">
        <v>2</v>
      </c>
      <c r="BR152" s="19">
        <v>2</v>
      </c>
      <c r="BS152" s="19">
        <v>1</v>
      </c>
      <c r="BT152" s="19">
        <v>1</v>
      </c>
      <c r="BU152" s="19">
        <v>2</v>
      </c>
      <c r="BV152" s="19">
        <v>1</v>
      </c>
      <c r="BW152" s="19">
        <v>2</v>
      </c>
      <c r="BX152" s="19">
        <v>2</v>
      </c>
      <c r="BY152" s="19">
        <v>2</v>
      </c>
      <c r="BZ152" s="19">
        <v>2</v>
      </c>
      <c r="CA152" s="19">
        <v>2</v>
      </c>
      <c r="CB152" s="19">
        <v>1</v>
      </c>
      <c r="CC152" s="29">
        <f t="shared" si="136"/>
        <v>19</v>
      </c>
      <c r="CD152" s="51">
        <f t="shared" si="137"/>
        <v>0.76</v>
      </c>
      <c r="CE152" s="29">
        <f t="shared" si="138"/>
        <v>5</v>
      </c>
      <c r="CF152" s="51">
        <f t="shared" si="139"/>
        <v>0.2</v>
      </c>
      <c r="CG152" s="29">
        <f t="shared" si="140"/>
        <v>1</v>
      </c>
      <c r="CH152" s="51">
        <f t="shared" si="141"/>
        <v>0.04</v>
      </c>
      <c r="CI152" s="29">
        <f t="shared" si="142"/>
        <v>1.72</v>
      </c>
      <c r="CJ152" s="29" t="str">
        <f t="shared" si="143"/>
        <v>Đạt mục tiêu</v>
      </c>
    </row>
    <row r="153" spans="1:88" customFormat="1" ht="15.75" hidden="1" customHeight="1" x14ac:dyDescent="0.25">
      <c r="A153" s="26">
        <v>155</v>
      </c>
      <c r="B153" s="19">
        <v>357</v>
      </c>
      <c r="C153" s="49" t="s">
        <v>189</v>
      </c>
      <c r="D153" s="9" t="s">
        <v>7</v>
      </c>
      <c r="E153" s="13" t="s">
        <v>190</v>
      </c>
      <c r="F153" s="9" t="s">
        <v>16</v>
      </c>
      <c r="G153" s="13" t="s">
        <v>190</v>
      </c>
      <c r="H153" s="21" t="s">
        <v>560</v>
      </c>
      <c r="I153" s="19" t="s">
        <v>428</v>
      </c>
      <c r="J153" s="12" t="s">
        <v>136</v>
      </c>
      <c r="K153" s="29" t="s">
        <v>11</v>
      </c>
      <c r="L153" s="19"/>
      <c r="M153" s="19"/>
      <c r="N153" s="19"/>
      <c r="O153" s="19"/>
      <c r="P153" s="19"/>
      <c r="Q153" s="19"/>
      <c r="R153" s="19"/>
      <c r="S153" s="19"/>
      <c r="T153" s="19">
        <f t="shared" si="0"/>
        <v>1</v>
      </c>
      <c r="U153" s="19"/>
      <c r="V153" s="19"/>
      <c r="W153" s="19"/>
      <c r="X153" s="19" t="s">
        <v>467</v>
      </c>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v>1</v>
      </c>
      <c r="BE153" s="19">
        <v>2</v>
      </c>
      <c r="BF153" s="19">
        <v>2</v>
      </c>
      <c r="BG153" s="19">
        <v>2</v>
      </c>
      <c r="BH153" s="19">
        <v>1</v>
      </c>
      <c r="BI153" s="19">
        <v>2</v>
      </c>
      <c r="BJ153" s="19">
        <v>1</v>
      </c>
      <c r="BK153" s="19">
        <v>2</v>
      </c>
      <c r="BL153" s="19">
        <v>2</v>
      </c>
      <c r="BM153" s="19">
        <v>2</v>
      </c>
      <c r="BN153" s="19">
        <v>2</v>
      </c>
      <c r="BO153" s="19">
        <v>2</v>
      </c>
      <c r="BP153" s="19">
        <v>2</v>
      </c>
      <c r="BQ153" s="19">
        <v>2</v>
      </c>
      <c r="BR153" s="19">
        <v>1</v>
      </c>
      <c r="BS153" s="19">
        <v>2</v>
      </c>
      <c r="BT153" s="19">
        <v>2</v>
      </c>
      <c r="BU153" s="19">
        <v>1</v>
      </c>
      <c r="BV153" s="19">
        <v>2</v>
      </c>
      <c r="BW153" s="19">
        <v>2</v>
      </c>
      <c r="BX153" s="19">
        <v>2</v>
      </c>
      <c r="BY153" s="19">
        <v>2</v>
      </c>
      <c r="BZ153" s="19">
        <v>0</v>
      </c>
      <c r="CA153" s="19">
        <v>2</v>
      </c>
      <c r="CB153" s="19">
        <v>2</v>
      </c>
      <c r="CC153" s="29">
        <f t="shared" si="136"/>
        <v>19</v>
      </c>
      <c r="CD153" s="51">
        <f t="shared" si="137"/>
        <v>0.76</v>
      </c>
      <c r="CE153" s="29">
        <f t="shared" si="138"/>
        <v>5</v>
      </c>
      <c r="CF153" s="51">
        <f t="shared" si="139"/>
        <v>0.2</v>
      </c>
      <c r="CG153" s="29">
        <f t="shared" si="140"/>
        <v>1</v>
      </c>
      <c r="CH153" s="51">
        <f t="shared" si="141"/>
        <v>0.04</v>
      </c>
      <c r="CI153" s="29">
        <f t="shared" si="142"/>
        <v>1.72</v>
      </c>
      <c r="CJ153" s="29" t="str">
        <f t="shared" si="143"/>
        <v>Đạt mục tiêu</v>
      </c>
    </row>
    <row r="154" spans="1:88" ht="15.75" hidden="1" customHeight="1" x14ac:dyDescent="0.25">
      <c r="A154" s="26">
        <v>156</v>
      </c>
      <c r="B154" s="46">
        <v>361</v>
      </c>
      <c r="C154" s="68" t="s">
        <v>191</v>
      </c>
      <c r="D154" s="69"/>
      <c r="E154" s="69"/>
      <c r="F154" s="7" t="s">
        <v>414</v>
      </c>
      <c r="G154" s="7" t="s">
        <v>414</v>
      </c>
      <c r="H154" s="7" t="s">
        <v>414</v>
      </c>
      <c r="I154" s="7" t="s">
        <v>414</v>
      </c>
      <c r="J154" s="7" t="s">
        <v>414</v>
      </c>
      <c r="K154" s="7" t="s">
        <v>414</v>
      </c>
      <c r="L154" s="7" t="s">
        <v>414</v>
      </c>
      <c r="M154" s="7" t="s">
        <v>414</v>
      </c>
      <c r="N154" s="7" t="s">
        <v>414</v>
      </c>
      <c r="O154" s="7" t="s">
        <v>414</v>
      </c>
      <c r="P154" s="7" t="s">
        <v>414</v>
      </c>
      <c r="Q154" s="7" t="s">
        <v>414</v>
      </c>
      <c r="R154" s="7" t="s">
        <v>414</v>
      </c>
      <c r="S154" s="7" t="s">
        <v>414</v>
      </c>
      <c r="T154" s="19">
        <f t="shared" si="0"/>
        <v>0</v>
      </c>
      <c r="U154" s="7" t="s">
        <v>414</v>
      </c>
      <c r="V154" s="7" t="s">
        <v>414</v>
      </c>
      <c r="W154" s="7" t="s">
        <v>414</v>
      </c>
      <c r="X154" s="7" t="s">
        <v>414</v>
      </c>
      <c r="Y154" s="7" t="s">
        <v>414</v>
      </c>
      <c r="Z154" s="7" t="s">
        <v>414</v>
      </c>
      <c r="AA154" s="7" t="s">
        <v>414</v>
      </c>
      <c r="AB154" s="7" t="s">
        <v>414</v>
      </c>
      <c r="AC154" s="7" t="s">
        <v>414</v>
      </c>
      <c r="AD154" s="7" t="s">
        <v>414</v>
      </c>
      <c r="AE154" s="7" t="s">
        <v>414</v>
      </c>
      <c r="AF154" s="7" t="s">
        <v>414</v>
      </c>
      <c r="AG154" s="7" t="s">
        <v>414</v>
      </c>
      <c r="AH154" s="7" t="s">
        <v>414</v>
      </c>
      <c r="AI154" s="7" t="s">
        <v>414</v>
      </c>
      <c r="AJ154" s="7" t="s">
        <v>414</v>
      </c>
      <c r="AK154" s="7" t="s">
        <v>414</v>
      </c>
      <c r="AL154" s="7" t="s">
        <v>414</v>
      </c>
      <c r="AM154" s="7" t="s">
        <v>414</v>
      </c>
      <c r="AN154" s="7" t="s">
        <v>414</v>
      </c>
      <c r="AO154" s="7" t="s">
        <v>414</v>
      </c>
      <c r="AP154" s="7" t="s">
        <v>414</v>
      </c>
      <c r="AQ154" s="7" t="s">
        <v>414</v>
      </c>
      <c r="AR154" s="7" t="s">
        <v>414</v>
      </c>
      <c r="AS154" s="7" t="s">
        <v>414</v>
      </c>
      <c r="AT154" s="7" t="s">
        <v>414</v>
      </c>
      <c r="AU154" s="7" t="s">
        <v>414</v>
      </c>
      <c r="AV154" s="7" t="s">
        <v>414</v>
      </c>
      <c r="AW154" s="7" t="s">
        <v>414</v>
      </c>
      <c r="AX154" s="7" t="s">
        <v>414</v>
      </c>
      <c r="AY154" s="7" t="s">
        <v>414</v>
      </c>
      <c r="AZ154" s="7" t="s">
        <v>414</v>
      </c>
      <c r="BA154" s="7" t="s">
        <v>414</v>
      </c>
      <c r="BB154" s="7" t="s">
        <v>414</v>
      </c>
      <c r="BC154" s="7" t="s">
        <v>414</v>
      </c>
      <c r="BD154" s="7" t="s">
        <v>414</v>
      </c>
      <c r="BE154" s="7" t="s">
        <v>414</v>
      </c>
      <c r="BF154" s="7" t="s">
        <v>414</v>
      </c>
      <c r="BG154" s="7" t="s">
        <v>414</v>
      </c>
      <c r="BH154" s="7" t="s">
        <v>414</v>
      </c>
      <c r="BI154" s="7" t="s">
        <v>414</v>
      </c>
      <c r="BJ154" s="7" t="s">
        <v>414</v>
      </c>
      <c r="BK154" s="7" t="s">
        <v>414</v>
      </c>
      <c r="BL154" s="7" t="s">
        <v>414</v>
      </c>
      <c r="BM154" s="7" t="s">
        <v>414</v>
      </c>
      <c r="BN154" s="7" t="s">
        <v>414</v>
      </c>
      <c r="BO154" s="7" t="s">
        <v>414</v>
      </c>
      <c r="BP154" s="7" t="s">
        <v>414</v>
      </c>
      <c r="BQ154" s="7" t="s">
        <v>414</v>
      </c>
      <c r="BR154" s="7" t="s">
        <v>414</v>
      </c>
      <c r="BS154" s="7" t="s">
        <v>414</v>
      </c>
      <c r="BT154" s="7" t="s">
        <v>414</v>
      </c>
      <c r="BU154" s="7" t="s">
        <v>414</v>
      </c>
      <c r="BV154" s="7" t="s">
        <v>414</v>
      </c>
      <c r="BW154" s="7" t="s">
        <v>414</v>
      </c>
      <c r="BX154" s="7" t="s">
        <v>414</v>
      </c>
      <c r="BY154" s="7" t="s">
        <v>414</v>
      </c>
      <c r="BZ154" s="7" t="s">
        <v>414</v>
      </c>
      <c r="CA154" s="7" t="s">
        <v>414</v>
      </c>
      <c r="CB154" s="7" t="s">
        <v>414</v>
      </c>
      <c r="CC154" s="7" t="s">
        <v>414</v>
      </c>
      <c r="CD154" s="7" t="s">
        <v>414</v>
      </c>
      <c r="CE154" s="7" t="s">
        <v>414</v>
      </c>
      <c r="CF154" s="7" t="s">
        <v>414</v>
      </c>
      <c r="CG154" s="7" t="s">
        <v>414</v>
      </c>
      <c r="CH154" s="7" t="s">
        <v>414</v>
      </c>
      <c r="CI154" s="7" t="s">
        <v>414</v>
      </c>
      <c r="CJ154" s="7" t="s">
        <v>414</v>
      </c>
    </row>
    <row r="155" spans="1:88" customFormat="1" ht="47.25" hidden="1" x14ac:dyDescent="0.25">
      <c r="A155" s="26">
        <v>157</v>
      </c>
      <c r="B155" s="58">
        <v>362</v>
      </c>
      <c r="C155" s="13" t="s">
        <v>192</v>
      </c>
      <c r="D155" s="9" t="s">
        <v>7</v>
      </c>
      <c r="E155" s="13" t="s">
        <v>193</v>
      </c>
      <c r="F155" s="9" t="s">
        <v>16</v>
      </c>
      <c r="G155" s="13" t="s">
        <v>561</v>
      </c>
      <c r="H155" s="21" t="s">
        <v>562</v>
      </c>
      <c r="I155" s="19" t="s">
        <v>428</v>
      </c>
      <c r="J155" s="12" t="s">
        <v>136</v>
      </c>
      <c r="K155" s="19"/>
      <c r="L155" s="19"/>
      <c r="M155" s="19"/>
      <c r="N155" s="29" t="s">
        <v>11</v>
      </c>
      <c r="O155" s="19"/>
      <c r="P155" s="19"/>
      <c r="Q155" s="19"/>
      <c r="R155" s="19"/>
      <c r="S155" s="19"/>
      <c r="T155" s="19">
        <f t="shared" si="0"/>
        <v>1</v>
      </c>
      <c r="U155" s="19"/>
      <c r="V155" s="19"/>
      <c r="W155" s="19"/>
      <c r="X155" s="19"/>
      <c r="Y155" s="19"/>
      <c r="Z155" s="19"/>
      <c r="AA155" s="19"/>
      <c r="AB155" s="19"/>
      <c r="AC155" s="19"/>
      <c r="AD155" s="19"/>
      <c r="AE155" s="19"/>
      <c r="AF155" s="19"/>
      <c r="AG155" s="19" t="s">
        <v>467</v>
      </c>
      <c r="AH155" s="19" t="s">
        <v>467</v>
      </c>
      <c r="AI155" s="19" t="s">
        <v>432</v>
      </c>
      <c r="AJ155" s="19" t="s">
        <v>432</v>
      </c>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2</v>
      </c>
      <c r="BF155" s="19">
        <v>2</v>
      </c>
      <c r="BG155" s="19">
        <v>1</v>
      </c>
      <c r="BH155" s="19">
        <v>2</v>
      </c>
      <c r="BI155" s="19">
        <v>1</v>
      </c>
      <c r="BJ155" s="19">
        <v>2</v>
      </c>
      <c r="BK155" s="19">
        <v>2</v>
      </c>
      <c r="BL155" s="19">
        <v>2</v>
      </c>
      <c r="BM155" s="19">
        <v>2</v>
      </c>
      <c r="BN155" s="19">
        <v>2</v>
      </c>
      <c r="BO155" s="19">
        <v>1</v>
      </c>
      <c r="BP155" s="19">
        <v>2</v>
      </c>
      <c r="BQ155" s="19">
        <v>2</v>
      </c>
      <c r="BR155" s="19">
        <v>1</v>
      </c>
      <c r="BS155" s="19">
        <v>2</v>
      </c>
      <c r="BT155" s="19">
        <v>2</v>
      </c>
      <c r="BU155" s="19">
        <v>2</v>
      </c>
      <c r="BV155" s="19">
        <v>2</v>
      </c>
      <c r="BW155" s="19">
        <v>2</v>
      </c>
      <c r="BX155" s="19">
        <v>1</v>
      </c>
      <c r="BY155" s="19">
        <v>2</v>
      </c>
      <c r="BZ155" s="19">
        <v>2</v>
      </c>
      <c r="CA155" s="19">
        <v>2</v>
      </c>
      <c r="CB155" s="19">
        <v>1</v>
      </c>
      <c r="CC155" s="29">
        <f>COUNTIF($BD155:$CB155,2)</f>
        <v>19</v>
      </c>
      <c r="CD155" s="51">
        <f>CC155/COUNTA($BD155:$CB155)</f>
        <v>0.76</v>
      </c>
      <c r="CE155" s="29">
        <f>COUNTIF($BD155:$CB155,1)</f>
        <v>6</v>
      </c>
      <c r="CF155" s="51">
        <f>CE155/COUNTA($BD155:$CB155)</f>
        <v>0.24</v>
      </c>
      <c r="CG155" s="29">
        <f>COUNTIF($BD155:$CB155,0)</f>
        <v>0</v>
      </c>
      <c r="CH155" s="51">
        <f>CG155/COUNTA($BD155:$CB155)</f>
        <v>0</v>
      </c>
      <c r="CI155" s="29">
        <f>(((CC155*2)+(CE155*1)+(CG155*0)))/COUNTA($BD155:$CB155)</f>
        <v>1.76</v>
      </c>
      <c r="CJ155" s="29" t="str">
        <f>IF(CI155&gt;=1.6,"Đạt mục tiêu",IF(CI155&gt;=1,"Cần cố gắng","Chưa đạt"))</f>
        <v>Đạt mục tiêu</v>
      </c>
    </row>
    <row r="156" spans="1:88" ht="35.25" customHeight="1" x14ac:dyDescent="0.25">
      <c r="A156" s="26">
        <v>159</v>
      </c>
      <c r="B156" s="46">
        <v>365</v>
      </c>
      <c r="C156" s="117" t="s">
        <v>194</v>
      </c>
      <c r="D156" s="77"/>
      <c r="E156" s="78"/>
      <c r="F156" s="7" t="s">
        <v>414</v>
      </c>
      <c r="G156" s="7" t="s">
        <v>414</v>
      </c>
      <c r="H156" s="7" t="s">
        <v>414</v>
      </c>
      <c r="I156" s="7" t="s">
        <v>414</v>
      </c>
      <c r="J156" s="7" t="s">
        <v>414</v>
      </c>
      <c r="K156" s="7" t="s">
        <v>414</v>
      </c>
      <c r="L156" s="7" t="s">
        <v>414</v>
      </c>
      <c r="M156" s="7" t="s">
        <v>414</v>
      </c>
      <c r="N156" s="7" t="s">
        <v>414</v>
      </c>
      <c r="O156" s="7" t="s">
        <v>414</v>
      </c>
      <c r="P156" s="7" t="s">
        <v>414</v>
      </c>
      <c r="Q156" s="7" t="s">
        <v>414</v>
      </c>
      <c r="R156" s="7" t="s">
        <v>414</v>
      </c>
      <c r="S156" s="7" t="s">
        <v>414</v>
      </c>
      <c r="T156" s="19">
        <f t="shared" si="0"/>
        <v>0</v>
      </c>
      <c r="U156" s="7" t="s">
        <v>414</v>
      </c>
      <c r="V156" s="7" t="s">
        <v>414</v>
      </c>
      <c r="W156" s="7" t="s">
        <v>414</v>
      </c>
      <c r="X156" s="7" t="s">
        <v>414</v>
      </c>
      <c r="Y156" s="7" t="s">
        <v>414</v>
      </c>
      <c r="Z156" s="7" t="s">
        <v>414</v>
      </c>
      <c r="AA156" s="7" t="s">
        <v>414</v>
      </c>
      <c r="AB156" s="7" t="s">
        <v>414</v>
      </c>
      <c r="AC156" s="7" t="s">
        <v>414</v>
      </c>
      <c r="AD156" s="7" t="s">
        <v>414</v>
      </c>
      <c r="AE156" s="7" t="s">
        <v>414</v>
      </c>
      <c r="AF156" s="7" t="s">
        <v>414</v>
      </c>
      <c r="AG156" s="7" t="s">
        <v>414</v>
      </c>
      <c r="AH156" s="7" t="s">
        <v>414</v>
      </c>
      <c r="AI156" s="7" t="s">
        <v>414</v>
      </c>
      <c r="AJ156" s="7" t="s">
        <v>414</v>
      </c>
      <c r="AK156" s="7" t="s">
        <v>414</v>
      </c>
      <c r="AL156" s="7" t="s">
        <v>414</v>
      </c>
      <c r="AM156" s="7" t="s">
        <v>414</v>
      </c>
      <c r="AN156" s="7" t="s">
        <v>414</v>
      </c>
      <c r="AO156" s="7" t="s">
        <v>414</v>
      </c>
      <c r="AP156" s="7" t="s">
        <v>414</v>
      </c>
      <c r="AQ156" s="7" t="s">
        <v>414</v>
      </c>
      <c r="AR156" s="7" t="s">
        <v>414</v>
      </c>
      <c r="AS156" s="7" t="s">
        <v>414</v>
      </c>
      <c r="AT156" s="7" t="s">
        <v>414</v>
      </c>
      <c r="AU156" s="7" t="s">
        <v>414</v>
      </c>
      <c r="AV156" s="7" t="s">
        <v>414</v>
      </c>
      <c r="AW156" s="7" t="s">
        <v>414</v>
      </c>
      <c r="AX156" s="7" t="s">
        <v>414</v>
      </c>
      <c r="AY156" s="7" t="s">
        <v>414</v>
      </c>
      <c r="AZ156" s="7" t="s">
        <v>414</v>
      </c>
      <c r="BA156" s="7" t="s">
        <v>414</v>
      </c>
      <c r="BB156" s="7" t="s">
        <v>414</v>
      </c>
      <c r="BC156" s="7" t="s">
        <v>414</v>
      </c>
      <c r="BD156" s="7" t="s">
        <v>414</v>
      </c>
      <c r="BE156" s="7" t="s">
        <v>414</v>
      </c>
      <c r="BF156" s="7" t="s">
        <v>414</v>
      </c>
      <c r="BG156" s="7" t="s">
        <v>414</v>
      </c>
      <c r="BH156" s="7" t="s">
        <v>414</v>
      </c>
      <c r="BI156" s="7" t="s">
        <v>414</v>
      </c>
      <c r="BJ156" s="7" t="s">
        <v>414</v>
      </c>
      <c r="BK156" s="7" t="s">
        <v>414</v>
      </c>
      <c r="BL156" s="7" t="s">
        <v>414</v>
      </c>
      <c r="BM156" s="7" t="s">
        <v>414</v>
      </c>
      <c r="BN156" s="7" t="s">
        <v>414</v>
      </c>
      <c r="BO156" s="7" t="s">
        <v>414</v>
      </c>
      <c r="BP156" s="7" t="s">
        <v>414</v>
      </c>
      <c r="BQ156" s="7" t="s">
        <v>414</v>
      </c>
      <c r="BR156" s="7" t="s">
        <v>414</v>
      </c>
      <c r="BS156" s="7" t="s">
        <v>414</v>
      </c>
      <c r="BT156" s="7" t="s">
        <v>414</v>
      </c>
      <c r="BU156" s="7" t="s">
        <v>414</v>
      </c>
      <c r="BV156" s="7" t="s">
        <v>414</v>
      </c>
      <c r="BW156" s="7" t="s">
        <v>414</v>
      </c>
      <c r="BX156" s="7" t="s">
        <v>414</v>
      </c>
      <c r="BY156" s="7" t="s">
        <v>414</v>
      </c>
      <c r="BZ156" s="7" t="s">
        <v>414</v>
      </c>
      <c r="CA156" s="7" t="s">
        <v>414</v>
      </c>
      <c r="CB156" s="7" t="s">
        <v>414</v>
      </c>
      <c r="CC156" s="7" t="s">
        <v>414</v>
      </c>
      <c r="CD156" s="7" t="s">
        <v>414</v>
      </c>
      <c r="CE156" s="7" t="s">
        <v>414</v>
      </c>
      <c r="CF156" s="7" t="s">
        <v>414</v>
      </c>
      <c r="CG156" s="7" t="s">
        <v>414</v>
      </c>
      <c r="CH156" s="7" t="s">
        <v>414</v>
      </c>
      <c r="CI156" s="7" t="s">
        <v>414</v>
      </c>
      <c r="CJ156" s="7" t="s">
        <v>414</v>
      </c>
    </row>
    <row r="157" spans="1:88" customFormat="1" ht="54" hidden="1" customHeight="1" x14ac:dyDescent="0.25">
      <c r="A157" s="26">
        <v>160</v>
      </c>
      <c r="B157" s="79">
        <v>366</v>
      </c>
      <c r="C157" s="49" t="s">
        <v>195</v>
      </c>
      <c r="D157" s="9" t="s">
        <v>16</v>
      </c>
      <c r="E157" s="13" t="s">
        <v>563</v>
      </c>
      <c r="F157" s="9" t="s">
        <v>16</v>
      </c>
      <c r="G157" s="13" t="s">
        <v>563</v>
      </c>
      <c r="H157" s="13" t="s">
        <v>564</v>
      </c>
      <c r="I157" s="19" t="s">
        <v>428</v>
      </c>
      <c r="J157" s="12" t="s">
        <v>136</v>
      </c>
      <c r="K157" s="29" t="s">
        <v>11</v>
      </c>
      <c r="L157" s="19"/>
      <c r="M157" s="19"/>
      <c r="N157" s="19"/>
      <c r="O157" s="19"/>
      <c r="P157" s="19"/>
      <c r="Q157" s="19"/>
      <c r="R157" s="19"/>
      <c r="S157" s="26"/>
      <c r="T157" s="19">
        <f t="shared" si="0"/>
        <v>1</v>
      </c>
      <c r="U157" s="19" t="s">
        <v>467</v>
      </c>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v>2</v>
      </c>
      <c r="BE157" s="19">
        <v>1</v>
      </c>
      <c r="BF157" s="19">
        <v>2</v>
      </c>
      <c r="BG157" s="19">
        <v>2</v>
      </c>
      <c r="BH157" s="19">
        <v>2</v>
      </c>
      <c r="BI157" s="19">
        <v>2</v>
      </c>
      <c r="BJ157" s="19">
        <v>2</v>
      </c>
      <c r="BK157" s="19">
        <v>2</v>
      </c>
      <c r="BL157" s="19">
        <v>2</v>
      </c>
      <c r="BM157" s="19">
        <v>1</v>
      </c>
      <c r="BN157" s="19">
        <v>1</v>
      </c>
      <c r="BO157" s="19">
        <v>2</v>
      </c>
      <c r="BP157" s="19">
        <v>2</v>
      </c>
      <c r="BQ157" s="19">
        <v>2</v>
      </c>
      <c r="BR157" s="19">
        <v>2</v>
      </c>
      <c r="BS157" s="19">
        <v>2</v>
      </c>
      <c r="BT157" s="19">
        <v>2</v>
      </c>
      <c r="BU157" s="19">
        <v>2</v>
      </c>
      <c r="BV157" s="19">
        <v>0</v>
      </c>
      <c r="BW157" s="19">
        <v>2</v>
      </c>
      <c r="BX157" s="19">
        <v>1</v>
      </c>
      <c r="BY157" s="19">
        <v>2</v>
      </c>
      <c r="BZ157" s="19">
        <v>2</v>
      </c>
      <c r="CA157" s="19">
        <v>1</v>
      </c>
      <c r="CB157" s="19">
        <v>2</v>
      </c>
      <c r="CC157" s="29">
        <f>COUNTIF($BD157:$CB157,2)</f>
        <v>19</v>
      </c>
      <c r="CD157" s="51">
        <f>CC157/COUNTA($BD157:$CB157)</f>
        <v>0.76</v>
      </c>
      <c r="CE157" s="29">
        <f>COUNTIF($BD157:$CB157,1)</f>
        <v>5</v>
      </c>
      <c r="CF157" s="51">
        <f>CE157/COUNTA($BD157:$CB157)</f>
        <v>0.2</v>
      </c>
      <c r="CG157" s="29">
        <f>COUNTIF($BD157:$CB157,0)</f>
        <v>1</v>
      </c>
      <c r="CH157" s="51">
        <f>CG157/COUNTA($BD157:$CB157)</f>
        <v>0.04</v>
      </c>
      <c r="CI157" s="29">
        <f>(((CC157*2)+(CE157*1)+(CG157*0)))/COUNTA($BD157:$CB157)</f>
        <v>1.72</v>
      </c>
      <c r="CJ157" s="29" t="str">
        <f>IF(CI157&gt;=1.6,"Đạt mục tiêu",IF(CI157&gt;=1,"Cần cố gắng","Chưa đạt"))</f>
        <v>Đạt mục tiêu</v>
      </c>
    </row>
    <row r="158" spans="1:88" customFormat="1" ht="55.5" hidden="1" customHeight="1" x14ac:dyDescent="0.25">
      <c r="A158" s="26"/>
      <c r="B158" s="79">
        <v>366</v>
      </c>
      <c r="C158" s="49" t="s">
        <v>195</v>
      </c>
      <c r="D158" s="9" t="s">
        <v>16</v>
      </c>
      <c r="E158" s="13" t="s">
        <v>563</v>
      </c>
      <c r="F158" s="9" t="s">
        <v>16</v>
      </c>
      <c r="G158" s="13" t="s">
        <v>565</v>
      </c>
      <c r="H158" s="13" t="s">
        <v>566</v>
      </c>
      <c r="I158" s="19" t="s">
        <v>428</v>
      </c>
      <c r="J158" s="12" t="s">
        <v>136</v>
      </c>
      <c r="K158" s="29"/>
      <c r="L158" s="19"/>
      <c r="M158" s="19"/>
      <c r="N158" s="19"/>
      <c r="O158" s="19"/>
      <c r="P158" s="19"/>
      <c r="Q158" s="29" t="s">
        <v>11</v>
      </c>
      <c r="R158" s="19"/>
      <c r="S158" s="26"/>
      <c r="T158" s="19">
        <f t="shared" si="0"/>
        <v>1</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29"/>
      <c r="CD158" s="51"/>
      <c r="CE158" s="29"/>
      <c r="CF158" s="51"/>
      <c r="CG158" s="29"/>
      <c r="CH158" s="51"/>
      <c r="CI158" s="29"/>
      <c r="CJ158" s="29"/>
    </row>
    <row r="159" spans="1:88" ht="55.5" customHeight="1" x14ac:dyDescent="0.25">
      <c r="A159" s="26"/>
      <c r="B159" s="79">
        <v>366</v>
      </c>
      <c r="C159" s="49" t="s">
        <v>195</v>
      </c>
      <c r="D159" s="50" t="s">
        <v>16</v>
      </c>
      <c r="E159" s="13" t="s">
        <v>563</v>
      </c>
      <c r="F159" s="50" t="s">
        <v>16</v>
      </c>
      <c r="G159" s="13" t="s">
        <v>565</v>
      </c>
      <c r="H159" s="13" t="s">
        <v>858</v>
      </c>
      <c r="I159" s="19" t="s">
        <v>417</v>
      </c>
      <c r="J159" s="12" t="s">
        <v>136</v>
      </c>
      <c r="K159" s="29"/>
      <c r="L159" s="19"/>
      <c r="M159" s="19"/>
      <c r="N159" s="19"/>
      <c r="O159" s="19"/>
      <c r="P159" s="19" t="s">
        <v>11</v>
      </c>
      <c r="Q159" s="29"/>
      <c r="R159" s="19"/>
      <c r="S159" s="26"/>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t="s">
        <v>859</v>
      </c>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9"/>
      <c r="CD159" s="51"/>
      <c r="CE159" s="29"/>
      <c r="CF159" s="51"/>
      <c r="CG159" s="29"/>
      <c r="CH159" s="51"/>
      <c r="CI159" s="29"/>
      <c r="CJ159" s="29"/>
    </row>
    <row r="160" spans="1:88" customFormat="1" ht="57" hidden="1" customHeight="1" x14ac:dyDescent="0.25">
      <c r="A160" s="26">
        <v>161</v>
      </c>
      <c r="B160" s="79">
        <v>366</v>
      </c>
      <c r="C160" s="49" t="s">
        <v>195</v>
      </c>
      <c r="D160" s="9" t="s">
        <v>16</v>
      </c>
      <c r="E160" s="13" t="s">
        <v>563</v>
      </c>
      <c r="F160" s="9" t="s">
        <v>16</v>
      </c>
      <c r="G160" s="13" t="s">
        <v>563</v>
      </c>
      <c r="H160" s="54" t="s">
        <v>567</v>
      </c>
      <c r="I160" s="19" t="s">
        <v>428</v>
      </c>
      <c r="J160" s="12" t="s">
        <v>136</v>
      </c>
      <c r="K160" s="19"/>
      <c r="L160" s="19"/>
      <c r="M160" s="19"/>
      <c r="N160" s="19"/>
      <c r="O160" s="19"/>
      <c r="P160" s="19"/>
      <c r="Q160" s="19"/>
      <c r="R160" s="19"/>
      <c r="S160" s="29" t="s">
        <v>11</v>
      </c>
      <c r="T160" s="19">
        <f t="shared" si="0"/>
        <v>1</v>
      </c>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t="s">
        <v>467</v>
      </c>
      <c r="BB160" s="19" t="s">
        <v>469</v>
      </c>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29"/>
      <c r="CD160" s="51"/>
      <c r="CE160" s="29"/>
      <c r="CF160" s="51"/>
      <c r="CG160" s="29"/>
      <c r="CH160" s="51"/>
      <c r="CI160" s="29"/>
      <c r="CJ160" s="29"/>
    </row>
    <row r="161" spans="1:88" customFormat="1" ht="47.25" hidden="1" customHeight="1" x14ac:dyDescent="0.25">
      <c r="A161" s="26">
        <v>162</v>
      </c>
      <c r="B161" s="57">
        <v>369</v>
      </c>
      <c r="C161" s="13" t="s">
        <v>196</v>
      </c>
      <c r="D161" s="9" t="s">
        <v>16</v>
      </c>
      <c r="E161" s="13" t="s">
        <v>197</v>
      </c>
      <c r="F161" s="9" t="s">
        <v>16</v>
      </c>
      <c r="G161" s="13" t="s">
        <v>197</v>
      </c>
      <c r="H161" s="21" t="s">
        <v>568</v>
      </c>
      <c r="I161" s="19" t="s">
        <v>569</v>
      </c>
      <c r="J161" s="12" t="s">
        <v>136</v>
      </c>
      <c r="K161" s="19"/>
      <c r="L161" s="19" t="s">
        <v>11</v>
      </c>
      <c r="M161" s="19"/>
      <c r="N161" s="19"/>
      <c r="O161" s="19"/>
      <c r="P161" s="19"/>
      <c r="Q161" s="19"/>
      <c r="R161" s="19"/>
      <c r="S161" s="29"/>
      <c r="T161" s="19">
        <f t="shared" si="0"/>
        <v>1</v>
      </c>
      <c r="U161" s="19"/>
      <c r="V161" s="19"/>
      <c r="W161" s="19"/>
      <c r="X161" s="19"/>
      <c r="Y161" s="19" t="s">
        <v>570</v>
      </c>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v>2</v>
      </c>
      <c r="BE161" s="19">
        <v>2</v>
      </c>
      <c r="BF161" s="19">
        <v>2</v>
      </c>
      <c r="BG161" s="19">
        <v>2</v>
      </c>
      <c r="BH161" s="19">
        <v>2</v>
      </c>
      <c r="BI161" s="19">
        <v>2</v>
      </c>
      <c r="BJ161" s="19">
        <v>2</v>
      </c>
      <c r="BK161" s="19">
        <v>1</v>
      </c>
      <c r="BL161" s="19">
        <v>2</v>
      </c>
      <c r="BM161" s="19">
        <v>2</v>
      </c>
      <c r="BN161" s="19">
        <v>2</v>
      </c>
      <c r="BO161" s="19">
        <v>2</v>
      </c>
      <c r="BP161" s="19">
        <v>2</v>
      </c>
      <c r="BQ161" s="19">
        <v>1</v>
      </c>
      <c r="BR161" s="19">
        <v>2</v>
      </c>
      <c r="BS161" s="19">
        <v>1</v>
      </c>
      <c r="BT161" s="19">
        <v>2</v>
      </c>
      <c r="BU161" s="19">
        <v>2</v>
      </c>
      <c r="BV161" s="19">
        <v>0</v>
      </c>
      <c r="BW161" s="19">
        <v>2</v>
      </c>
      <c r="BX161" s="19">
        <v>2</v>
      </c>
      <c r="BY161" s="19">
        <v>2</v>
      </c>
      <c r="BZ161" s="19">
        <v>2</v>
      </c>
      <c r="CA161" s="19">
        <v>1</v>
      </c>
      <c r="CB161" s="19">
        <v>2</v>
      </c>
      <c r="CC161" s="29">
        <f>COUNTIF($BD161:$CB161,2)</f>
        <v>20</v>
      </c>
      <c r="CD161" s="51">
        <f>CC161/COUNTA($BD161:$CB161)</f>
        <v>0.8</v>
      </c>
      <c r="CE161" s="29">
        <f>COUNTIF($BD161:$CB161,1)</f>
        <v>4</v>
      </c>
      <c r="CF161" s="51">
        <f>CE161/COUNTA($BD161:$CB161)</f>
        <v>0.16</v>
      </c>
      <c r="CG161" s="29">
        <f>COUNTIF($BD161:$CB161,0)</f>
        <v>1</v>
      </c>
      <c r="CH161" s="51">
        <f>CG161/COUNTA($BD161:$CB161)</f>
        <v>0.04</v>
      </c>
      <c r="CI161" s="29">
        <f>(((CC161*2)+(CE161*1)+(CG161*0)))/COUNTA($BD161:$CB161)</f>
        <v>1.76</v>
      </c>
      <c r="CJ161" s="29" t="str">
        <f>IF(CI161&gt;=1.6,"Đạt mục tiêu",IF(CI161&gt;=1,"Cần cố gắng","Chưa đạt"))</f>
        <v>Đạt mục tiêu</v>
      </c>
    </row>
    <row r="162" spans="1:88" customFormat="1" ht="52.5" hidden="1" customHeight="1" x14ac:dyDescent="0.25">
      <c r="A162" s="26">
        <v>163</v>
      </c>
      <c r="B162" s="57">
        <v>369</v>
      </c>
      <c r="C162" s="13" t="s">
        <v>196</v>
      </c>
      <c r="D162" s="9" t="s">
        <v>16</v>
      </c>
      <c r="E162" s="13" t="s">
        <v>197</v>
      </c>
      <c r="F162" s="9" t="s">
        <v>16</v>
      </c>
      <c r="G162" s="13" t="s">
        <v>197</v>
      </c>
      <c r="H162" s="21" t="s">
        <v>571</v>
      </c>
      <c r="I162" s="19" t="s">
        <v>428</v>
      </c>
      <c r="J162" s="12" t="s">
        <v>136</v>
      </c>
      <c r="K162" s="19"/>
      <c r="L162" s="19"/>
      <c r="M162" s="19"/>
      <c r="N162" s="19"/>
      <c r="O162" s="19"/>
      <c r="P162" s="19"/>
      <c r="Q162" s="19"/>
      <c r="R162" s="19"/>
      <c r="S162" s="29" t="s">
        <v>11</v>
      </c>
      <c r="T162" s="19">
        <f t="shared" si="0"/>
        <v>1</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t="s">
        <v>467</v>
      </c>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29"/>
      <c r="CD162" s="51"/>
      <c r="CE162" s="29"/>
      <c r="CF162" s="51"/>
      <c r="CG162" s="29"/>
      <c r="CH162" s="51"/>
      <c r="CI162" s="29"/>
      <c r="CJ162" s="29"/>
    </row>
    <row r="163" spans="1:88" customFormat="1" ht="15.75" hidden="1" customHeight="1" x14ac:dyDescent="0.25">
      <c r="A163" s="26">
        <v>164</v>
      </c>
      <c r="B163" s="14">
        <v>372</v>
      </c>
      <c r="C163" s="13" t="s">
        <v>198</v>
      </c>
      <c r="D163" s="9" t="s">
        <v>16</v>
      </c>
      <c r="E163" s="13" t="s">
        <v>199</v>
      </c>
      <c r="F163" s="9" t="s">
        <v>16</v>
      </c>
      <c r="G163" s="13" t="s">
        <v>199</v>
      </c>
      <c r="H163" s="13" t="s">
        <v>572</v>
      </c>
      <c r="I163" s="19" t="s">
        <v>417</v>
      </c>
      <c r="J163" s="12" t="s">
        <v>136</v>
      </c>
      <c r="K163" s="19"/>
      <c r="L163" s="19"/>
      <c r="M163" s="19"/>
      <c r="N163" s="19"/>
      <c r="O163" s="19"/>
      <c r="P163" s="19"/>
      <c r="Q163" s="19"/>
      <c r="R163" s="19"/>
      <c r="S163" s="19" t="s">
        <v>11</v>
      </c>
      <c r="T163" s="19">
        <f t="shared" si="0"/>
        <v>1</v>
      </c>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t="s">
        <v>475</v>
      </c>
      <c r="BB163" s="19" t="s">
        <v>475</v>
      </c>
      <c r="BC163" s="19" t="s">
        <v>475</v>
      </c>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29">
        <f>COUNTIF($BD163:$CB163,2)</f>
        <v>0</v>
      </c>
      <c r="CD163" s="51" t="e">
        <f>CC163/COUNTA($BD163:$CB163)</f>
        <v>#DIV/0!</v>
      </c>
      <c r="CE163" s="29">
        <f>COUNTIF($BD163:$CB163,1)</f>
        <v>0</v>
      </c>
      <c r="CF163" s="51" t="e">
        <f>CE163/COUNTA($BD163:$CB163)</f>
        <v>#DIV/0!</v>
      </c>
      <c r="CG163" s="29">
        <f>COUNTIF($BD163:$CB163,0)</f>
        <v>0</v>
      </c>
      <c r="CH163" s="51" t="e">
        <f>CG163/COUNTA($BD163:$CB163)</f>
        <v>#DIV/0!</v>
      </c>
      <c r="CI163" s="29" t="e">
        <f>(((CC163*2)+(CE163*1)+(CG163*0)))/COUNTA($BD163:$CB163)</f>
        <v>#DIV/0!</v>
      </c>
      <c r="CJ163" s="29" t="e">
        <f>IF(CI163&gt;=1.6,"Đạt mục tiêu",IF(CI163&gt;=1,"Cần cố gắng","Chưa đạt"))</f>
        <v>#DIV/0!</v>
      </c>
    </row>
    <row r="164" spans="1:88" ht="40.5" customHeight="1" x14ac:dyDescent="0.25">
      <c r="A164" s="26">
        <v>165</v>
      </c>
      <c r="B164" s="46">
        <v>375</v>
      </c>
      <c r="C164" s="117" t="s">
        <v>200</v>
      </c>
      <c r="D164" s="80"/>
      <c r="E164" s="80"/>
      <c r="F164" s="80"/>
      <c r="G164" s="80"/>
      <c r="H164" s="81"/>
      <c r="I164" s="7" t="s">
        <v>414</v>
      </c>
      <c r="J164" s="7" t="s">
        <v>414</v>
      </c>
      <c r="K164" s="7" t="s">
        <v>414</v>
      </c>
      <c r="L164" s="7" t="s">
        <v>414</v>
      </c>
      <c r="M164" s="7" t="s">
        <v>414</v>
      </c>
      <c r="N164" s="7" t="s">
        <v>414</v>
      </c>
      <c r="O164" s="7" t="s">
        <v>414</v>
      </c>
      <c r="P164" s="7" t="s">
        <v>414</v>
      </c>
      <c r="Q164" s="7" t="s">
        <v>414</v>
      </c>
      <c r="R164" s="7" t="s">
        <v>414</v>
      </c>
      <c r="S164" s="7" t="s">
        <v>414</v>
      </c>
      <c r="T164" s="19">
        <f t="shared" si="0"/>
        <v>0</v>
      </c>
      <c r="U164" s="7" t="s">
        <v>414</v>
      </c>
      <c r="V164" s="7" t="s">
        <v>414</v>
      </c>
      <c r="W164" s="7" t="s">
        <v>414</v>
      </c>
      <c r="X164" s="7" t="s">
        <v>414</v>
      </c>
      <c r="Y164" s="7" t="s">
        <v>414</v>
      </c>
      <c r="Z164" s="7" t="s">
        <v>414</v>
      </c>
      <c r="AA164" s="7" t="s">
        <v>414</v>
      </c>
      <c r="AB164" s="7" t="s">
        <v>414</v>
      </c>
      <c r="AC164" s="7" t="s">
        <v>414</v>
      </c>
      <c r="AD164" s="7" t="s">
        <v>414</v>
      </c>
      <c r="AE164" s="7" t="s">
        <v>414</v>
      </c>
      <c r="AF164" s="7" t="s">
        <v>414</v>
      </c>
      <c r="AG164" s="7" t="s">
        <v>414</v>
      </c>
      <c r="AH164" s="7" t="s">
        <v>414</v>
      </c>
      <c r="AI164" s="7" t="s">
        <v>414</v>
      </c>
      <c r="AJ164" s="7" t="s">
        <v>414</v>
      </c>
      <c r="AK164" s="7" t="s">
        <v>414</v>
      </c>
      <c r="AL164" s="7" t="s">
        <v>414</v>
      </c>
      <c r="AM164" s="7" t="s">
        <v>414</v>
      </c>
      <c r="AN164" s="7" t="s">
        <v>414</v>
      </c>
      <c r="AO164" s="7" t="s">
        <v>414</v>
      </c>
      <c r="AP164" s="7" t="s">
        <v>414</v>
      </c>
      <c r="AQ164" s="7" t="s">
        <v>414</v>
      </c>
      <c r="AR164" s="7" t="s">
        <v>414</v>
      </c>
      <c r="AS164" s="7" t="s">
        <v>414</v>
      </c>
      <c r="AT164" s="7" t="s">
        <v>414</v>
      </c>
      <c r="AU164" s="7" t="s">
        <v>414</v>
      </c>
      <c r="AV164" s="7" t="s">
        <v>414</v>
      </c>
      <c r="AW164" s="7" t="s">
        <v>414</v>
      </c>
      <c r="AX164" s="7" t="s">
        <v>414</v>
      </c>
      <c r="AY164" s="7" t="s">
        <v>414</v>
      </c>
      <c r="AZ164" s="7" t="s">
        <v>414</v>
      </c>
      <c r="BA164" s="7" t="s">
        <v>414</v>
      </c>
      <c r="BB164" s="7" t="s">
        <v>414</v>
      </c>
      <c r="BC164" s="7" t="s">
        <v>414</v>
      </c>
      <c r="BD164" s="7" t="s">
        <v>414</v>
      </c>
      <c r="BE164" s="7" t="s">
        <v>414</v>
      </c>
      <c r="BF164" s="7" t="s">
        <v>414</v>
      </c>
      <c r="BG164" s="7" t="s">
        <v>414</v>
      </c>
      <c r="BH164" s="7" t="s">
        <v>414</v>
      </c>
      <c r="BI164" s="7" t="s">
        <v>414</v>
      </c>
      <c r="BJ164" s="7" t="s">
        <v>414</v>
      </c>
      <c r="BK164" s="7" t="s">
        <v>414</v>
      </c>
      <c r="BL164" s="7" t="s">
        <v>414</v>
      </c>
      <c r="BM164" s="7" t="s">
        <v>414</v>
      </c>
      <c r="BN164" s="7" t="s">
        <v>414</v>
      </c>
      <c r="BO164" s="7" t="s">
        <v>414</v>
      </c>
      <c r="BP164" s="7" t="s">
        <v>414</v>
      </c>
      <c r="BQ164" s="7" t="s">
        <v>414</v>
      </c>
      <c r="BR164" s="7" t="s">
        <v>414</v>
      </c>
      <c r="BS164" s="7" t="s">
        <v>414</v>
      </c>
      <c r="BT164" s="7" t="s">
        <v>414</v>
      </c>
      <c r="BU164" s="7" t="s">
        <v>414</v>
      </c>
      <c r="BV164" s="7" t="s">
        <v>414</v>
      </c>
      <c r="BW164" s="7" t="s">
        <v>414</v>
      </c>
      <c r="BX164" s="7" t="s">
        <v>414</v>
      </c>
      <c r="BY164" s="7" t="s">
        <v>414</v>
      </c>
      <c r="BZ164" s="7" t="s">
        <v>414</v>
      </c>
      <c r="CA164" s="7" t="s">
        <v>414</v>
      </c>
      <c r="CB164" s="7" t="s">
        <v>414</v>
      </c>
      <c r="CC164" s="7" t="s">
        <v>414</v>
      </c>
      <c r="CD164" s="7" t="s">
        <v>414</v>
      </c>
      <c r="CE164" s="7" t="s">
        <v>414</v>
      </c>
      <c r="CF164" s="7" t="s">
        <v>414</v>
      </c>
      <c r="CG164" s="7" t="s">
        <v>414</v>
      </c>
      <c r="CH164" s="7" t="s">
        <v>414</v>
      </c>
      <c r="CI164" s="7" t="s">
        <v>414</v>
      </c>
      <c r="CJ164" s="7" t="s">
        <v>414</v>
      </c>
    </row>
    <row r="165" spans="1:88" ht="27" customHeight="1" x14ac:dyDescent="0.25">
      <c r="A165" s="26">
        <v>166</v>
      </c>
      <c r="B165" s="46">
        <v>376</v>
      </c>
      <c r="C165" s="68" t="s">
        <v>201</v>
      </c>
      <c r="D165" s="69"/>
      <c r="E165" s="69"/>
      <c r="F165" s="7" t="s">
        <v>414</v>
      </c>
      <c r="G165" s="7" t="s">
        <v>414</v>
      </c>
      <c r="H165" s="7" t="s">
        <v>414</v>
      </c>
      <c r="I165" s="7" t="s">
        <v>414</v>
      </c>
      <c r="J165" s="7" t="s">
        <v>414</v>
      </c>
      <c r="K165" s="7" t="s">
        <v>414</v>
      </c>
      <c r="L165" s="7" t="s">
        <v>414</v>
      </c>
      <c r="M165" s="7" t="s">
        <v>414</v>
      </c>
      <c r="N165" s="7" t="s">
        <v>414</v>
      </c>
      <c r="O165" s="7" t="s">
        <v>414</v>
      </c>
      <c r="P165" s="7" t="s">
        <v>414</v>
      </c>
      <c r="Q165" s="7" t="s">
        <v>414</v>
      </c>
      <c r="R165" s="7" t="s">
        <v>414</v>
      </c>
      <c r="S165" s="7" t="s">
        <v>414</v>
      </c>
      <c r="T165" s="19">
        <f t="shared" si="0"/>
        <v>0</v>
      </c>
      <c r="U165" s="7" t="s">
        <v>414</v>
      </c>
      <c r="V165" s="7" t="s">
        <v>414</v>
      </c>
      <c r="W165" s="7" t="s">
        <v>414</v>
      </c>
      <c r="X165" s="7" t="s">
        <v>414</v>
      </c>
      <c r="Y165" s="7" t="s">
        <v>414</v>
      </c>
      <c r="Z165" s="7" t="s">
        <v>414</v>
      </c>
      <c r="AA165" s="7" t="s">
        <v>414</v>
      </c>
      <c r="AB165" s="7" t="s">
        <v>414</v>
      </c>
      <c r="AC165" s="7" t="s">
        <v>414</v>
      </c>
      <c r="AD165" s="7" t="s">
        <v>414</v>
      </c>
      <c r="AE165" s="7" t="s">
        <v>414</v>
      </c>
      <c r="AF165" s="7" t="s">
        <v>414</v>
      </c>
      <c r="AG165" s="7" t="s">
        <v>414</v>
      </c>
      <c r="AH165" s="7" t="s">
        <v>414</v>
      </c>
      <c r="AI165" s="7" t="s">
        <v>414</v>
      </c>
      <c r="AJ165" s="7" t="s">
        <v>414</v>
      </c>
      <c r="AK165" s="7" t="s">
        <v>414</v>
      </c>
      <c r="AL165" s="7" t="s">
        <v>414</v>
      </c>
      <c r="AM165" s="7" t="s">
        <v>414</v>
      </c>
      <c r="AN165" s="7" t="s">
        <v>414</v>
      </c>
      <c r="AO165" s="7" t="s">
        <v>414</v>
      </c>
      <c r="AP165" s="7" t="s">
        <v>414</v>
      </c>
      <c r="AQ165" s="7" t="s">
        <v>414</v>
      </c>
      <c r="AR165" s="7" t="s">
        <v>414</v>
      </c>
      <c r="AS165" s="7" t="s">
        <v>414</v>
      </c>
      <c r="AT165" s="7" t="s">
        <v>414</v>
      </c>
      <c r="AU165" s="7" t="s">
        <v>414</v>
      </c>
      <c r="AV165" s="7" t="s">
        <v>414</v>
      </c>
      <c r="AW165" s="7" t="s">
        <v>414</v>
      </c>
      <c r="AX165" s="7" t="s">
        <v>414</v>
      </c>
      <c r="AY165" s="7" t="s">
        <v>414</v>
      </c>
      <c r="AZ165" s="7" t="s">
        <v>414</v>
      </c>
      <c r="BA165" s="7" t="s">
        <v>414</v>
      </c>
      <c r="BB165" s="7" t="s">
        <v>414</v>
      </c>
      <c r="BC165" s="7" t="s">
        <v>414</v>
      </c>
      <c r="BD165" s="7" t="s">
        <v>414</v>
      </c>
      <c r="BE165" s="7" t="s">
        <v>414</v>
      </c>
      <c r="BF165" s="7" t="s">
        <v>414</v>
      </c>
      <c r="BG165" s="7" t="s">
        <v>414</v>
      </c>
      <c r="BH165" s="7" t="s">
        <v>414</v>
      </c>
      <c r="BI165" s="7" t="s">
        <v>414</v>
      </c>
      <c r="BJ165" s="7" t="s">
        <v>414</v>
      </c>
      <c r="BK165" s="7" t="s">
        <v>414</v>
      </c>
      <c r="BL165" s="7" t="s">
        <v>414</v>
      </c>
      <c r="BM165" s="7" t="s">
        <v>414</v>
      </c>
      <c r="BN165" s="7" t="s">
        <v>414</v>
      </c>
      <c r="BO165" s="7" t="s">
        <v>414</v>
      </c>
      <c r="BP165" s="7" t="s">
        <v>414</v>
      </c>
      <c r="BQ165" s="7" t="s">
        <v>414</v>
      </c>
      <c r="BR165" s="7" t="s">
        <v>414</v>
      </c>
      <c r="BS165" s="7" t="s">
        <v>414</v>
      </c>
      <c r="BT165" s="7" t="s">
        <v>414</v>
      </c>
      <c r="BU165" s="7" t="s">
        <v>414</v>
      </c>
      <c r="BV165" s="7" t="s">
        <v>414</v>
      </c>
      <c r="BW165" s="7" t="s">
        <v>414</v>
      </c>
      <c r="BX165" s="7" t="s">
        <v>414</v>
      </c>
      <c r="BY165" s="7" t="s">
        <v>414</v>
      </c>
      <c r="BZ165" s="7" t="s">
        <v>414</v>
      </c>
      <c r="CA165" s="7" t="s">
        <v>414</v>
      </c>
      <c r="CB165" s="7" t="s">
        <v>414</v>
      </c>
      <c r="CC165" s="7" t="s">
        <v>414</v>
      </c>
      <c r="CD165" s="7" t="s">
        <v>414</v>
      </c>
      <c r="CE165" s="7" t="s">
        <v>414</v>
      </c>
      <c r="CF165" s="7" t="s">
        <v>414</v>
      </c>
      <c r="CG165" s="7" t="s">
        <v>414</v>
      </c>
      <c r="CH165" s="7" t="s">
        <v>414</v>
      </c>
      <c r="CI165" s="7" t="s">
        <v>414</v>
      </c>
      <c r="CJ165" s="7" t="s">
        <v>414</v>
      </c>
    </row>
    <row r="166" spans="1:88" customFormat="1" ht="84" hidden="1" customHeight="1" x14ac:dyDescent="0.25">
      <c r="A166" s="26">
        <v>167</v>
      </c>
      <c r="B166" s="14">
        <v>377</v>
      </c>
      <c r="C166" s="13" t="s">
        <v>202</v>
      </c>
      <c r="D166" s="9" t="s">
        <v>7</v>
      </c>
      <c r="E166" s="13" t="s">
        <v>203</v>
      </c>
      <c r="F166" s="9" t="s">
        <v>7</v>
      </c>
      <c r="G166" s="13" t="s">
        <v>203</v>
      </c>
      <c r="H166" s="13" t="s">
        <v>573</v>
      </c>
      <c r="I166" s="19" t="s">
        <v>428</v>
      </c>
      <c r="J166" s="12" t="s">
        <v>204</v>
      </c>
      <c r="K166" s="19"/>
      <c r="L166" s="19"/>
      <c r="M166" s="19"/>
      <c r="N166" s="19"/>
      <c r="O166" s="19"/>
      <c r="P166" s="19"/>
      <c r="Q166" s="19" t="s">
        <v>11</v>
      </c>
      <c r="R166" s="19"/>
      <c r="S166" s="19"/>
      <c r="T166" s="19">
        <f t="shared" si="0"/>
        <v>1</v>
      </c>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t="s">
        <v>432</v>
      </c>
      <c r="AT166" s="19" t="s">
        <v>432</v>
      </c>
      <c r="AU166" s="19" t="s">
        <v>429</v>
      </c>
      <c r="AV166" s="19" t="s">
        <v>432</v>
      </c>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29">
        <f t="shared" ref="CC166:CC169" si="144">COUNTIF($BD166:$CB166,2)</f>
        <v>0</v>
      </c>
      <c r="CD166" s="51" t="e">
        <f t="shared" ref="CD166:CD169" si="145">CC166/COUNTA($BD166:$CB166)</f>
        <v>#DIV/0!</v>
      </c>
      <c r="CE166" s="29">
        <f t="shared" ref="CE166:CE169" si="146">COUNTIF($BD166:$CB166,1)</f>
        <v>0</v>
      </c>
      <c r="CF166" s="51" t="e">
        <f t="shared" ref="CF166:CF169" si="147">CE166/COUNTA($BD166:$CB166)</f>
        <v>#DIV/0!</v>
      </c>
      <c r="CG166" s="29">
        <f t="shared" ref="CG166:CG169" si="148">COUNTIF($BD166:$CB166,0)</f>
        <v>0</v>
      </c>
      <c r="CH166" s="51" t="e">
        <f t="shared" ref="CH166:CH169" si="149">CG166/COUNTA($BD166:$CB166)</f>
        <v>#DIV/0!</v>
      </c>
      <c r="CI166" s="29" t="e">
        <f t="shared" ref="CI166:CI169" si="150">(((CC166*2)+(CE166*1)+(CG166*0)))/COUNTA($BD166:$CB166)</f>
        <v>#DIV/0!</v>
      </c>
      <c r="CJ166" s="29" t="e">
        <f t="shared" ref="CJ166:CJ169" si="151">IF(CI166&gt;=1.6,"Đạt mục tiêu",IF(CI166&gt;=1,"Cần cố gắng","Chưa đạt"))</f>
        <v>#DIV/0!</v>
      </c>
    </row>
    <row r="167" spans="1:88" customFormat="1" ht="55.5" hidden="1" customHeight="1" x14ac:dyDescent="0.25">
      <c r="A167" s="26">
        <v>168</v>
      </c>
      <c r="B167" s="19">
        <v>380</v>
      </c>
      <c r="C167" s="49" t="s">
        <v>205</v>
      </c>
      <c r="D167" s="9" t="s">
        <v>16</v>
      </c>
      <c r="E167" s="13" t="s">
        <v>206</v>
      </c>
      <c r="F167" s="9" t="s">
        <v>16</v>
      </c>
      <c r="G167" s="13" t="s">
        <v>206</v>
      </c>
      <c r="H167" s="13" t="s">
        <v>574</v>
      </c>
      <c r="I167" s="19" t="s">
        <v>417</v>
      </c>
      <c r="J167" s="12" t="s">
        <v>204</v>
      </c>
      <c r="K167" s="19" t="s">
        <v>11</v>
      </c>
      <c r="L167" s="19"/>
      <c r="M167" s="19"/>
      <c r="N167" s="19"/>
      <c r="O167" s="19"/>
      <c r="P167" s="19"/>
      <c r="Q167" s="19"/>
      <c r="R167" s="19"/>
      <c r="S167" s="19"/>
      <c r="T167" s="19">
        <f t="shared" si="0"/>
        <v>1</v>
      </c>
      <c r="U167" s="19" t="s">
        <v>429</v>
      </c>
      <c r="V167" s="19" t="s">
        <v>429</v>
      </c>
      <c r="W167" s="19" t="s">
        <v>429</v>
      </c>
      <c r="X167" s="19" t="s">
        <v>429</v>
      </c>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1</v>
      </c>
      <c r="BG167" s="19">
        <v>0</v>
      </c>
      <c r="BH167" s="19">
        <v>2</v>
      </c>
      <c r="BI167" s="19">
        <v>0</v>
      </c>
      <c r="BJ167" s="19">
        <v>2</v>
      </c>
      <c r="BK167" s="19">
        <v>2</v>
      </c>
      <c r="BL167" s="19">
        <v>0</v>
      </c>
      <c r="BM167" s="19">
        <v>2</v>
      </c>
      <c r="BN167" s="19">
        <v>2</v>
      </c>
      <c r="BO167" s="19">
        <v>2</v>
      </c>
      <c r="BP167" s="19">
        <v>2</v>
      </c>
      <c r="BQ167" s="19">
        <v>2</v>
      </c>
      <c r="BR167" s="19">
        <v>2</v>
      </c>
      <c r="BS167" s="19">
        <v>2</v>
      </c>
      <c r="BT167" s="19">
        <v>2</v>
      </c>
      <c r="BU167" s="19">
        <v>2</v>
      </c>
      <c r="BV167" s="19">
        <v>2</v>
      </c>
      <c r="BW167" s="19">
        <v>2</v>
      </c>
      <c r="BX167" s="19">
        <v>2</v>
      </c>
      <c r="BY167" s="19">
        <v>2</v>
      </c>
      <c r="BZ167" s="19">
        <v>2</v>
      </c>
      <c r="CA167" s="19">
        <v>2</v>
      </c>
      <c r="CB167" s="19">
        <v>2</v>
      </c>
      <c r="CC167" s="29">
        <f t="shared" si="144"/>
        <v>21</v>
      </c>
      <c r="CD167" s="51">
        <f t="shared" si="145"/>
        <v>0.84</v>
      </c>
      <c r="CE167" s="29">
        <f t="shared" si="146"/>
        <v>1</v>
      </c>
      <c r="CF167" s="51">
        <f t="shared" si="147"/>
        <v>0.04</v>
      </c>
      <c r="CG167" s="29">
        <f t="shared" si="148"/>
        <v>3</v>
      </c>
      <c r="CH167" s="51">
        <f t="shared" si="149"/>
        <v>0.12</v>
      </c>
      <c r="CI167" s="29">
        <f t="shared" si="150"/>
        <v>1.72</v>
      </c>
      <c r="CJ167" s="29" t="str">
        <f t="shared" si="151"/>
        <v>Đạt mục tiêu</v>
      </c>
    </row>
    <row r="168" spans="1:88" customFormat="1" ht="51" hidden="1" customHeight="1" x14ac:dyDescent="0.25">
      <c r="A168" s="26">
        <v>169</v>
      </c>
      <c r="B168" s="14">
        <v>383</v>
      </c>
      <c r="C168" s="13" t="s">
        <v>207</v>
      </c>
      <c r="D168" s="9" t="s">
        <v>16</v>
      </c>
      <c r="E168" s="13" t="s">
        <v>208</v>
      </c>
      <c r="F168" s="9" t="s">
        <v>16</v>
      </c>
      <c r="G168" s="13" t="s">
        <v>208</v>
      </c>
      <c r="H168" s="13" t="s">
        <v>575</v>
      </c>
      <c r="I168" s="19" t="s">
        <v>428</v>
      </c>
      <c r="J168" s="12" t="s">
        <v>204</v>
      </c>
      <c r="K168" s="19"/>
      <c r="L168" s="19"/>
      <c r="M168" s="19" t="s">
        <v>11</v>
      </c>
      <c r="N168" s="19"/>
      <c r="O168" s="19"/>
      <c r="P168" s="19"/>
      <c r="Q168" s="19"/>
      <c r="R168" s="19"/>
      <c r="S168" s="19"/>
      <c r="T168" s="19">
        <f t="shared" si="0"/>
        <v>1</v>
      </c>
      <c r="U168" s="19"/>
      <c r="V168" s="19"/>
      <c r="W168" s="19"/>
      <c r="X168" s="19"/>
      <c r="Y168" s="19"/>
      <c r="Z168" s="19"/>
      <c r="AA168" s="19"/>
      <c r="AB168" s="19"/>
      <c r="AC168" s="19" t="s">
        <v>475</v>
      </c>
      <c r="AD168" s="19" t="s">
        <v>475</v>
      </c>
      <c r="AE168" s="19" t="s">
        <v>475</v>
      </c>
      <c r="AF168" s="19" t="s">
        <v>475</v>
      </c>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v>2</v>
      </c>
      <c r="BE168" s="19">
        <v>2</v>
      </c>
      <c r="BF168" s="19">
        <v>2</v>
      </c>
      <c r="BG168" s="19">
        <v>2</v>
      </c>
      <c r="BH168" s="19">
        <v>2</v>
      </c>
      <c r="BI168" s="19">
        <v>2</v>
      </c>
      <c r="BJ168" s="19">
        <v>0</v>
      </c>
      <c r="BK168" s="19">
        <v>2</v>
      </c>
      <c r="BL168" s="19">
        <v>2</v>
      </c>
      <c r="BM168" s="19">
        <v>2</v>
      </c>
      <c r="BN168" s="19">
        <v>2</v>
      </c>
      <c r="BO168" s="19">
        <v>2</v>
      </c>
      <c r="BP168" s="19">
        <v>1</v>
      </c>
      <c r="BQ168" s="19">
        <v>2</v>
      </c>
      <c r="BR168" s="19">
        <v>1</v>
      </c>
      <c r="BS168" s="19">
        <v>2</v>
      </c>
      <c r="BT168" s="19">
        <v>1</v>
      </c>
      <c r="BU168" s="19">
        <v>2</v>
      </c>
      <c r="BV168" s="19">
        <v>0</v>
      </c>
      <c r="BW168" s="19">
        <v>2</v>
      </c>
      <c r="BX168" s="19">
        <v>2</v>
      </c>
      <c r="BY168" s="19">
        <v>2</v>
      </c>
      <c r="BZ168" s="19">
        <v>2</v>
      </c>
      <c r="CA168" s="19">
        <v>2</v>
      </c>
      <c r="CB168" s="19">
        <v>2</v>
      </c>
      <c r="CC168" s="29">
        <f t="shared" si="144"/>
        <v>20</v>
      </c>
      <c r="CD168" s="51">
        <f t="shared" si="145"/>
        <v>0.8</v>
      </c>
      <c r="CE168" s="29">
        <f t="shared" si="146"/>
        <v>3</v>
      </c>
      <c r="CF168" s="51">
        <f t="shared" si="147"/>
        <v>0.12</v>
      </c>
      <c r="CG168" s="29">
        <f t="shared" si="148"/>
        <v>2</v>
      </c>
      <c r="CH168" s="51">
        <f t="shared" si="149"/>
        <v>0.08</v>
      </c>
      <c r="CI168" s="29">
        <f t="shared" si="150"/>
        <v>1.72</v>
      </c>
      <c r="CJ168" s="29" t="str">
        <f t="shared" si="151"/>
        <v>Đạt mục tiêu</v>
      </c>
    </row>
    <row r="169" spans="1:88" customFormat="1" ht="76.5" hidden="1" customHeight="1" x14ac:dyDescent="0.25">
      <c r="A169" s="26">
        <v>170</v>
      </c>
      <c r="B169" s="48">
        <v>385</v>
      </c>
      <c r="C169" s="49" t="s">
        <v>209</v>
      </c>
      <c r="D169" s="9" t="s">
        <v>16</v>
      </c>
      <c r="E169" s="13" t="s">
        <v>210</v>
      </c>
      <c r="F169" s="9" t="s">
        <v>16</v>
      </c>
      <c r="G169" s="13" t="s">
        <v>576</v>
      </c>
      <c r="H169" s="19" t="s">
        <v>577</v>
      </c>
      <c r="I169" s="19" t="s">
        <v>428</v>
      </c>
      <c r="J169" s="12" t="s">
        <v>204</v>
      </c>
      <c r="K169" s="29" t="s">
        <v>11</v>
      </c>
      <c r="L169" s="29"/>
      <c r="M169" s="29"/>
      <c r="N169" s="29"/>
      <c r="O169" s="29"/>
      <c r="P169" s="29"/>
      <c r="Q169" s="29"/>
      <c r="R169" s="29"/>
      <c r="S169" s="29"/>
      <c r="T169" s="19">
        <f t="shared" si="0"/>
        <v>1</v>
      </c>
      <c r="U169" s="19" t="s">
        <v>467</v>
      </c>
      <c r="V169" s="19" t="s">
        <v>467</v>
      </c>
      <c r="W169" s="19" t="s">
        <v>432</v>
      </c>
      <c r="X169" s="19" t="s">
        <v>432</v>
      </c>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v>2</v>
      </c>
      <c r="BE169" s="19">
        <v>2</v>
      </c>
      <c r="BF169" s="19">
        <v>2</v>
      </c>
      <c r="BG169" s="19">
        <v>1</v>
      </c>
      <c r="BH169" s="19">
        <v>2</v>
      </c>
      <c r="BI169" s="19">
        <v>2</v>
      </c>
      <c r="BJ169" s="19">
        <v>1</v>
      </c>
      <c r="BK169" s="19">
        <v>1</v>
      </c>
      <c r="BL169" s="19">
        <v>2</v>
      </c>
      <c r="BM169" s="19">
        <v>2</v>
      </c>
      <c r="BN169" s="19">
        <v>2</v>
      </c>
      <c r="BO169" s="19">
        <v>2</v>
      </c>
      <c r="BP169" s="19">
        <v>2</v>
      </c>
      <c r="BQ169" s="19">
        <v>2</v>
      </c>
      <c r="BR169" s="19">
        <v>0</v>
      </c>
      <c r="BS169" s="19">
        <v>2</v>
      </c>
      <c r="BT169" s="19">
        <v>2</v>
      </c>
      <c r="BU169" s="19">
        <v>1</v>
      </c>
      <c r="BV169" s="19">
        <v>1</v>
      </c>
      <c r="BW169" s="19">
        <v>2</v>
      </c>
      <c r="BX169" s="19">
        <v>2</v>
      </c>
      <c r="BY169" s="19">
        <v>2</v>
      </c>
      <c r="BZ169" s="19">
        <v>2</v>
      </c>
      <c r="CA169" s="19">
        <v>1</v>
      </c>
      <c r="CB169" s="19">
        <v>2</v>
      </c>
      <c r="CC169" s="29">
        <f t="shared" si="144"/>
        <v>18</v>
      </c>
      <c r="CD169" s="51">
        <f t="shared" si="145"/>
        <v>0.72</v>
      </c>
      <c r="CE169" s="29">
        <f t="shared" si="146"/>
        <v>6</v>
      </c>
      <c r="CF169" s="51">
        <f t="shared" si="147"/>
        <v>0.24</v>
      </c>
      <c r="CG169" s="29">
        <f t="shared" si="148"/>
        <v>1</v>
      </c>
      <c r="CH169" s="51">
        <f t="shared" si="149"/>
        <v>0.04</v>
      </c>
      <c r="CI169" s="29">
        <f t="shared" si="150"/>
        <v>1.68</v>
      </c>
      <c r="CJ169" s="29" t="str">
        <f t="shared" si="151"/>
        <v>Đạt mục tiêu</v>
      </c>
    </row>
    <row r="170" spans="1:88" customFormat="1" ht="15.75" hidden="1" customHeight="1" x14ac:dyDescent="0.25">
      <c r="A170" s="26">
        <v>171</v>
      </c>
      <c r="B170" s="48">
        <v>385</v>
      </c>
      <c r="C170" s="49" t="s">
        <v>209</v>
      </c>
      <c r="D170" s="9" t="s">
        <v>16</v>
      </c>
      <c r="E170" s="13" t="s">
        <v>210</v>
      </c>
      <c r="F170" s="9" t="s">
        <v>16</v>
      </c>
      <c r="G170" s="13" t="s">
        <v>578</v>
      </c>
      <c r="H170" s="19" t="s">
        <v>800</v>
      </c>
      <c r="I170" s="19" t="s">
        <v>428</v>
      </c>
      <c r="J170" s="12" t="s">
        <v>204</v>
      </c>
      <c r="K170" s="29"/>
      <c r="L170" s="29" t="s">
        <v>11</v>
      </c>
      <c r="M170" s="29"/>
      <c r="N170" s="29"/>
      <c r="O170" s="29"/>
      <c r="P170" s="29"/>
      <c r="Q170" s="29"/>
      <c r="R170" s="29"/>
      <c r="S170" s="29"/>
      <c r="T170" s="19">
        <f t="shared" si="0"/>
        <v>1</v>
      </c>
      <c r="U170" s="19"/>
      <c r="V170" s="19"/>
      <c r="W170" s="19"/>
      <c r="X170" s="19"/>
      <c r="Y170" s="19"/>
      <c r="Z170" s="19" t="s">
        <v>467</v>
      </c>
      <c r="AA170" s="19"/>
      <c r="AB170" s="19" t="s">
        <v>467</v>
      </c>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9"/>
      <c r="CD170" s="51"/>
      <c r="CE170" s="29"/>
      <c r="CF170" s="51"/>
      <c r="CG170" s="29"/>
      <c r="CH170" s="51"/>
      <c r="CI170" s="29"/>
      <c r="CJ170" s="29"/>
    </row>
    <row r="171" spans="1:88" customFormat="1" ht="57.75" hidden="1" customHeight="1" x14ac:dyDescent="0.25">
      <c r="A171" s="26">
        <v>172</v>
      </c>
      <c r="B171" s="48">
        <v>385</v>
      </c>
      <c r="C171" s="49" t="s">
        <v>209</v>
      </c>
      <c r="D171" s="9" t="s">
        <v>16</v>
      </c>
      <c r="E171" s="13" t="s">
        <v>210</v>
      </c>
      <c r="F171" s="9" t="s">
        <v>16</v>
      </c>
      <c r="G171" s="13" t="s">
        <v>579</v>
      </c>
      <c r="H171" s="19" t="s">
        <v>801</v>
      </c>
      <c r="I171" s="19" t="s">
        <v>428</v>
      </c>
      <c r="J171" s="12" t="s">
        <v>204</v>
      </c>
      <c r="K171" s="29"/>
      <c r="L171" s="29"/>
      <c r="M171" s="29" t="s">
        <v>11</v>
      </c>
      <c r="N171" s="29"/>
      <c r="O171" s="29"/>
      <c r="P171" s="29"/>
      <c r="Q171" s="29"/>
      <c r="R171" s="29"/>
      <c r="S171" s="29"/>
      <c r="T171" s="19">
        <f t="shared" si="0"/>
        <v>1</v>
      </c>
      <c r="U171" s="19"/>
      <c r="V171" s="19"/>
      <c r="W171" s="19"/>
      <c r="X171" s="19"/>
      <c r="Y171" s="19"/>
      <c r="Z171" s="19"/>
      <c r="AA171" s="19"/>
      <c r="AB171" s="19"/>
      <c r="AC171" s="19" t="s">
        <v>467</v>
      </c>
      <c r="AD171" s="19" t="s">
        <v>432</v>
      </c>
      <c r="AE171" s="19" t="s">
        <v>432</v>
      </c>
      <c r="AF171" s="19" t="s">
        <v>432</v>
      </c>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9"/>
      <c r="CD171" s="51"/>
      <c r="CE171" s="29"/>
      <c r="CF171" s="51"/>
      <c r="CG171" s="29"/>
      <c r="CH171" s="51"/>
      <c r="CI171" s="29"/>
      <c r="CJ171" s="29"/>
    </row>
    <row r="172" spans="1:88" customFormat="1" ht="57.75" hidden="1" customHeight="1" x14ac:dyDescent="0.25">
      <c r="A172" s="26">
        <v>173</v>
      </c>
      <c r="B172" s="48">
        <v>385</v>
      </c>
      <c r="C172" s="49" t="s">
        <v>209</v>
      </c>
      <c r="D172" s="9" t="s">
        <v>16</v>
      </c>
      <c r="E172" s="13" t="s">
        <v>210</v>
      </c>
      <c r="F172" s="9" t="s">
        <v>16</v>
      </c>
      <c r="G172" s="13" t="s">
        <v>580</v>
      </c>
      <c r="H172" s="19" t="s">
        <v>824</v>
      </c>
      <c r="I172" s="19" t="s">
        <v>428</v>
      </c>
      <c r="J172" s="12" t="s">
        <v>204</v>
      </c>
      <c r="K172" s="29"/>
      <c r="L172" s="29"/>
      <c r="M172" s="29"/>
      <c r="N172" s="29" t="s">
        <v>11</v>
      </c>
      <c r="O172" s="29"/>
      <c r="P172" s="29"/>
      <c r="Q172" s="29"/>
      <c r="R172" s="29"/>
      <c r="S172" s="29"/>
      <c r="T172" s="19">
        <f t="shared" si="0"/>
        <v>1</v>
      </c>
      <c r="U172" s="19"/>
      <c r="V172" s="19"/>
      <c r="W172" s="19"/>
      <c r="X172" s="19"/>
      <c r="Y172" s="19"/>
      <c r="Z172" s="19"/>
      <c r="AA172" s="19"/>
      <c r="AB172" s="19"/>
      <c r="AC172" s="19"/>
      <c r="AD172" s="19"/>
      <c r="AE172" s="19"/>
      <c r="AF172" s="19"/>
      <c r="AG172" s="19" t="s">
        <v>432</v>
      </c>
      <c r="AH172" s="19" t="s">
        <v>432</v>
      </c>
      <c r="AI172" s="19" t="s">
        <v>467</v>
      </c>
      <c r="AJ172" s="19" t="s">
        <v>432</v>
      </c>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9"/>
      <c r="CD172" s="51"/>
      <c r="CE172" s="29"/>
      <c r="CF172" s="51"/>
      <c r="CG172" s="29"/>
      <c r="CH172" s="51"/>
      <c r="CI172" s="29"/>
      <c r="CJ172" s="29"/>
    </row>
    <row r="173" spans="1:88" customFormat="1" ht="57.75" hidden="1" customHeight="1" x14ac:dyDescent="0.25">
      <c r="A173" s="26">
        <v>174</v>
      </c>
      <c r="B173" s="48">
        <v>385</v>
      </c>
      <c r="C173" s="49" t="s">
        <v>209</v>
      </c>
      <c r="D173" s="9" t="s">
        <v>16</v>
      </c>
      <c r="E173" s="13" t="s">
        <v>210</v>
      </c>
      <c r="F173" s="9" t="s">
        <v>16</v>
      </c>
      <c r="G173" s="13" t="s">
        <v>581</v>
      </c>
      <c r="H173" s="19" t="s">
        <v>582</v>
      </c>
      <c r="I173" s="19" t="s">
        <v>428</v>
      </c>
      <c r="J173" s="12" t="s">
        <v>204</v>
      </c>
      <c r="K173" s="29"/>
      <c r="L173" s="29"/>
      <c r="M173" s="29"/>
      <c r="N173" s="29"/>
      <c r="O173" s="29" t="s">
        <v>11</v>
      </c>
      <c r="P173" s="29"/>
      <c r="Q173" s="29"/>
      <c r="R173" s="29"/>
      <c r="S173" s="29"/>
      <c r="T173" s="19">
        <f t="shared" si="0"/>
        <v>1</v>
      </c>
      <c r="U173" s="19"/>
      <c r="V173" s="19"/>
      <c r="W173" s="19"/>
      <c r="X173" s="19"/>
      <c r="Y173" s="19"/>
      <c r="Z173" s="19"/>
      <c r="AA173" s="19"/>
      <c r="AB173" s="19"/>
      <c r="AC173" s="19"/>
      <c r="AD173" s="19"/>
      <c r="AE173" s="19"/>
      <c r="AF173" s="19"/>
      <c r="AG173" s="19"/>
      <c r="AH173" s="19"/>
      <c r="AI173" s="19"/>
      <c r="AJ173" s="19"/>
      <c r="AK173" s="19" t="s">
        <v>467</v>
      </c>
      <c r="AL173" s="19" t="s">
        <v>432</v>
      </c>
      <c r="AM173" s="19" t="s">
        <v>432</v>
      </c>
      <c r="AN173" s="19" t="s">
        <v>432</v>
      </c>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9"/>
      <c r="CD173" s="51"/>
      <c r="CE173" s="29"/>
      <c r="CF173" s="51"/>
      <c r="CG173" s="29"/>
      <c r="CH173" s="51"/>
      <c r="CI173" s="29"/>
      <c r="CJ173" s="29"/>
    </row>
    <row r="174" spans="1:88" ht="67.5" customHeight="1" x14ac:dyDescent="0.25">
      <c r="A174" s="26">
        <v>175</v>
      </c>
      <c r="B174" s="48">
        <v>385</v>
      </c>
      <c r="C174" s="49" t="s">
        <v>209</v>
      </c>
      <c r="D174" s="50" t="s">
        <v>16</v>
      </c>
      <c r="E174" s="13" t="s">
        <v>210</v>
      </c>
      <c r="F174" s="50" t="s">
        <v>16</v>
      </c>
      <c r="G174" s="13" t="s">
        <v>583</v>
      </c>
      <c r="H174" s="19" t="s">
        <v>584</v>
      </c>
      <c r="I174" s="19" t="s">
        <v>428</v>
      </c>
      <c r="J174" s="12" t="s">
        <v>204</v>
      </c>
      <c r="K174" s="29"/>
      <c r="L174" s="29"/>
      <c r="M174" s="29"/>
      <c r="N174" s="29"/>
      <c r="O174" s="29"/>
      <c r="P174" s="29" t="s">
        <v>11</v>
      </c>
      <c r="Q174" s="29"/>
      <c r="R174" s="29"/>
      <c r="S174" s="29"/>
      <c r="T174" s="19">
        <f t="shared" si="0"/>
        <v>1</v>
      </c>
      <c r="U174" s="19"/>
      <c r="V174" s="19"/>
      <c r="W174" s="19"/>
      <c r="X174" s="19"/>
      <c r="Y174" s="19"/>
      <c r="Z174" s="19"/>
      <c r="AA174" s="19"/>
      <c r="AB174" s="19"/>
      <c r="AC174" s="19"/>
      <c r="AD174" s="19"/>
      <c r="AE174" s="19"/>
      <c r="AF174" s="19"/>
      <c r="AG174" s="19"/>
      <c r="AH174" s="19"/>
      <c r="AI174" s="19"/>
      <c r="AJ174" s="19"/>
      <c r="AK174" s="19"/>
      <c r="AL174" s="19"/>
      <c r="AM174" s="19"/>
      <c r="AN174" s="19"/>
      <c r="AO174" s="19" t="s">
        <v>467</v>
      </c>
      <c r="AP174" s="19" t="s">
        <v>432</v>
      </c>
      <c r="AQ174" s="19"/>
      <c r="AR174" s="19" t="s">
        <v>432</v>
      </c>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9"/>
      <c r="CD174" s="51"/>
      <c r="CE174" s="29"/>
      <c r="CF174" s="51"/>
      <c r="CG174" s="29"/>
      <c r="CH174" s="51"/>
      <c r="CI174" s="29"/>
      <c r="CJ174" s="29"/>
    </row>
    <row r="175" spans="1:88" customFormat="1" ht="57.75" hidden="1" customHeight="1" x14ac:dyDescent="0.25">
      <c r="A175" s="26">
        <v>176</v>
      </c>
      <c r="B175" s="48">
        <v>385</v>
      </c>
      <c r="C175" s="49" t="s">
        <v>209</v>
      </c>
      <c r="D175" s="9" t="s">
        <v>16</v>
      </c>
      <c r="E175" s="13" t="s">
        <v>210</v>
      </c>
      <c r="F175" s="9" t="s">
        <v>16</v>
      </c>
      <c r="G175" s="13" t="s">
        <v>585</v>
      </c>
      <c r="H175" s="19" t="s">
        <v>586</v>
      </c>
      <c r="I175" s="19" t="s">
        <v>428</v>
      </c>
      <c r="J175" s="12" t="s">
        <v>204</v>
      </c>
      <c r="K175" s="29"/>
      <c r="L175" s="29"/>
      <c r="M175" s="29"/>
      <c r="N175" s="29"/>
      <c r="O175" s="29"/>
      <c r="P175" s="29"/>
      <c r="Q175" s="29" t="s">
        <v>11</v>
      </c>
      <c r="R175" s="29"/>
      <c r="S175" s="29"/>
      <c r="T175" s="19">
        <f t="shared" si="0"/>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t="s">
        <v>467</v>
      </c>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9"/>
      <c r="CD175" s="51"/>
      <c r="CE175" s="29"/>
      <c r="CF175" s="51"/>
      <c r="CG175" s="29"/>
      <c r="CH175" s="51"/>
      <c r="CI175" s="29"/>
      <c r="CJ175" s="29"/>
    </row>
    <row r="176" spans="1:88" customFormat="1" ht="57.75" hidden="1" customHeight="1" x14ac:dyDescent="0.25">
      <c r="A176" s="26">
        <v>177</v>
      </c>
      <c r="B176" s="48">
        <v>385</v>
      </c>
      <c r="C176" s="49" t="s">
        <v>209</v>
      </c>
      <c r="D176" s="9" t="s">
        <v>16</v>
      </c>
      <c r="E176" s="13" t="s">
        <v>210</v>
      </c>
      <c r="F176" s="9" t="s">
        <v>16</v>
      </c>
      <c r="G176" s="13" t="s">
        <v>587</v>
      </c>
      <c r="H176" s="19" t="s">
        <v>588</v>
      </c>
      <c r="I176" s="19" t="s">
        <v>428</v>
      </c>
      <c r="J176" s="12" t="s">
        <v>204</v>
      </c>
      <c r="K176" s="29"/>
      <c r="L176" s="29"/>
      <c r="M176" s="29"/>
      <c r="N176" s="29"/>
      <c r="O176" s="29"/>
      <c r="P176" s="29"/>
      <c r="Q176" s="29"/>
      <c r="R176" s="29" t="s">
        <v>11</v>
      </c>
      <c r="S176" s="29"/>
      <c r="T176" s="19">
        <f t="shared" si="0"/>
        <v>1</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t="s">
        <v>467</v>
      </c>
      <c r="AX176" s="19"/>
      <c r="AY176" s="19"/>
      <c r="AZ176" s="19" t="s">
        <v>467</v>
      </c>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29"/>
      <c r="CD176" s="51"/>
      <c r="CE176" s="29"/>
      <c r="CF176" s="51"/>
      <c r="CG176" s="29"/>
      <c r="CH176" s="51"/>
      <c r="CI176" s="29"/>
      <c r="CJ176" s="29"/>
    </row>
    <row r="177" spans="1:88" customFormat="1" ht="57.75" hidden="1" customHeight="1" x14ac:dyDescent="0.25">
      <c r="A177" s="26">
        <v>178</v>
      </c>
      <c r="B177" s="48">
        <v>385</v>
      </c>
      <c r="C177" s="49" t="s">
        <v>209</v>
      </c>
      <c r="D177" s="9" t="s">
        <v>16</v>
      </c>
      <c r="E177" s="13" t="s">
        <v>210</v>
      </c>
      <c r="F177" s="9" t="s">
        <v>16</v>
      </c>
      <c r="G177" s="13" t="s">
        <v>589</v>
      </c>
      <c r="H177" s="19" t="s">
        <v>590</v>
      </c>
      <c r="I177" s="19" t="s">
        <v>428</v>
      </c>
      <c r="J177" s="12" t="s">
        <v>204</v>
      </c>
      <c r="K177" s="29"/>
      <c r="L177" s="29"/>
      <c r="M177" s="29"/>
      <c r="N177" s="29"/>
      <c r="O177" s="29"/>
      <c r="P177" s="29"/>
      <c r="Q177" s="29"/>
      <c r="R177" s="29"/>
      <c r="S177" s="29" t="s">
        <v>11</v>
      </c>
      <c r="T177" s="19">
        <f t="shared" si="0"/>
        <v>1</v>
      </c>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t="s">
        <v>467</v>
      </c>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29"/>
      <c r="CD177" s="51"/>
      <c r="CE177" s="29"/>
      <c r="CF177" s="51"/>
      <c r="CG177" s="29"/>
      <c r="CH177" s="51"/>
      <c r="CI177" s="29"/>
      <c r="CJ177" s="29"/>
    </row>
    <row r="178" spans="1:88" customFormat="1" ht="69" hidden="1" customHeight="1" x14ac:dyDescent="0.25">
      <c r="A178" s="26">
        <v>179</v>
      </c>
      <c r="B178" s="15">
        <v>386</v>
      </c>
      <c r="C178" s="13" t="s">
        <v>211</v>
      </c>
      <c r="D178" s="9" t="s">
        <v>16</v>
      </c>
      <c r="E178" s="13" t="s">
        <v>212</v>
      </c>
      <c r="F178" s="9" t="s">
        <v>16</v>
      </c>
      <c r="G178" s="13" t="s">
        <v>212</v>
      </c>
      <c r="H178" s="13" t="s">
        <v>591</v>
      </c>
      <c r="I178" s="19" t="s">
        <v>417</v>
      </c>
      <c r="J178" s="12" t="s">
        <v>204</v>
      </c>
      <c r="K178" s="19"/>
      <c r="L178" s="19"/>
      <c r="M178" s="19" t="s">
        <v>11</v>
      </c>
      <c r="N178" s="19"/>
      <c r="O178" s="19"/>
      <c r="P178" s="19"/>
      <c r="Q178" s="19"/>
      <c r="R178" s="19"/>
      <c r="S178" s="19"/>
      <c r="T178" s="19">
        <f t="shared" si="0"/>
        <v>1</v>
      </c>
      <c r="U178" s="19"/>
      <c r="V178" s="19"/>
      <c r="W178" s="19"/>
      <c r="X178" s="19"/>
      <c r="Y178" s="19"/>
      <c r="Z178" s="19"/>
      <c r="AA178" s="19"/>
      <c r="AB178" s="19"/>
      <c r="AC178" s="19" t="s">
        <v>429</v>
      </c>
      <c r="AD178" s="19" t="s">
        <v>469</v>
      </c>
      <c r="AE178" s="19" t="s">
        <v>475</v>
      </c>
      <c r="AF178" s="19" t="s">
        <v>429</v>
      </c>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1</v>
      </c>
      <c r="BG178" s="19">
        <v>2</v>
      </c>
      <c r="BH178" s="19">
        <v>2</v>
      </c>
      <c r="BI178" s="19">
        <v>1</v>
      </c>
      <c r="BJ178" s="19">
        <v>2</v>
      </c>
      <c r="BK178" s="19">
        <v>2</v>
      </c>
      <c r="BL178" s="19">
        <v>2</v>
      </c>
      <c r="BM178" s="19">
        <v>1</v>
      </c>
      <c r="BN178" s="19">
        <v>2</v>
      </c>
      <c r="BO178" s="19">
        <v>2</v>
      </c>
      <c r="BP178" s="19">
        <v>2</v>
      </c>
      <c r="BQ178" s="19">
        <v>2</v>
      </c>
      <c r="BR178" s="19">
        <v>2</v>
      </c>
      <c r="BS178" s="19">
        <v>2</v>
      </c>
      <c r="BT178" s="19">
        <v>1</v>
      </c>
      <c r="BU178" s="19">
        <v>2</v>
      </c>
      <c r="BV178" s="19">
        <v>2</v>
      </c>
      <c r="BW178" s="19">
        <v>2</v>
      </c>
      <c r="BX178" s="19">
        <v>2</v>
      </c>
      <c r="BY178" s="19">
        <v>2</v>
      </c>
      <c r="BZ178" s="19">
        <v>1</v>
      </c>
      <c r="CA178" s="19">
        <v>2</v>
      </c>
      <c r="CB178" s="19">
        <v>1</v>
      </c>
      <c r="CC178" s="29">
        <f t="shared" ref="CC178:CC180" si="152">COUNTIF($BD178:$CB178,2)</f>
        <v>19</v>
      </c>
      <c r="CD178" s="51">
        <f t="shared" ref="CD178:CD180" si="153">CC178/COUNTA($BD178:$CB178)</f>
        <v>0.76</v>
      </c>
      <c r="CE178" s="29">
        <f t="shared" ref="CE178:CE180" si="154">COUNTIF($BD178:$CB178,1)</f>
        <v>6</v>
      </c>
      <c r="CF178" s="51">
        <f t="shared" ref="CF178:CF180" si="155">CE178/COUNTA($BD178:$CB178)</f>
        <v>0.24</v>
      </c>
      <c r="CG178" s="29">
        <f t="shared" ref="CG178:CG180" si="156">COUNTIF($BD178:$CB178,0)</f>
        <v>0</v>
      </c>
      <c r="CH178" s="51">
        <f t="shared" ref="CH178:CH180" si="157">CG178/COUNTA($BD178:$CB178)</f>
        <v>0</v>
      </c>
      <c r="CI178" s="29">
        <f t="shared" ref="CI178:CI180" si="158">(((CC178*2)+(CE178*1)+(CG178*0)))/COUNTA($BD178:$CB178)</f>
        <v>1.76</v>
      </c>
      <c r="CJ178" s="29" t="str">
        <f t="shared" ref="CJ178:CJ180" si="159">IF(CI178&gt;=1.6,"Đạt mục tiêu",IF(CI178&gt;=1,"Cần cố gắng","Chưa đạt"))</f>
        <v>Đạt mục tiêu</v>
      </c>
    </row>
    <row r="179" spans="1:88" customFormat="1" ht="15.75" hidden="1" customHeight="1" x14ac:dyDescent="0.25">
      <c r="A179" s="26">
        <v>181</v>
      </c>
      <c r="B179" s="14">
        <v>387</v>
      </c>
      <c r="C179" s="13" t="s">
        <v>213</v>
      </c>
      <c r="D179" s="9" t="s">
        <v>25</v>
      </c>
      <c r="E179" s="13" t="s">
        <v>214</v>
      </c>
      <c r="F179" s="9" t="s">
        <v>25</v>
      </c>
      <c r="G179" s="13" t="s">
        <v>214</v>
      </c>
      <c r="H179" s="13" t="s">
        <v>592</v>
      </c>
      <c r="I179" s="19" t="s">
        <v>428</v>
      </c>
      <c r="J179" s="12" t="s">
        <v>204</v>
      </c>
      <c r="K179" s="19"/>
      <c r="L179" s="19" t="s">
        <v>11</v>
      </c>
      <c r="M179" s="19"/>
      <c r="N179" s="19"/>
      <c r="O179" s="19"/>
      <c r="P179" s="19"/>
      <c r="Q179" s="19"/>
      <c r="R179" s="19"/>
      <c r="S179" s="19"/>
      <c r="T179" s="19">
        <f t="shared" si="0"/>
        <v>1</v>
      </c>
      <c r="U179" s="19"/>
      <c r="V179" s="19"/>
      <c r="W179" s="19"/>
      <c r="X179" s="19"/>
      <c r="Y179" s="19" t="s">
        <v>469</v>
      </c>
      <c r="Z179" s="19" t="s">
        <v>429</v>
      </c>
      <c r="AA179" s="19" t="s">
        <v>432</v>
      </c>
      <c r="AB179" s="19" t="s">
        <v>429</v>
      </c>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v>2</v>
      </c>
      <c r="BE179" s="19">
        <v>2</v>
      </c>
      <c r="BF179" s="19">
        <v>2</v>
      </c>
      <c r="BG179" s="19">
        <v>0</v>
      </c>
      <c r="BH179" s="19">
        <v>1</v>
      </c>
      <c r="BI179" s="19">
        <v>2</v>
      </c>
      <c r="BJ179" s="19">
        <v>2</v>
      </c>
      <c r="BK179" s="19">
        <v>2</v>
      </c>
      <c r="BL179" s="19">
        <v>1</v>
      </c>
      <c r="BM179" s="19">
        <v>2</v>
      </c>
      <c r="BN179" s="19">
        <v>2</v>
      </c>
      <c r="BO179" s="19">
        <v>1</v>
      </c>
      <c r="BP179" s="19">
        <v>2</v>
      </c>
      <c r="BQ179" s="19">
        <v>2</v>
      </c>
      <c r="BR179" s="19">
        <v>2</v>
      </c>
      <c r="BS179" s="19">
        <v>2</v>
      </c>
      <c r="BT179" s="19">
        <v>2</v>
      </c>
      <c r="BU179" s="19">
        <v>2</v>
      </c>
      <c r="BV179" s="19">
        <v>2</v>
      </c>
      <c r="BW179" s="19">
        <v>2</v>
      </c>
      <c r="BX179" s="19">
        <v>1</v>
      </c>
      <c r="BY179" s="19">
        <v>1</v>
      </c>
      <c r="BZ179" s="19">
        <v>2</v>
      </c>
      <c r="CA179" s="19">
        <v>2</v>
      </c>
      <c r="CB179" s="19">
        <v>2</v>
      </c>
      <c r="CC179" s="29">
        <f t="shared" si="152"/>
        <v>19</v>
      </c>
      <c r="CD179" s="51">
        <f t="shared" si="153"/>
        <v>0.76</v>
      </c>
      <c r="CE179" s="29">
        <f t="shared" si="154"/>
        <v>5</v>
      </c>
      <c r="CF179" s="51">
        <f t="shared" si="155"/>
        <v>0.2</v>
      </c>
      <c r="CG179" s="29">
        <f t="shared" si="156"/>
        <v>1</v>
      </c>
      <c r="CH179" s="51">
        <f t="shared" si="157"/>
        <v>0.04</v>
      </c>
      <c r="CI179" s="29">
        <f t="shared" si="158"/>
        <v>1.72</v>
      </c>
      <c r="CJ179" s="29" t="str">
        <f t="shared" si="159"/>
        <v>Đạt mục tiêu</v>
      </c>
    </row>
    <row r="180" spans="1:88" customFormat="1" ht="51.75" hidden="1" customHeight="1" x14ac:dyDescent="0.25">
      <c r="A180" s="26">
        <v>182</v>
      </c>
      <c r="B180" s="14">
        <v>389</v>
      </c>
      <c r="C180" s="13" t="s">
        <v>215</v>
      </c>
      <c r="D180" s="9" t="s">
        <v>7</v>
      </c>
      <c r="E180" s="13" t="s">
        <v>216</v>
      </c>
      <c r="F180" s="9" t="s">
        <v>7</v>
      </c>
      <c r="G180" s="13" t="s">
        <v>216</v>
      </c>
      <c r="H180" s="13" t="s">
        <v>593</v>
      </c>
      <c r="I180" s="19" t="s">
        <v>428</v>
      </c>
      <c r="J180" s="12" t="s">
        <v>204</v>
      </c>
      <c r="K180" s="19"/>
      <c r="L180" s="19"/>
      <c r="M180" s="19" t="s">
        <v>11</v>
      </c>
      <c r="N180" s="19"/>
      <c r="O180" s="19"/>
      <c r="P180" s="19"/>
      <c r="Q180" s="19"/>
      <c r="R180" s="19"/>
      <c r="S180" s="19"/>
      <c r="T180" s="19">
        <f t="shared" si="0"/>
        <v>1</v>
      </c>
      <c r="U180" s="19"/>
      <c r="V180" s="19"/>
      <c r="W180" s="19"/>
      <c r="X180" s="19"/>
      <c r="Y180" s="19"/>
      <c r="Z180" s="19"/>
      <c r="AA180" s="19"/>
      <c r="AB180" s="19"/>
      <c r="AC180" s="19" t="s">
        <v>432</v>
      </c>
      <c r="AD180" s="19" t="s">
        <v>432</v>
      </c>
      <c r="AE180" s="19" t="s">
        <v>475</v>
      </c>
      <c r="AF180" s="19" t="s">
        <v>475</v>
      </c>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v>2</v>
      </c>
      <c r="BE180" s="19">
        <v>2</v>
      </c>
      <c r="BF180" s="19">
        <v>2</v>
      </c>
      <c r="BG180" s="19">
        <v>1</v>
      </c>
      <c r="BH180" s="19">
        <v>2</v>
      </c>
      <c r="BI180" s="19">
        <v>2</v>
      </c>
      <c r="BJ180" s="19">
        <v>2</v>
      </c>
      <c r="BK180" s="19">
        <v>1</v>
      </c>
      <c r="BL180" s="19">
        <v>2</v>
      </c>
      <c r="BM180" s="19">
        <v>2</v>
      </c>
      <c r="BN180" s="19">
        <v>2</v>
      </c>
      <c r="BO180" s="19">
        <v>2</v>
      </c>
      <c r="BP180" s="19">
        <v>2</v>
      </c>
      <c r="BQ180" s="19">
        <v>1</v>
      </c>
      <c r="BR180" s="19">
        <v>2</v>
      </c>
      <c r="BS180" s="19">
        <v>2</v>
      </c>
      <c r="BT180" s="19">
        <v>1</v>
      </c>
      <c r="BU180" s="19">
        <v>2</v>
      </c>
      <c r="BV180" s="19">
        <v>1</v>
      </c>
      <c r="BW180" s="19">
        <v>2</v>
      </c>
      <c r="BX180" s="19">
        <v>2</v>
      </c>
      <c r="BY180" s="19">
        <v>2</v>
      </c>
      <c r="BZ180" s="19">
        <v>2</v>
      </c>
      <c r="CA180" s="19">
        <v>1</v>
      </c>
      <c r="CB180" s="19">
        <v>1</v>
      </c>
      <c r="CC180" s="29">
        <f t="shared" si="152"/>
        <v>18</v>
      </c>
      <c r="CD180" s="51">
        <f t="shared" si="153"/>
        <v>0.72</v>
      </c>
      <c r="CE180" s="29">
        <f t="shared" si="154"/>
        <v>7</v>
      </c>
      <c r="CF180" s="51">
        <f t="shared" si="155"/>
        <v>0.28000000000000003</v>
      </c>
      <c r="CG180" s="29">
        <f t="shared" si="156"/>
        <v>0</v>
      </c>
      <c r="CH180" s="51">
        <f t="shared" si="157"/>
        <v>0</v>
      </c>
      <c r="CI180" s="29">
        <f t="shared" si="158"/>
        <v>1.72</v>
      </c>
      <c r="CJ180" s="29" t="str">
        <f t="shared" si="159"/>
        <v>Đạt mục tiêu</v>
      </c>
    </row>
    <row r="181" spans="1:88" ht="40.5" customHeight="1" x14ac:dyDescent="0.25">
      <c r="A181" s="26">
        <v>183</v>
      </c>
      <c r="B181" s="46">
        <v>391</v>
      </c>
      <c r="C181" s="68" t="s">
        <v>217</v>
      </c>
      <c r="D181" s="69"/>
      <c r="E181" s="69"/>
      <c r="F181" s="7" t="s">
        <v>414</v>
      </c>
      <c r="G181" s="7" t="s">
        <v>414</v>
      </c>
      <c r="H181" s="7" t="s">
        <v>414</v>
      </c>
      <c r="I181" s="7" t="s">
        <v>414</v>
      </c>
      <c r="J181" s="7" t="s">
        <v>414</v>
      </c>
      <c r="K181" s="7" t="s">
        <v>414</v>
      </c>
      <c r="L181" s="7" t="s">
        <v>414</v>
      </c>
      <c r="M181" s="7" t="s">
        <v>414</v>
      </c>
      <c r="N181" s="7" t="s">
        <v>414</v>
      </c>
      <c r="O181" s="7" t="s">
        <v>414</v>
      </c>
      <c r="P181" s="7" t="s">
        <v>414</v>
      </c>
      <c r="Q181" s="7" t="s">
        <v>414</v>
      </c>
      <c r="R181" s="7" t="s">
        <v>414</v>
      </c>
      <c r="S181" s="7" t="s">
        <v>414</v>
      </c>
      <c r="T181" s="19">
        <f t="shared" si="0"/>
        <v>0</v>
      </c>
      <c r="U181" s="7" t="s">
        <v>414</v>
      </c>
      <c r="V181" s="7" t="s">
        <v>414</v>
      </c>
      <c r="W181" s="7" t="s">
        <v>414</v>
      </c>
      <c r="X181" s="7" t="s">
        <v>414</v>
      </c>
      <c r="Y181" s="7" t="s">
        <v>414</v>
      </c>
      <c r="Z181" s="7" t="s">
        <v>414</v>
      </c>
      <c r="AA181" s="7" t="s">
        <v>414</v>
      </c>
      <c r="AB181" s="7" t="s">
        <v>414</v>
      </c>
      <c r="AC181" s="7" t="s">
        <v>414</v>
      </c>
      <c r="AD181" s="7" t="s">
        <v>414</v>
      </c>
      <c r="AE181" s="7" t="s">
        <v>414</v>
      </c>
      <c r="AF181" s="7" t="s">
        <v>414</v>
      </c>
      <c r="AG181" s="7" t="s">
        <v>414</v>
      </c>
      <c r="AH181" s="7" t="s">
        <v>414</v>
      </c>
      <c r="AI181" s="7" t="s">
        <v>414</v>
      </c>
      <c r="AJ181" s="7" t="s">
        <v>414</v>
      </c>
      <c r="AK181" s="7" t="s">
        <v>414</v>
      </c>
      <c r="AL181" s="7" t="s">
        <v>414</v>
      </c>
      <c r="AM181" s="7" t="s">
        <v>414</v>
      </c>
      <c r="AN181" s="7" t="s">
        <v>414</v>
      </c>
      <c r="AO181" s="7" t="s">
        <v>414</v>
      </c>
      <c r="AP181" s="7" t="s">
        <v>414</v>
      </c>
      <c r="AQ181" s="7" t="s">
        <v>414</v>
      </c>
      <c r="AR181" s="7" t="s">
        <v>414</v>
      </c>
      <c r="AS181" s="7" t="s">
        <v>414</v>
      </c>
      <c r="AT181" s="7" t="s">
        <v>414</v>
      </c>
      <c r="AU181" s="7" t="s">
        <v>414</v>
      </c>
      <c r="AV181" s="7" t="s">
        <v>414</v>
      </c>
      <c r="AW181" s="7" t="s">
        <v>414</v>
      </c>
      <c r="AX181" s="7" t="s">
        <v>414</v>
      </c>
      <c r="AY181" s="7" t="s">
        <v>414</v>
      </c>
      <c r="AZ181" s="7" t="s">
        <v>414</v>
      </c>
      <c r="BA181" s="7" t="s">
        <v>414</v>
      </c>
      <c r="BB181" s="7" t="s">
        <v>414</v>
      </c>
      <c r="BC181" s="7" t="s">
        <v>414</v>
      </c>
      <c r="BD181" s="7" t="s">
        <v>414</v>
      </c>
      <c r="BE181" s="7" t="s">
        <v>414</v>
      </c>
      <c r="BF181" s="7" t="s">
        <v>414</v>
      </c>
      <c r="BG181" s="7" t="s">
        <v>414</v>
      </c>
      <c r="BH181" s="7" t="s">
        <v>414</v>
      </c>
      <c r="BI181" s="7" t="s">
        <v>414</v>
      </c>
      <c r="BJ181" s="7" t="s">
        <v>414</v>
      </c>
      <c r="BK181" s="7" t="s">
        <v>414</v>
      </c>
      <c r="BL181" s="7" t="s">
        <v>414</v>
      </c>
      <c r="BM181" s="7" t="s">
        <v>414</v>
      </c>
      <c r="BN181" s="7" t="s">
        <v>414</v>
      </c>
      <c r="BO181" s="7" t="s">
        <v>414</v>
      </c>
      <c r="BP181" s="7" t="s">
        <v>414</v>
      </c>
      <c r="BQ181" s="7" t="s">
        <v>414</v>
      </c>
      <c r="BR181" s="7" t="s">
        <v>414</v>
      </c>
      <c r="BS181" s="7" t="s">
        <v>414</v>
      </c>
      <c r="BT181" s="7" t="s">
        <v>414</v>
      </c>
      <c r="BU181" s="7" t="s">
        <v>414</v>
      </c>
      <c r="BV181" s="7" t="s">
        <v>414</v>
      </c>
      <c r="BW181" s="7" t="s">
        <v>414</v>
      </c>
      <c r="BX181" s="7" t="s">
        <v>414</v>
      </c>
      <c r="BY181" s="7" t="s">
        <v>414</v>
      </c>
      <c r="BZ181" s="7" t="s">
        <v>414</v>
      </c>
      <c r="CA181" s="7" t="s">
        <v>414</v>
      </c>
      <c r="CB181" s="7" t="s">
        <v>414</v>
      </c>
      <c r="CC181" s="7" t="s">
        <v>414</v>
      </c>
      <c r="CD181" s="7" t="s">
        <v>414</v>
      </c>
      <c r="CE181" s="7" t="s">
        <v>414</v>
      </c>
      <c r="CF181" s="7" t="s">
        <v>414</v>
      </c>
      <c r="CG181" s="7" t="s">
        <v>414</v>
      </c>
      <c r="CH181" s="7" t="s">
        <v>414</v>
      </c>
      <c r="CI181" s="7" t="s">
        <v>414</v>
      </c>
      <c r="CJ181" s="7" t="s">
        <v>414</v>
      </c>
    </row>
    <row r="182" spans="1:88" ht="57" customHeight="1" x14ac:dyDescent="0.25">
      <c r="A182" s="26">
        <v>184</v>
      </c>
      <c r="B182" s="14">
        <v>392</v>
      </c>
      <c r="C182" s="13" t="s">
        <v>218</v>
      </c>
      <c r="D182" s="50" t="s">
        <v>7</v>
      </c>
      <c r="E182" s="13" t="s">
        <v>219</v>
      </c>
      <c r="F182" s="50" t="s">
        <v>16</v>
      </c>
      <c r="G182" s="13" t="s">
        <v>219</v>
      </c>
      <c r="H182" s="28" t="s">
        <v>860</v>
      </c>
      <c r="I182" s="19" t="s">
        <v>428</v>
      </c>
      <c r="J182" s="12" t="s">
        <v>204</v>
      </c>
      <c r="K182" s="19"/>
      <c r="L182" s="1"/>
      <c r="M182" s="19"/>
      <c r="N182" s="1"/>
      <c r="O182" s="19"/>
      <c r="P182" s="19" t="s">
        <v>11</v>
      </c>
      <c r="Q182" s="19"/>
      <c r="R182" s="19"/>
      <c r="S182" s="19"/>
      <c r="T182" s="19">
        <f t="shared" si="0"/>
        <v>1</v>
      </c>
      <c r="U182" s="19"/>
      <c r="V182" s="19"/>
      <c r="W182" s="19"/>
      <c r="X182" s="19"/>
      <c r="Y182" s="19"/>
      <c r="Z182" s="19"/>
      <c r="AA182" s="19"/>
      <c r="AB182" s="19"/>
      <c r="AC182" s="19"/>
      <c r="AD182" s="19"/>
      <c r="AE182" s="19"/>
      <c r="AF182" s="19"/>
      <c r="AG182" s="19"/>
      <c r="AH182" s="19"/>
      <c r="AI182" s="19"/>
      <c r="AJ182" s="19"/>
      <c r="AK182" s="19"/>
      <c r="AL182" s="19"/>
      <c r="AM182" s="19"/>
      <c r="AN182" s="19"/>
      <c r="AO182" s="19" t="s">
        <v>429</v>
      </c>
      <c r="AP182" s="19" t="s">
        <v>429</v>
      </c>
      <c r="AQ182" s="19" t="s">
        <v>429</v>
      </c>
      <c r="AR182" s="19" t="s">
        <v>429</v>
      </c>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29">
        <f t="shared" ref="CC182:CC186" si="160">COUNTIF($BD182:$CB182,2)</f>
        <v>0</v>
      </c>
      <c r="CD182" s="51" t="e">
        <f t="shared" ref="CD182:CD186" si="161">CC182/COUNTA($BD182:$CB182)</f>
        <v>#DIV/0!</v>
      </c>
      <c r="CE182" s="29">
        <f t="shared" ref="CE182:CE186" si="162">COUNTIF($BD182:$CB182,1)</f>
        <v>0</v>
      </c>
      <c r="CF182" s="51" t="e">
        <f t="shared" ref="CF182:CF186" si="163">CE182/COUNTA($BD182:$CB182)</f>
        <v>#DIV/0!</v>
      </c>
      <c r="CG182" s="29">
        <f t="shared" ref="CG182:CG186" si="164">COUNTIF($BD182:$CB182,0)</f>
        <v>0</v>
      </c>
      <c r="CH182" s="51" t="e">
        <f t="shared" ref="CH182:CH186" si="165">CG182/COUNTA($BD182:$CB182)</f>
        <v>#DIV/0!</v>
      </c>
      <c r="CI182" s="29" t="e">
        <f t="shared" ref="CI182:CI186" si="166">(((CC182*2)+(CE182*1)+(CG182*0)))/COUNTA($BD182:$CB182)</f>
        <v>#DIV/0!</v>
      </c>
      <c r="CJ182" s="29" t="e">
        <f t="shared" ref="CJ182:CJ186" si="167">IF(CI182&gt;=1.6,"Đạt mục tiêu",IF(CI182&gt;=1,"Cần cố gắng","Chưa đạt"))</f>
        <v>#DIV/0!</v>
      </c>
    </row>
    <row r="183" spans="1:88" customFormat="1" ht="43.5" hidden="1" customHeight="1" x14ac:dyDescent="0.25">
      <c r="A183" s="26">
        <v>185</v>
      </c>
      <c r="B183" s="14">
        <v>395</v>
      </c>
      <c r="C183" s="13" t="s">
        <v>220</v>
      </c>
      <c r="D183" s="9" t="s">
        <v>7</v>
      </c>
      <c r="E183" s="13" t="s">
        <v>221</v>
      </c>
      <c r="F183" s="9" t="s">
        <v>7</v>
      </c>
      <c r="G183" s="13" t="s">
        <v>221</v>
      </c>
      <c r="H183" s="13" t="s">
        <v>594</v>
      </c>
      <c r="I183" s="19" t="s">
        <v>417</v>
      </c>
      <c r="J183" s="12" t="s">
        <v>204</v>
      </c>
      <c r="K183" s="19"/>
      <c r="L183" s="19"/>
      <c r="M183" s="19"/>
      <c r="N183" s="19"/>
      <c r="O183" s="19"/>
      <c r="P183" s="19"/>
      <c r="Q183" s="19" t="s">
        <v>11</v>
      </c>
      <c r="R183" s="19"/>
      <c r="S183" s="19"/>
      <c r="T183" s="19">
        <f t="shared" si="0"/>
        <v>1</v>
      </c>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t="s">
        <v>429</v>
      </c>
      <c r="AT183" s="19" t="s">
        <v>429</v>
      </c>
      <c r="AU183" s="19"/>
      <c r="AV183" s="19" t="s">
        <v>429</v>
      </c>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29">
        <f t="shared" si="160"/>
        <v>0</v>
      </c>
      <c r="CD183" s="51" t="e">
        <f t="shared" si="161"/>
        <v>#DIV/0!</v>
      </c>
      <c r="CE183" s="29">
        <f t="shared" si="162"/>
        <v>0</v>
      </c>
      <c r="CF183" s="51" t="e">
        <f t="shared" si="163"/>
        <v>#DIV/0!</v>
      </c>
      <c r="CG183" s="29">
        <f t="shared" si="164"/>
        <v>0</v>
      </c>
      <c r="CH183" s="51" t="e">
        <f t="shared" si="165"/>
        <v>#DIV/0!</v>
      </c>
      <c r="CI183" s="29" t="e">
        <f t="shared" si="166"/>
        <v>#DIV/0!</v>
      </c>
      <c r="CJ183" s="29" t="e">
        <f t="shared" si="167"/>
        <v>#DIV/0!</v>
      </c>
    </row>
    <row r="184" spans="1:88" customFormat="1" ht="54" hidden="1" customHeight="1" x14ac:dyDescent="0.25">
      <c r="A184" s="26">
        <v>186</v>
      </c>
      <c r="B184" s="14">
        <v>398</v>
      </c>
      <c r="C184" s="13" t="s">
        <v>222</v>
      </c>
      <c r="D184" s="9" t="s">
        <v>16</v>
      </c>
      <c r="E184" s="13" t="s">
        <v>223</v>
      </c>
      <c r="F184" s="9" t="s">
        <v>16</v>
      </c>
      <c r="G184" s="13" t="s">
        <v>223</v>
      </c>
      <c r="H184" s="13" t="s">
        <v>823</v>
      </c>
      <c r="I184" s="19" t="s">
        <v>428</v>
      </c>
      <c r="J184" s="12" t="s">
        <v>204</v>
      </c>
      <c r="K184" s="19"/>
      <c r="L184" s="19"/>
      <c r="M184" s="19"/>
      <c r="N184" s="19" t="s">
        <v>11</v>
      </c>
      <c r="O184" s="19"/>
      <c r="P184" s="19"/>
      <c r="Q184" s="19"/>
      <c r="R184" s="19"/>
      <c r="S184" s="19"/>
      <c r="T184" s="19">
        <f t="shared" si="0"/>
        <v>1</v>
      </c>
      <c r="U184" s="19"/>
      <c r="V184" s="19"/>
      <c r="W184" s="19"/>
      <c r="X184" s="19"/>
      <c r="Y184" s="19"/>
      <c r="Z184" s="19"/>
      <c r="AA184" s="19"/>
      <c r="AB184" s="19"/>
      <c r="AC184" s="19"/>
      <c r="AD184" s="19"/>
      <c r="AE184" s="19"/>
      <c r="AF184" s="19"/>
      <c r="AG184" s="19" t="s">
        <v>475</v>
      </c>
      <c r="AH184" s="19" t="s">
        <v>475</v>
      </c>
      <c r="AI184" s="19" t="s">
        <v>475</v>
      </c>
      <c r="AJ184" s="19" t="s">
        <v>475</v>
      </c>
      <c r="AK184" s="19"/>
      <c r="AL184" s="19"/>
      <c r="AM184" s="19"/>
      <c r="AN184" s="19"/>
      <c r="AO184" s="19"/>
      <c r="AP184" s="19"/>
      <c r="AQ184" s="19"/>
      <c r="AR184" s="19"/>
      <c r="AS184" s="19"/>
      <c r="AT184" s="19"/>
      <c r="AU184" s="19"/>
      <c r="AV184" s="19"/>
      <c r="AW184" s="19"/>
      <c r="AX184" s="19"/>
      <c r="AY184" s="19"/>
      <c r="AZ184" s="19"/>
      <c r="BA184" s="19"/>
      <c r="BB184" s="19"/>
      <c r="BC184" s="19"/>
      <c r="BD184" s="19">
        <v>1</v>
      </c>
      <c r="BE184" s="19">
        <v>2</v>
      </c>
      <c r="BF184" s="19">
        <v>2</v>
      </c>
      <c r="BG184" s="19">
        <v>2</v>
      </c>
      <c r="BH184" s="19">
        <v>2</v>
      </c>
      <c r="BI184" s="19">
        <v>2</v>
      </c>
      <c r="BJ184" s="19">
        <v>2</v>
      </c>
      <c r="BK184" s="19">
        <v>2</v>
      </c>
      <c r="BL184" s="19">
        <v>2</v>
      </c>
      <c r="BM184" s="19">
        <v>1</v>
      </c>
      <c r="BN184" s="19">
        <v>1</v>
      </c>
      <c r="BO184" s="19">
        <v>2</v>
      </c>
      <c r="BP184" s="19">
        <v>2</v>
      </c>
      <c r="BQ184" s="19">
        <v>2</v>
      </c>
      <c r="BR184" s="19">
        <v>2</v>
      </c>
      <c r="BS184" s="19">
        <v>2</v>
      </c>
      <c r="BT184" s="19">
        <v>1</v>
      </c>
      <c r="BU184" s="19">
        <v>2</v>
      </c>
      <c r="BV184" s="19">
        <v>1</v>
      </c>
      <c r="BW184" s="19">
        <v>2</v>
      </c>
      <c r="BX184" s="19">
        <v>2</v>
      </c>
      <c r="BY184" s="19">
        <v>2</v>
      </c>
      <c r="BZ184" s="19">
        <v>2</v>
      </c>
      <c r="CA184" s="19">
        <v>2</v>
      </c>
      <c r="CB184" s="19">
        <v>1</v>
      </c>
      <c r="CC184" s="29">
        <f t="shared" si="160"/>
        <v>19</v>
      </c>
      <c r="CD184" s="51">
        <f t="shared" si="161"/>
        <v>0.76</v>
      </c>
      <c r="CE184" s="29">
        <f t="shared" si="162"/>
        <v>6</v>
      </c>
      <c r="CF184" s="51">
        <f t="shared" si="163"/>
        <v>0.24</v>
      </c>
      <c r="CG184" s="29">
        <f t="shared" si="164"/>
        <v>0</v>
      </c>
      <c r="CH184" s="51">
        <f t="shared" si="165"/>
        <v>0</v>
      </c>
      <c r="CI184" s="29">
        <f t="shared" si="166"/>
        <v>1.76</v>
      </c>
      <c r="CJ184" s="29" t="str">
        <f t="shared" si="167"/>
        <v>Đạt mục tiêu</v>
      </c>
    </row>
    <row r="185" spans="1:88" customFormat="1" ht="51" hidden="1" customHeight="1" x14ac:dyDescent="0.25">
      <c r="A185" s="26">
        <v>187</v>
      </c>
      <c r="B185" s="14">
        <v>401</v>
      </c>
      <c r="C185" s="13" t="s">
        <v>224</v>
      </c>
      <c r="D185" s="9" t="s">
        <v>7</v>
      </c>
      <c r="E185" s="13" t="s">
        <v>225</v>
      </c>
      <c r="F185" s="9" t="s">
        <v>16</v>
      </c>
      <c r="G185" s="13" t="s">
        <v>225</v>
      </c>
      <c r="H185" s="13" t="s">
        <v>595</v>
      </c>
      <c r="I185" s="19" t="s">
        <v>428</v>
      </c>
      <c r="J185" s="12" t="s">
        <v>204</v>
      </c>
      <c r="K185" s="19"/>
      <c r="L185" s="19"/>
      <c r="M185" s="19"/>
      <c r="N185" s="19"/>
      <c r="O185" s="29"/>
      <c r="P185" s="19"/>
      <c r="Q185" s="19"/>
      <c r="R185" s="19" t="s">
        <v>11</v>
      </c>
      <c r="S185" s="19"/>
      <c r="T185" s="19">
        <f t="shared" si="0"/>
        <v>1</v>
      </c>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t="s">
        <v>432</v>
      </c>
      <c r="AX185" s="19" t="s">
        <v>432</v>
      </c>
      <c r="AY185" s="19" t="s">
        <v>429</v>
      </c>
      <c r="AZ185" s="19" t="s">
        <v>432</v>
      </c>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29">
        <f t="shared" si="160"/>
        <v>0</v>
      </c>
      <c r="CD185" s="51" t="e">
        <f t="shared" si="161"/>
        <v>#DIV/0!</v>
      </c>
      <c r="CE185" s="29">
        <f t="shared" si="162"/>
        <v>0</v>
      </c>
      <c r="CF185" s="51" t="e">
        <f t="shared" si="163"/>
        <v>#DIV/0!</v>
      </c>
      <c r="CG185" s="29">
        <f t="shared" si="164"/>
        <v>0</v>
      </c>
      <c r="CH185" s="51" t="e">
        <f t="shared" si="165"/>
        <v>#DIV/0!</v>
      </c>
      <c r="CI185" s="29" t="e">
        <f t="shared" si="166"/>
        <v>#DIV/0!</v>
      </c>
      <c r="CJ185" s="29" t="e">
        <f t="shared" si="167"/>
        <v>#DIV/0!</v>
      </c>
    </row>
    <row r="186" spans="1:88" customFormat="1" ht="15.75" hidden="1" customHeight="1" x14ac:dyDescent="0.25">
      <c r="A186" s="26">
        <v>188</v>
      </c>
      <c r="B186" s="82">
        <v>404</v>
      </c>
      <c r="C186" s="83" t="s">
        <v>596</v>
      </c>
      <c r="D186" s="9" t="s">
        <v>7</v>
      </c>
      <c r="E186" s="13" t="s">
        <v>597</v>
      </c>
      <c r="F186" s="9" t="s">
        <v>16</v>
      </c>
      <c r="G186" s="13" t="s">
        <v>598</v>
      </c>
      <c r="H186" s="19" t="s">
        <v>599</v>
      </c>
      <c r="I186" s="19" t="s">
        <v>428</v>
      </c>
      <c r="J186" s="12" t="s">
        <v>204</v>
      </c>
      <c r="K186" s="29" t="s">
        <v>11</v>
      </c>
      <c r="L186" s="29"/>
      <c r="M186" s="29"/>
      <c r="N186" s="29"/>
      <c r="O186" s="29"/>
      <c r="P186" s="29"/>
      <c r="Q186" s="29"/>
      <c r="R186" s="29"/>
      <c r="S186" s="29"/>
      <c r="T186" s="19">
        <f t="shared" si="0"/>
        <v>1</v>
      </c>
      <c r="U186" s="19"/>
      <c r="V186" s="19"/>
      <c r="W186" s="19" t="s">
        <v>467</v>
      </c>
      <c r="X186" s="19" t="s">
        <v>467</v>
      </c>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v>1</v>
      </c>
      <c r="BE186" s="19">
        <v>2</v>
      </c>
      <c r="BF186" s="19">
        <v>0</v>
      </c>
      <c r="BG186" s="19">
        <v>2</v>
      </c>
      <c r="BH186" s="19">
        <v>0</v>
      </c>
      <c r="BI186" s="19">
        <v>2</v>
      </c>
      <c r="BJ186" s="19">
        <v>2</v>
      </c>
      <c r="BK186" s="19">
        <v>2</v>
      </c>
      <c r="BL186" s="19">
        <v>2</v>
      </c>
      <c r="BM186" s="19">
        <v>2</v>
      </c>
      <c r="BN186" s="19">
        <v>2</v>
      </c>
      <c r="BO186" s="19">
        <v>2</v>
      </c>
      <c r="BP186" s="19">
        <v>1</v>
      </c>
      <c r="BQ186" s="19">
        <v>2</v>
      </c>
      <c r="BR186" s="19">
        <v>2</v>
      </c>
      <c r="BS186" s="19">
        <v>2</v>
      </c>
      <c r="BT186" s="19">
        <v>2</v>
      </c>
      <c r="BU186" s="19">
        <v>2</v>
      </c>
      <c r="BV186" s="19">
        <v>2</v>
      </c>
      <c r="BW186" s="19">
        <v>1</v>
      </c>
      <c r="BX186" s="19">
        <v>2</v>
      </c>
      <c r="BY186" s="19">
        <v>2</v>
      </c>
      <c r="BZ186" s="19">
        <v>2</v>
      </c>
      <c r="CA186" s="19">
        <v>2</v>
      </c>
      <c r="CB186" s="19">
        <v>2</v>
      </c>
      <c r="CC186" s="29">
        <f t="shared" si="160"/>
        <v>20</v>
      </c>
      <c r="CD186" s="51">
        <f t="shared" si="161"/>
        <v>0.8</v>
      </c>
      <c r="CE186" s="29">
        <f t="shared" si="162"/>
        <v>3</v>
      </c>
      <c r="CF186" s="51">
        <f t="shared" si="163"/>
        <v>0.12</v>
      </c>
      <c r="CG186" s="29">
        <f t="shared" si="164"/>
        <v>2</v>
      </c>
      <c r="CH186" s="51">
        <f t="shared" si="165"/>
        <v>0.08</v>
      </c>
      <c r="CI186" s="29">
        <f t="shared" si="166"/>
        <v>1.72</v>
      </c>
      <c r="CJ186" s="29" t="str">
        <f t="shared" si="167"/>
        <v>Đạt mục tiêu</v>
      </c>
    </row>
    <row r="187" spans="1:88" customFormat="1" ht="15.75" hidden="1" customHeight="1" x14ac:dyDescent="0.25">
      <c r="A187" s="26">
        <v>189</v>
      </c>
      <c r="B187" s="82">
        <v>404</v>
      </c>
      <c r="C187" s="83" t="s">
        <v>596</v>
      </c>
      <c r="D187" s="9" t="s">
        <v>7</v>
      </c>
      <c r="E187" s="13" t="s">
        <v>597</v>
      </c>
      <c r="F187" s="9" t="s">
        <v>16</v>
      </c>
      <c r="G187" s="13" t="s">
        <v>600</v>
      </c>
      <c r="H187" s="19" t="s">
        <v>802</v>
      </c>
      <c r="I187" s="19" t="s">
        <v>428</v>
      </c>
      <c r="J187" s="12" t="s">
        <v>204</v>
      </c>
      <c r="K187" s="29"/>
      <c r="L187" s="29" t="s">
        <v>11</v>
      </c>
      <c r="M187" s="29"/>
      <c r="N187" s="29"/>
      <c r="O187" s="29"/>
      <c r="P187" s="29"/>
      <c r="Q187" s="29"/>
      <c r="R187" s="29"/>
      <c r="S187" s="29"/>
      <c r="T187" s="19">
        <f t="shared" si="0"/>
        <v>1</v>
      </c>
      <c r="U187" s="19"/>
      <c r="V187" s="19"/>
      <c r="W187" s="19"/>
      <c r="X187" s="19"/>
      <c r="Y187" s="19" t="s">
        <v>467</v>
      </c>
      <c r="Z187" s="19"/>
      <c r="AA187" s="19" t="s">
        <v>467</v>
      </c>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9"/>
      <c r="CD187" s="51"/>
      <c r="CE187" s="29"/>
      <c r="CF187" s="51"/>
      <c r="CG187" s="29"/>
      <c r="CH187" s="51"/>
      <c r="CI187" s="29"/>
      <c r="CJ187" s="29"/>
    </row>
    <row r="188" spans="1:88" customFormat="1" ht="15.75" hidden="1" customHeight="1" x14ac:dyDescent="0.25">
      <c r="A188" s="26">
        <v>190</v>
      </c>
      <c r="B188" s="82">
        <v>404</v>
      </c>
      <c r="C188" s="83" t="s">
        <v>596</v>
      </c>
      <c r="D188" s="9" t="s">
        <v>7</v>
      </c>
      <c r="E188" s="13" t="s">
        <v>597</v>
      </c>
      <c r="F188" s="9" t="s">
        <v>16</v>
      </c>
      <c r="G188" s="13" t="s">
        <v>601</v>
      </c>
      <c r="H188" s="19" t="s">
        <v>803</v>
      </c>
      <c r="I188" s="19" t="s">
        <v>428</v>
      </c>
      <c r="J188" s="12" t="s">
        <v>204</v>
      </c>
      <c r="K188" s="29"/>
      <c r="L188" s="29"/>
      <c r="M188" s="29" t="s">
        <v>11</v>
      </c>
      <c r="N188" s="29"/>
      <c r="O188" s="29"/>
      <c r="P188" s="29"/>
      <c r="Q188" s="29"/>
      <c r="R188" s="29"/>
      <c r="S188" s="29"/>
      <c r="T188" s="19">
        <f t="shared" si="0"/>
        <v>1</v>
      </c>
      <c r="U188" s="19"/>
      <c r="V188" s="19"/>
      <c r="W188" s="19"/>
      <c r="X188" s="19"/>
      <c r="Y188" s="19"/>
      <c r="Z188" s="19"/>
      <c r="AA188" s="19"/>
      <c r="AB188" s="19"/>
      <c r="AC188" s="19"/>
      <c r="AD188" s="19"/>
      <c r="AE188" s="19" t="s">
        <v>467</v>
      </c>
      <c r="AF188" s="19" t="s">
        <v>429</v>
      </c>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9"/>
      <c r="CD188" s="51"/>
      <c r="CE188" s="29"/>
      <c r="CF188" s="51"/>
      <c r="CG188" s="29"/>
      <c r="CH188" s="51"/>
      <c r="CI188" s="29"/>
      <c r="CJ188" s="29"/>
    </row>
    <row r="189" spans="1:88" customFormat="1" ht="63" hidden="1" x14ac:dyDescent="0.25">
      <c r="A189" s="26">
        <v>191</v>
      </c>
      <c r="B189" s="82">
        <v>404</v>
      </c>
      <c r="C189" s="83" t="s">
        <v>596</v>
      </c>
      <c r="D189" s="9" t="s">
        <v>7</v>
      </c>
      <c r="E189" s="13" t="s">
        <v>597</v>
      </c>
      <c r="F189" s="9" t="s">
        <v>16</v>
      </c>
      <c r="G189" s="13" t="s">
        <v>602</v>
      </c>
      <c r="H189" s="19" t="s">
        <v>831</v>
      </c>
      <c r="I189" s="19" t="s">
        <v>428</v>
      </c>
      <c r="J189" s="12" t="s">
        <v>204</v>
      </c>
      <c r="K189" s="29"/>
      <c r="L189" s="29"/>
      <c r="M189" s="29"/>
      <c r="N189" s="29" t="s">
        <v>11</v>
      </c>
      <c r="O189" s="29"/>
      <c r="P189" s="29"/>
      <c r="Q189" s="29"/>
      <c r="R189" s="29"/>
      <c r="S189" s="29"/>
      <c r="T189" s="19">
        <f t="shared" si="0"/>
        <v>1</v>
      </c>
      <c r="U189" s="19"/>
      <c r="V189" s="19"/>
      <c r="W189" s="19"/>
      <c r="X189" s="19"/>
      <c r="Y189" s="19"/>
      <c r="Z189" s="19"/>
      <c r="AA189" s="19"/>
      <c r="AB189" s="19"/>
      <c r="AC189" s="19"/>
      <c r="AD189" s="19"/>
      <c r="AE189" s="19"/>
      <c r="AF189" s="19"/>
      <c r="AG189" s="19" t="s">
        <v>467</v>
      </c>
      <c r="AH189" s="19" t="s">
        <v>467</v>
      </c>
      <c r="AI189" s="19" t="s">
        <v>432</v>
      </c>
      <c r="AJ189" s="19" t="s">
        <v>429</v>
      </c>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9"/>
      <c r="CD189" s="51"/>
      <c r="CE189" s="29"/>
      <c r="CF189" s="51"/>
      <c r="CG189" s="29"/>
      <c r="CH189" s="51"/>
      <c r="CI189" s="29"/>
      <c r="CJ189" s="29"/>
    </row>
    <row r="190" spans="1:88" ht="57" customHeight="1" x14ac:dyDescent="0.25">
      <c r="A190" s="26">
        <v>192</v>
      </c>
      <c r="B190" s="82">
        <v>404</v>
      </c>
      <c r="C190" s="83" t="s">
        <v>596</v>
      </c>
      <c r="D190" s="50" t="s">
        <v>7</v>
      </c>
      <c r="E190" s="13" t="s">
        <v>597</v>
      </c>
      <c r="F190" s="50" t="s">
        <v>16</v>
      </c>
      <c r="G190" s="13" t="s">
        <v>603</v>
      </c>
      <c r="H190" s="19" t="s">
        <v>856</v>
      </c>
      <c r="I190" s="19" t="s">
        <v>428</v>
      </c>
      <c r="J190" s="12" t="s">
        <v>204</v>
      </c>
      <c r="K190" s="29"/>
      <c r="L190" s="29"/>
      <c r="M190" s="29"/>
      <c r="N190" s="29"/>
      <c r="O190" s="29"/>
      <c r="P190" s="29" t="s">
        <v>11</v>
      </c>
      <c r="Q190" s="29"/>
      <c r="R190" s="29"/>
      <c r="S190" s="29"/>
      <c r="T190" s="19">
        <f t="shared" si="0"/>
        <v>1</v>
      </c>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t="s">
        <v>467</v>
      </c>
      <c r="AQ190" s="19" t="s">
        <v>432</v>
      </c>
      <c r="AR190" s="19" t="s">
        <v>467</v>
      </c>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9"/>
      <c r="CD190" s="51"/>
      <c r="CE190" s="29"/>
      <c r="CF190" s="51"/>
      <c r="CG190" s="29"/>
      <c r="CH190" s="51"/>
      <c r="CI190" s="29"/>
      <c r="CJ190" s="29"/>
    </row>
    <row r="191" spans="1:88" customFormat="1" ht="47.25" hidden="1" x14ac:dyDescent="0.25">
      <c r="A191" s="26">
        <v>193</v>
      </c>
      <c r="B191" s="82">
        <v>404</v>
      </c>
      <c r="C191" s="83" t="s">
        <v>596</v>
      </c>
      <c r="D191" s="9" t="s">
        <v>7</v>
      </c>
      <c r="E191" s="13" t="s">
        <v>597</v>
      </c>
      <c r="F191" s="9" t="s">
        <v>16</v>
      </c>
      <c r="G191" s="13" t="s">
        <v>604</v>
      </c>
      <c r="H191" s="19" t="s">
        <v>840</v>
      </c>
      <c r="I191" s="19" t="s">
        <v>428</v>
      </c>
      <c r="J191" s="12" t="s">
        <v>204</v>
      </c>
      <c r="K191" s="29"/>
      <c r="L191" s="29"/>
      <c r="M191" s="29"/>
      <c r="N191" s="29"/>
      <c r="O191" s="29" t="s">
        <v>11</v>
      </c>
      <c r="P191" s="29"/>
      <c r="Q191" s="29"/>
      <c r="R191" s="29"/>
      <c r="S191" s="29"/>
      <c r="T191" s="19">
        <f t="shared" si="0"/>
        <v>1</v>
      </c>
      <c r="U191" s="19"/>
      <c r="V191" s="19"/>
      <c r="W191" s="19"/>
      <c r="X191" s="19"/>
      <c r="Y191" s="19"/>
      <c r="Z191" s="19"/>
      <c r="AA191" s="19"/>
      <c r="AB191" s="19"/>
      <c r="AC191" s="19"/>
      <c r="AD191" s="19"/>
      <c r="AE191" s="19"/>
      <c r="AF191" s="19"/>
      <c r="AG191" s="19"/>
      <c r="AH191" s="19"/>
      <c r="AI191" s="19"/>
      <c r="AJ191" s="19"/>
      <c r="AK191" s="19" t="s">
        <v>432</v>
      </c>
      <c r="AL191" s="19" t="s">
        <v>429</v>
      </c>
      <c r="AM191" s="19"/>
      <c r="AN191" s="19" t="s">
        <v>467</v>
      </c>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9"/>
      <c r="CD191" s="51"/>
      <c r="CE191" s="29"/>
      <c r="CF191" s="51"/>
      <c r="CG191" s="29"/>
      <c r="CH191" s="51"/>
      <c r="CI191" s="29"/>
      <c r="CJ191" s="29"/>
    </row>
    <row r="192" spans="1:88" customFormat="1" ht="15.75" hidden="1" customHeight="1" x14ac:dyDescent="0.25">
      <c r="A192" s="26">
        <v>194</v>
      </c>
      <c r="B192" s="82">
        <v>404</v>
      </c>
      <c r="C192" s="83" t="s">
        <v>596</v>
      </c>
      <c r="D192" s="9" t="s">
        <v>7</v>
      </c>
      <c r="E192" s="13" t="s">
        <v>597</v>
      </c>
      <c r="F192" s="9" t="s">
        <v>16</v>
      </c>
      <c r="G192" s="13" t="s">
        <v>605</v>
      </c>
      <c r="H192" s="19" t="s">
        <v>606</v>
      </c>
      <c r="I192" s="19" t="s">
        <v>428</v>
      </c>
      <c r="J192" s="12" t="s">
        <v>204</v>
      </c>
      <c r="K192" s="29"/>
      <c r="L192" s="29"/>
      <c r="M192" s="29"/>
      <c r="N192" s="29"/>
      <c r="O192" s="29"/>
      <c r="P192" s="29"/>
      <c r="Q192" s="29" t="s">
        <v>11</v>
      </c>
      <c r="R192" s="29"/>
      <c r="S192" s="29"/>
      <c r="T192" s="19">
        <f t="shared" si="0"/>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t="s">
        <v>467</v>
      </c>
      <c r="AT192" s="19" t="s">
        <v>467</v>
      </c>
      <c r="AU192" s="19" t="s">
        <v>467</v>
      </c>
      <c r="AV192" s="19" t="s">
        <v>432</v>
      </c>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9"/>
      <c r="CD192" s="51"/>
      <c r="CE192" s="29"/>
      <c r="CF192" s="51"/>
      <c r="CG192" s="29"/>
      <c r="CH192" s="51"/>
      <c r="CI192" s="29"/>
      <c r="CJ192" s="29"/>
    </row>
    <row r="193" spans="1:88" customFormat="1" ht="15.75" hidden="1" customHeight="1" x14ac:dyDescent="0.25">
      <c r="A193" s="26">
        <v>195</v>
      </c>
      <c r="B193" s="82">
        <v>404</v>
      </c>
      <c r="C193" s="83" t="s">
        <v>596</v>
      </c>
      <c r="D193" s="9" t="s">
        <v>7</v>
      </c>
      <c r="E193" s="13" t="s">
        <v>597</v>
      </c>
      <c r="F193" s="9" t="s">
        <v>16</v>
      </c>
      <c r="G193" s="13" t="s">
        <v>607</v>
      </c>
      <c r="H193" s="19" t="s">
        <v>608</v>
      </c>
      <c r="I193" s="19" t="s">
        <v>428</v>
      </c>
      <c r="J193" s="12" t="s">
        <v>204</v>
      </c>
      <c r="K193" s="29"/>
      <c r="L193" s="29"/>
      <c r="M193" s="29"/>
      <c r="N193" s="29"/>
      <c r="O193" s="29"/>
      <c r="P193" s="29"/>
      <c r="Q193" s="29"/>
      <c r="R193" s="29" t="s">
        <v>11</v>
      </c>
      <c r="S193" s="29"/>
      <c r="T193" s="19">
        <f t="shared" si="0"/>
        <v>1</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t="s">
        <v>467</v>
      </c>
      <c r="AY193" s="19" t="s">
        <v>467</v>
      </c>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29"/>
      <c r="CD193" s="51"/>
      <c r="CE193" s="29"/>
      <c r="CF193" s="51"/>
      <c r="CG193" s="29"/>
      <c r="CH193" s="51"/>
      <c r="CI193" s="29"/>
      <c r="CJ193" s="29"/>
    </row>
    <row r="194" spans="1:88" customFormat="1" ht="15.75" hidden="1" customHeight="1" x14ac:dyDescent="0.25">
      <c r="A194" s="26">
        <v>196</v>
      </c>
      <c r="B194" s="82">
        <v>404</v>
      </c>
      <c r="C194" s="83" t="s">
        <v>596</v>
      </c>
      <c r="D194" s="9" t="s">
        <v>7</v>
      </c>
      <c r="E194" s="13" t="s">
        <v>597</v>
      </c>
      <c r="F194" s="9" t="s">
        <v>16</v>
      </c>
      <c r="G194" s="13" t="s">
        <v>609</v>
      </c>
      <c r="H194" s="19" t="s">
        <v>610</v>
      </c>
      <c r="I194" s="19" t="s">
        <v>428</v>
      </c>
      <c r="J194" s="12" t="s">
        <v>204</v>
      </c>
      <c r="K194" s="29"/>
      <c r="L194" s="29"/>
      <c r="M194" s="29"/>
      <c r="N194" s="29"/>
      <c r="O194" s="29"/>
      <c r="P194" s="29"/>
      <c r="Q194" s="29"/>
      <c r="R194" s="29"/>
      <c r="S194" s="29" t="s">
        <v>11</v>
      </c>
      <c r="T194" s="19">
        <f t="shared" si="0"/>
        <v>1</v>
      </c>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t="s">
        <v>467</v>
      </c>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29"/>
      <c r="CD194" s="51"/>
      <c r="CE194" s="29"/>
      <c r="CF194" s="51"/>
      <c r="CG194" s="29"/>
      <c r="CH194" s="51"/>
      <c r="CI194" s="29"/>
      <c r="CJ194" s="29"/>
    </row>
    <row r="195" spans="1:88" customFormat="1" ht="15.75" hidden="1" customHeight="1" x14ac:dyDescent="0.25">
      <c r="A195" s="26">
        <v>197</v>
      </c>
      <c r="B195" s="84">
        <v>406</v>
      </c>
      <c r="C195" s="13" t="s">
        <v>226</v>
      </c>
      <c r="D195" s="9" t="s">
        <v>7</v>
      </c>
      <c r="E195" s="13" t="s">
        <v>611</v>
      </c>
      <c r="F195" s="9" t="s">
        <v>16</v>
      </c>
      <c r="G195" s="13" t="s">
        <v>612</v>
      </c>
      <c r="H195" s="19" t="s">
        <v>804</v>
      </c>
      <c r="I195" s="19" t="s">
        <v>428</v>
      </c>
      <c r="J195" s="12" t="s">
        <v>204</v>
      </c>
      <c r="K195" s="19"/>
      <c r="L195" s="19"/>
      <c r="M195" s="29" t="s">
        <v>11</v>
      </c>
      <c r="N195" s="29"/>
      <c r="O195" s="29"/>
      <c r="P195" s="29"/>
      <c r="Q195" s="29"/>
      <c r="R195" s="19"/>
      <c r="S195" s="19"/>
      <c r="T195" s="19">
        <f t="shared" si="0"/>
        <v>1</v>
      </c>
      <c r="U195" s="19"/>
      <c r="V195" s="19"/>
      <c r="W195" s="19"/>
      <c r="X195" s="19"/>
      <c r="Y195" s="19"/>
      <c r="Z195" s="19"/>
      <c r="AA195" s="19"/>
      <c r="AB195" s="19"/>
      <c r="AC195" s="19"/>
      <c r="AD195" s="19" t="s">
        <v>467</v>
      </c>
      <c r="AE195" s="19" t="s">
        <v>432</v>
      </c>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v>2</v>
      </c>
      <c r="BE195" s="19">
        <v>2</v>
      </c>
      <c r="BF195" s="19">
        <v>2</v>
      </c>
      <c r="BG195" s="19">
        <v>2</v>
      </c>
      <c r="BH195" s="19">
        <v>2</v>
      </c>
      <c r="BI195" s="19">
        <v>1</v>
      </c>
      <c r="BJ195" s="19">
        <v>2</v>
      </c>
      <c r="BK195" s="19">
        <v>2</v>
      </c>
      <c r="BL195" s="19">
        <v>1</v>
      </c>
      <c r="BM195" s="19">
        <v>2</v>
      </c>
      <c r="BN195" s="19">
        <v>2</v>
      </c>
      <c r="BO195" s="19">
        <v>2</v>
      </c>
      <c r="BP195" s="19">
        <v>2</v>
      </c>
      <c r="BQ195" s="19">
        <v>2</v>
      </c>
      <c r="BR195" s="19">
        <v>1</v>
      </c>
      <c r="BS195" s="19">
        <v>1</v>
      </c>
      <c r="BT195" s="19">
        <v>2</v>
      </c>
      <c r="BU195" s="19">
        <v>2</v>
      </c>
      <c r="BV195" s="19">
        <v>2</v>
      </c>
      <c r="BW195" s="19">
        <v>2</v>
      </c>
      <c r="BX195" s="19">
        <v>2</v>
      </c>
      <c r="BY195" s="19">
        <v>2</v>
      </c>
      <c r="BZ195" s="19">
        <v>1</v>
      </c>
      <c r="CA195" s="19">
        <v>2</v>
      </c>
      <c r="CB195" s="19">
        <v>2</v>
      </c>
      <c r="CC195" s="29">
        <f>COUNTIF($BD195:$CB195,2)</f>
        <v>20</v>
      </c>
      <c r="CD195" s="51">
        <f>CC195/COUNTA($BD195:$CB195)</f>
        <v>0.8</v>
      </c>
      <c r="CE195" s="29">
        <f>COUNTIF($BD195:$CB195,1)</f>
        <v>5</v>
      </c>
      <c r="CF195" s="51">
        <f>CE195/COUNTA($BD195:$CB195)</f>
        <v>0.2</v>
      </c>
      <c r="CG195" s="29">
        <f>COUNTIF($BD195:$CB195,0)</f>
        <v>0</v>
      </c>
      <c r="CH195" s="51">
        <f>CG195/COUNTA($BD195:$CB195)</f>
        <v>0</v>
      </c>
      <c r="CI195" s="29">
        <f>(((CC195*2)+(CE195*1)+(CG195*0)))/COUNTA($BD195:$CB195)</f>
        <v>1.8</v>
      </c>
      <c r="CJ195" s="29" t="str">
        <f>IF(CI195&gt;=1.6,"Đạt mục tiêu",IF(CI195&gt;=1,"Cần cố gắng","Chưa đạt"))</f>
        <v>Đạt mục tiêu</v>
      </c>
    </row>
    <row r="196" spans="1:88" customFormat="1" ht="47.25" hidden="1" x14ac:dyDescent="0.25">
      <c r="A196" s="26">
        <v>198</v>
      </c>
      <c r="B196" s="84">
        <v>406</v>
      </c>
      <c r="C196" s="13" t="s">
        <v>226</v>
      </c>
      <c r="D196" s="9" t="s">
        <v>7</v>
      </c>
      <c r="E196" s="13" t="s">
        <v>611</v>
      </c>
      <c r="F196" s="9" t="s">
        <v>16</v>
      </c>
      <c r="G196" s="13" t="s">
        <v>613</v>
      </c>
      <c r="H196" s="19" t="s">
        <v>614</v>
      </c>
      <c r="I196" s="19" t="s">
        <v>428</v>
      </c>
      <c r="J196" s="12" t="s">
        <v>204</v>
      </c>
      <c r="K196" s="19"/>
      <c r="L196" s="19"/>
      <c r="M196" s="29"/>
      <c r="N196" s="29" t="s">
        <v>11</v>
      </c>
      <c r="O196" s="29"/>
      <c r="P196" s="29"/>
      <c r="Q196" s="29"/>
      <c r="R196" s="19"/>
      <c r="S196" s="19"/>
      <c r="T196" s="19">
        <f t="shared" si="0"/>
        <v>1</v>
      </c>
      <c r="U196" s="19"/>
      <c r="V196" s="19"/>
      <c r="W196" s="19"/>
      <c r="X196" s="19"/>
      <c r="Y196" s="19"/>
      <c r="Z196" s="19"/>
      <c r="AA196" s="19"/>
      <c r="AB196" s="19"/>
      <c r="AC196" s="19"/>
      <c r="AD196" s="19"/>
      <c r="AE196" s="19"/>
      <c r="AF196" s="19"/>
      <c r="AG196" s="19"/>
      <c r="AH196" s="19"/>
      <c r="AI196" s="19"/>
      <c r="AJ196" s="19" t="s">
        <v>467</v>
      </c>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9"/>
      <c r="CD196" s="51"/>
      <c r="CE196" s="29"/>
      <c r="CF196" s="51"/>
      <c r="CG196" s="29"/>
      <c r="CH196" s="51"/>
      <c r="CI196" s="29"/>
      <c r="CJ196" s="29"/>
    </row>
    <row r="197" spans="1:88" customFormat="1" ht="47.25" hidden="1" x14ac:dyDescent="0.25">
      <c r="A197" s="26">
        <v>199</v>
      </c>
      <c r="B197" s="84">
        <v>406</v>
      </c>
      <c r="C197" s="13" t="s">
        <v>226</v>
      </c>
      <c r="D197" s="9" t="s">
        <v>7</v>
      </c>
      <c r="E197" s="13" t="s">
        <v>611</v>
      </c>
      <c r="F197" s="9" t="s">
        <v>16</v>
      </c>
      <c r="G197" s="13" t="s">
        <v>615</v>
      </c>
      <c r="H197" s="19" t="s">
        <v>616</v>
      </c>
      <c r="I197" s="19" t="s">
        <v>428</v>
      </c>
      <c r="J197" s="12" t="s">
        <v>204</v>
      </c>
      <c r="K197" s="19"/>
      <c r="L197" s="19"/>
      <c r="M197" s="29"/>
      <c r="N197" s="29"/>
      <c r="O197" s="29" t="s">
        <v>11</v>
      </c>
      <c r="P197" s="29"/>
      <c r="Q197" s="29"/>
      <c r="R197" s="19"/>
      <c r="S197" s="19"/>
      <c r="T197" s="19">
        <f t="shared" si="0"/>
        <v>1</v>
      </c>
      <c r="U197" s="19"/>
      <c r="V197" s="19"/>
      <c r="W197" s="19"/>
      <c r="X197" s="19"/>
      <c r="Y197" s="19"/>
      <c r="Z197" s="19"/>
      <c r="AA197" s="19"/>
      <c r="AB197" s="19"/>
      <c r="AC197" s="19"/>
      <c r="AD197" s="19"/>
      <c r="AE197" s="19"/>
      <c r="AF197" s="19"/>
      <c r="AG197" s="19"/>
      <c r="AH197" s="19"/>
      <c r="AI197" s="19"/>
      <c r="AJ197" s="19"/>
      <c r="AK197" s="19"/>
      <c r="AL197" s="19"/>
      <c r="AM197" s="19" t="s">
        <v>467</v>
      </c>
      <c r="AN197" s="19" t="s">
        <v>432</v>
      </c>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9"/>
      <c r="CD197" s="51"/>
      <c r="CE197" s="29"/>
      <c r="CF197" s="51"/>
      <c r="CG197" s="29"/>
      <c r="CH197" s="51"/>
      <c r="CI197" s="29"/>
      <c r="CJ197" s="29"/>
    </row>
    <row r="198" spans="1:88" ht="57" customHeight="1" x14ac:dyDescent="0.25">
      <c r="A198" s="26">
        <v>200</v>
      </c>
      <c r="B198" s="84">
        <v>406</v>
      </c>
      <c r="C198" s="13" t="s">
        <v>226</v>
      </c>
      <c r="D198" s="50" t="s">
        <v>7</v>
      </c>
      <c r="E198" s="13" t="s">
        <v>611</v>
      </c>
      <c r="F198" s="50" t="s">
        <v>16</v>
      </c>
      <c r="G198" s="13" t="s">
        <v>617</v>
      </c>
      <c r="H198" s="19" t="s">
        <v>618</v>
      </c>
      <c r="I198" s="19" t="s">
        <v>428</v>
      </c>
      <c r="J198" s="12" t="s">
        <v>204</v>
      </c>
      <c r="K198" s="19"/>
      <c r="L198" s="19"/>
      <c r="M198" s="29"/>
      <c r="N198" s="29"/>
      <c r="O198" s="29"/>
      <c r="P198" s="29" t="s">
        <v>11</v>
      </c>
      <c r="Q198" s="29"/>
      <c r="R198" s="19"/>
      <c r="S198" s="19"/>
      <c r="T198" s="19">
        <f t="shared" si="0"/>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t="s">
        <v>467</v>
      </c>
      <c r="AR198" s="19" t="s">
        <v>432</v>
      </c>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9"/>
      <c r="CD198" s="51"/>
      <c r="CE198" s="29"/>
      <c r="CF198" s="51"/>
      <c r="CG198" s="29"/>
      <c r="CH198" s="51"/>
      <c r="CI198" s="29"/>
      <c r="CJ198" s="29"/>
    </row>
    <row r="199" spans="1:88" customFormat="1" ht="15.75" hidden="1" customHeight="1" x14ac:dyDescent="0.25">
      <c r="A199" s="26">
        <v>201</v>
      </c>
      <c r="B199" s="84">
        <v>406</v>
      </c>
      <c r="C199" s="13" t="s">
        <v>226</v>
      </c>
      <c r="D199" s="9" t="s">
        <v>7</v>
      </c>
      <c r="E199" s="13" t="s">
        <v>611</v>
      </c>
      <c r="F199" s="9" t="s">
        <v>16</v>
      </c>
      <c r="G199" s="13" t="s">
        <v>619</v>
      </c>
      <c r="H199" s="19" t="s">
        <v>620</v>
      </c>
      <c r="I199" s="19" t="s">
        <v>428</v>
      </c>
      <c r="J199" s="12" t="s">
        <v>204</v>
      </c>
      <c r="K199" s="19"/>
      <c r="L199" s="19"/>
      <c r="M199" s="29"/>
      <c r="N199" s="29"/>
      <c r="O199" s="29"/>
      <c r="P199" s="29"/>
      <c r="Q199" s="29"/>
      <c r="R199" s="19"/>
      <c r="S199" s="26" t="s">
        <v>11</v>
      </c>
      <c r="T199" s="19">
        <f t="shared" si="0"/>
        <v>1</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t="s">
        <v>469</v>
      </c>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29"/>
      <c r="CD199" s="51"/>
      <c r="CE199" s="29"/>
      <c r="CF199" s="51"/>
      <c r="CG199" s="29"/>
      <c r="CH199" s="51"/>
      <c r="CI199" s="29"/>
      <c r="CJ199" s="29"/>
    </row>
    <row r="200" spans="1:88" customFormat="1" ht="39" hidden="1" customHeight="1" x14ac:dyDescent="0.25">
      <c r="A200" s="26">
        <v>202</v>
      </c>
      <c r="B200" s="14">
        <v>409</v>
      </c>
      <c r="C200" s="13" t="s">
        <v>227</v>
      </c>
      <c r="D200" s="9" t="s">
        <v>7</v>
      </c>
      <c r="E200" s="13" t="s">
        <v>228</v>
      </c>
      <c r="F200" s="9" t="s">
        <v>16</v>
      </c>
      <c r="G200" s="13" t="s">
        <v>228</v>
      </c>
      <c r="H200" s="13" t="s">
        <v>621</v>
      </c>
      <c r="I200" s="19" t="s">
        <v>428</v>
      </c>
      <c r="J200" s="12" t="s">
        <v>204</v>
      </c>
      <c r="K200" s="19"/>
      <c r="L200" s="19"/>
      <c r="M200" s="19"/>
      <c r="N200" s="19"/>
      <c r="O200" s="19"/>
      <c r="P200" s="19"/>
      <c r="Q200" s="19" t="s">
        <v>11</v>
      </c>
      <c r="R200" s="19"/>
      <c r="S200" s="19"/>
      <c r="T200" s="19">
        <f t="shared" si="0"/>
        <v>1</v>
      </c>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t="s">
        <v>432</v>
      </c>
      <c r="AT200" s="19" t="s">
        <v>432</v>
      </c>
      <c r="AU200" s="19" t="s">
        <v>432</v>
      </c>
      <c r="AV200" s="19" t="s">
        <v>432</v>
      </c>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29">
        <f t="shared" ref="CC200:CC203" si="168">COUNTIF($BD200:$CB200,2)</f>
        <v>0</v>
      </c>
      <c r="CD200" s="51" t="e">
        <f t="shared" ref="CD200:CD203" si="169">CC200/COUNTA($BD200:$CB200)</f>
        <v>#DIV/0!</v>
      </c>
      <c r="CE200" s="29">
        <f t="shared" ref="CE200:CE203" si="170">COUNTIF($BD200:$CB200,1)</f>
        <v>0</v>
      </c>
      <c r="CF200" s="51" t="e">
        <f t="shared" ref="CF200:CF203" si="171">CE200/COUNTA($BD200:$CB200)</f>
        <v>#DIV/0!</v>
      </c>
      <c r="CG200" s="29">
        <f t="shared" ref="CG200:CG203" si="172">COUNTIF($BD200:$CB200,0)</f>
        <v>0</v>
      </c>
      <c r="CH200" s="51" t="e">
        <f t="shared" ref="CH200:CH203" si="173">CG200/COUNTA($BD200:$CB200)</f>
        <v>#DIV/0!</v>
      </c>
      <c r="CI200" s="29" t="e">
        <f t="shared" ref="CI200:CI203" si="174">(((CC200*2)+(CE200*1)+(CG200*0)))/COUNTA($BD200:$CB200)</f>
        <v>#DIV/0!</v>
      </c>
      <c r="CJ200" s="29" t="e">
        <f t="shared" ref="CJ200:CJ203" si="175">IF(CI200&gt;=1.6,"Đạt mục tiêu",IF(CI200&gt;=1,"Cần cố gắng","Chưa đạt"))</f>
        <v>#DIV/0!</v>
      </c>
    </row>
    <row r="201" spans="1:88" customFormat="1" ht="51.75" hidden="1" customHeight="1" x14ac:dyDescent="0.25">
      <c r="A201" s="26">
        <v>203</v>
      </c>
      <c r="B201" s="14">
        <v>412</v>
      </c>
      <c r="C201" s="13" t="s">
        <v>229</v>
      </c>
      <c r="D201" s="11" t="s">
        <v>7</v>
      </c>
      <c r="E201" s="13" t="s">
        <v>230</v>
      </c>
      <c r="F201" s="9" t="s">
        <v>16</v>
      </c>
      <c r="G201" s="13" t="s">
        <v>230</v>
      </c>
      <c r="H201" s="13" t="s">
        <v>622</v>
      </c>
      <c r="I201" s="19" t="s">
        <v>428</v>
      </c>
      <c r="J201" s="12" t="s">
        <v>204</v>
      </c>
      <c r="K201" s="19"/>
      <c r="L201" s="19"/>
      <c r="M201" s="19" t="s">
        <v>11</v>
      </c>
      <c r="N201" s="19"/>
      <c r="O201" s="19"/>
      <c r="P201" s="19"/>
      <c r="Q201" s="19"/>
      <c r="R201" s="19"/>
      <c r="S201" s="19"/>
      <c r="T201" s="19">
        <f t="shared" si="0"/>
        <v>1</v>
      </c>
      <c r="U201" s="19"/>
      <c r="V201" s="19"/>
      <c r="W201" s="19"/>
      <c r="X201" s="19"/>
      <c r="Y201" s="19"/>
      <c r="Z201" s="19"/>
      <c r="AA201" s="19"/>
      <c r="AB201" s="19"/>
      <c r="AC201" s="19" t="s">
        <v>475</v>
      </c>
      <c r="AD201" s="19" t="s">
        <v>475</v>
      </c>
      <c r="AE201" s="19" t="s">
        <v>475</v>
      </c>
      <c r="AF201" s="19" t="s">
        <v>475</v>
      </c>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v>1</v>
      </c>
      <c r="BE201" s="19">
        <v>2</v>
      </c>
      <c r="BF201" s="19">
        <v>2</v>
      </c>
      <c r="BG201" s="19">
        <v>2</v>
      </c>
      <c r="BH201" s="19">
        <v>2</v>
      </c>
      <c r="BI201" s="19">
        <v>1</v>
      </c>
      <c r="BJ201" s="19">
        <v>2</v>
      </c>
      <c r="BK201" s="19">
        <v>2</v>
      </c>
      <c r="BL201" s="19">
        <v>2</v>
      </c>
      <c r="BM201" s="19">
        <v>2</v>
      </c>
      <c r="BN201" s="19">
        <v>1</v>
      </c>
      <c r="BO201" s="19">
        <v>2</v>
      </c>
      <c r="BP201" s="19">
        <v>2</v>
      </c>
      <c r="BQ201" s="19">
        <v>2</v>
      </c>
      <c r="BR201" s="19">
        <v>2</v>
      </c>
      <c r="BS201" s="19">
        <v>1</v>
      </c>
      <c r="BT201" s="19">
        <v>2</v>
      </c>
      <c r="BU201" s="19">
        <v>1</v>
      </c>
      <c r="BV201" s="19">
        <v>2</v>
      </c>
      <c r="BW201" s="19">
        <v>2</v>
      </c>
      <c r="BX201" s="19">
        <v>1</v>
      </c>
      <c r="BY201" s="19">
        <v>2</v>
      </c>
      <c r="BZ201" s="19">
        <v>2</v>
      </c>
      <c r="CA201" s="19">
        <v>2</v>
      </c>
      <c r="CB201" s="19">
        <v>2</v>
      </c>
      <c r="CC201" s="29">
        <f t="shared" si="168"/>
        <v>19</v>
      </c>
      <c r="CD201" s="51">
        <f t="shared" si="169"/>
        <v>0.76</v>
      </c>
      <c r="CE201" s="29">
        <f t="shared" si="170"/>
        <v>6</v>
      </c>
      <c r="CF201" s="51">
        <f t="shared" si="171"/>
        <v>0.24</v>
      </c>
      <c r="CG201" s="29">
        <f t="shared" si="172"/>
        <v>0</v>
      </c>
      <c r="CH201" s="51">
        <f t="shared" si="173"/>
        <v>0</v>
      </c>
      <c r="CI201" s="29">
        <f t="shared" si="174"/>
        <v>1.76</v>
      </c>
      <c r="CJ201" s="29" t="str">
        <f t="shared" si="175"/>
        <v>Đạt mục tiêu</v>
      </c>
    </row>
    <row r="202" spans="1:88" customFormat="1" ht="36.75" hidden="1" customHeight="1" x14ac:dyDescent="0.25">
      <c r="A202" s="26">
        <v>204</v>
      </c>
      <c r="B202" s="14">
        <v>415</v>
      </c>
      <c r="C202" s="13" t="s">
        <v>231</v>
      </c>
      <c r="D202" s="9" t="s">
        <v>7</v>
      </c>
      <c r="E202" s="13" t="s">
        <v>232</v>
      </c>
      <c r="F202" s="9" t="s">
        <v>7</v>
      </c>
      <c r="G202" s="13" t="s">
        <v>232</v>
      </c>
      <c r="H202" s="13" t="s">
        <v>849</v>
      </c>
      <c r="I202" s="19" t="s">
        <v>428</v>
      </c>
      <c r="J202" s="12" t="s">
        <v>204</v>
      </c>
      <c r="K202" s="19"/>
      <c r="L202" s="1"/>
      <c r="M202" s="19"/>
      <c r="N202" s="19"/>
      <c r="O202" s="19" t="s">
        <v>11</v>
      </c>
      <c r="P202" s="19"/>
      <c r="Q202" s="19"/>
      <c r="R202" s="19"/>
      <c r="S202" s="19"/>
      <c r="T202" s="19">
        <f t="shared" si="0"/>
        <v>1</v>
      </c>
      <c r="U202" s="19"/>
      <c r="V202" s="19"/>
      <c r="W202" s="19"/>
      <c r="X202" s="19"/>
      <c r="Y202" s="19"/>
      <c r="Z202" s="19"/>
      <c r="AA202" s="19"/>
      <c r="AB202" s="19"/>
      <c r="AC202" s="19"/>
      <c r="AD202" s="19"/>
      <c r="AE202" s="19"/>
      <c r="AF202" s="19"/>
      <c r="AG202" s="19"/>
      <c r="AH202" s="19"/>
      <c r="AI202" s="19"/>
      <c r="AJ202" s="19"/>
      <c r="AK202" s="19" t="s">
        <v>429</v>
      </c>
      <c r="AL202" s="19" t="s">
        <v>429</v>
      </c>
      <c r="AM202" s="19" t="s">
        <v>469</v>
      </c>
      <c r="AN202" s="19" t="s">
        <v>429</v>
      </c>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29">
        <f t="shared" si="168"/>
        <v>0</v>
      </c>
      <c r="CD202" s="51" t="e">
        <f t="shared" si="169"/>
        <v>#DIV/0!</v>
      </c>
      <c r="CE202" s="29">
        <f t="shared" si="170"/>
        <v>0</v>
      </c>
      <c r="CF202" s="51" t="e">
        <f t="shared" si="171"/>
        <v>#DIV/0!</v>
      </c>
      <c r="CG202" s="29">
        <f t="shared" si="172"/>
        <v>0</v>
      </c>
      <c r="CH202" s="51" t="e">
        <f t="shared" si="173"/>
        <v>#DIV/0!</v>
      </c>
      <c r="CI202" s="29" t="e">
        <f t="shared" si="174"/>
        <v>#DIV/0!</v>
      </c>
      <c r="CJ202" s="29" t="e">
        <f t="shared" si="175"/>
        <v>#DIV/0!</v>
      </c>
    </row>
    <row r="203" spans="1:88" customFormat="1" ht="31.5" hidden="1" x14ac:dyDescent="0.25">
      <c r="A203" s="26">
        <v>205</v>
      </c>
      <c r="B203" s="14">
        <v>418</v>
      </c>
      <c r="C203" s="10" t="s">
        <v>233</v>
      </c>
      <c r="D203" s="9" t="s">
        <v>16</v>
      </c>
      <c r="E203" s="13" t="s">
        <v>234</v>
      </c>
      <c r="F203" s="9" t="s">
        <v>16</v>
      </c>
      <c r="G203" s="13" t="s">
        <v>234</v>
      </c>
      <c r="H203" s="13" t="s">
        <v>845</v>
      </c>
      <c r="I203" s="19" t="s">
        <v>428</v>
      </c>
      <c r="J203" s="12" t="s">
        <v>204</v>
      </c>
      <c r="K203" s="19"/>
      <c r="L203" s="19"/>
      <c r="M203" s="19"/>
      <c r="N203" s="19"/>
      <c r="O203" s="19" t="s">
        <v>11</v>
      </c>
      <c r="P203" s="19"/>
      <c r="Q203" s="19"/>
      <c r="R203" s="19"/>
      <c r="S203" s="19"/>
      <c r="T203" s="19">
        <f t="shared" si="0"/>
        <v>1</v>
      </c>
      <c r="U203" s="19"/>
      <c r="V203" s="19"/>
      <c r="W203" s="19"/>
      <c r="X203" s="19"/>
      <c r="Y203" s="19"/>
      <c r="Z203" s="19"/>
      <c r="AA203" s="19"/>
      <c r="AB203" s="19"/>
      <c r="AC203" s="19"/>
      <c r="AD203" s="19"/>
      <c r="AE203" s="19"/>
      <c r="AF203" s="19"/>
      <c r="AG203" s="19"/>
      <c r="AH203" s="19"/>
      <c r="AI203" s="19"/>
      <c r="AJ203" s="19"/>
      <c r="AK203" s="19" t="s">
        <v>429</v>
      </c>
      <c r="AL203" s="19" t="s">
        <v>429</v>
      </c>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29">
        <f t="shared" si="168"/>
        <v>0</v>
      </c>
      <c r="CD203" s="51" t="e">
        <f t="shared" si="169"/>
        <v>#DIV/0!</v>
      </c>
      <c r="CE203" s="29">
        <f t="shared" si="170"/>
        <v>0</v>
      </c>
      <c r="CF203" s="51" t="e">
        <f t="shared" si="171"/>
        <v>#DIV/0!</v>
      </c>
      <c r="CG203" s="29">
        <f t="shared" si="172"/>
        <v>0</v>
      </c>
      <c r="CH203" s="51" t="e">
        <f t="shared" si="173"/>
        <v>#DIV/0!</v>
      </c>
      <c r="CI203" s="29" t="e">
        <f t="shared" si="174"/>
        <v>#DIV/0!</v>
      </c>
      <c r="CJ203" s="29" t="e">
        <f t="shared" si="175"/>
        <v>#DIV/0!</v>
      </c>
    </row>
    <row r="204" spans="1:88" ht="33.75" customHeight="1" x14ac:dyDescent="0.25">
      <c r="A204" s="26">
        <v>206</v>
      </c>
      <c r="B204" s="46">
        <v>422</v>
      </c>
      <c r="C204" s="68" t="s">
        <v>235</v>
      </c>
      <c r="D204" s="69"/>
      <c r="E204" s="69"/>
      <c r="F204" s="7" t="s">
        <v>414</v>
      </c>
      <c r="G204" s="7" t="s">
        <v>414</v>
      </c>
      <c r="H204" s="7" t="s">
        <v>414</v>
      </c>
      <c r="I204" s="7" t="s">
        <v>414</v>
      </c>
      <c r="J204" s="7" t="s">
        <v>414</v>
      </c>
      <c r="K204" s="7" t="s">
        <v>414</v>
      </c>
      <c r="L204" s="7" t="s">
        <v>414</v>
      </c>
      <c r="M204" s="7" t="s">
        <v>414</v>
      </c>
      <c r="N204" s="7" t="s">
        <v>414</v>
      </c>
      <c r="O204" s="7" t="s">
        <v>414</v>
      </c>
      <c r="P204" s="7" t="s">
        <v>414</v>
      </c>
      <c r="Q204" s="7" t="s">
        <v>414</v>
      </c>
      <c r="R204" s="7" t="s">
        <v>414</v>
      </c>
      <c r="S204" s="7" t="s">
        <v>414</v>
      </c>
      <c r="T204" s="19">
        <f t="shared" si="0"/>
        <v>0</v>
      </c>
      <c r="U204" s="7" t="s">
        <v>414</v>
      </c>
      <c r="V204" s="7" t="s">
        <v>414</v>
      </c>
      <c r="W204" s="7" t="s">
        <v>414</v>
      </c>
      <c r="X204" s="7" t="s">
        <v>414</v>
      </c>
      <c r="Y204" s="7" t="s">
        <v>414</v>
      </c>
      <c r="Z204" s="7" t="s">
        <v>414</v>
      </c>
      <c r="AA204" s="7" t="s">
        <v>414</v>
      </c>
      <c r="AB204" s="7" t="s">
        <v>414</v>
      </c>
      <c r="AC204" s="7" t="s">
        <v>414</v>
      </c>
      <c r="AD204" s="7" t="s">
        <v>414</v>
      </c>
      <c r="AE204" s="7" t="s">
        <v>414</v>
      </c>
      <c r="AF204" s="7" t="s">
        <v>414</v>
      </c>
      <c r="AG204" s="7" t="s">
        <v>414</v>
      </c>
      <c r="AH204" s="7" t="s">
        <v>414</v>
      </c>
      <c r="AI204" s="7" t="s">
        <v>414</v>
      </c>
      <c r="AJ204" s="7" t="s">
        <v>414</v>
      </c>
      <c r="AK204" s="7" t="s">
        <v>414</v>
      </c>
      <c r="AL204" s="7" t="s">
        <v>414</v>
      </c>
      <c r="AM204" s="7" t="s">
        <v>414</v>
      </c>
      <c r="AN204" s="7" t="s">
        <v>414</v>
      </c>
      <c r="AO204" s="7" t="s">
        <v>414</v>
      </c>
      <c r="AP204" s="7" t="s">
        <v>414</v>
      </c>
      <c r="AQ204" s="7" t="s">
        <v>414</v>
      </c>
      <c r="AR204" s="7" t="s">
        <v>414</v>
      </c>
      <c r="AS204" s="7" t="s">
        <v>414</v>
      </c>
      <c r="AT204" s="7" t="s">
        <v>414</v>
      </c>
      <c r="AU204" s="7" t="s">
        <v>414</v>
      </c>
      <c r="AV204" s="7" t="s">
        <v>414</v>
      </c>
      <c r="AW204" s="7" t="s">
        <v>414</v>
      </c>
      <c r="AX204" s="7" t="s">
        <v>414</v>
      </c>
      <c r="AY204" s="7" t="s">
        <v>414</v>
      </c>
      <c r="AZ204" s="7" t="s">
        <v>414</v>
      </c>
      <c r="BA204" s="7" t="s">
        <v>414</v>
      </c>
      <c r="BB204" s="7" t="s">
        <v>414</v>
      </c>
      <c r="BC204" s="7" t="s">
        <v>414</v>
      </c>
      <c r="BD204" s="7" t="s">
        <v>414</v>
      </c>
      <c r="BE204" s="7" t="s">
        <v>414</v>
      </c>
      <c r="BF204" s="7" t="s">
        <v>414</v>
      </c>
      <c r="BG204" s="7" t="s">
        <v>414</v>
      </c>
      <c r="BH204" s="7" t="s">
        <v>414</v>
      </c>
      <c r="BI204" s="7" t="s">
        <v>414</v>
      </c>
      <c r="BJ204" s="7" t="s">
        <v>414</v>
      </c>
      <c r="BK204" s="7" t="s">
        <v>414</v>
      </c>
      <c r="BL204" s="7" t="s">
        <v>414</v>
      </c>
      <c r="BM204" s="7" t="s">
        <v>414</v>
      </c>
      <c r="BN204" s="7" t="s">
        <v>414</v>
      </c>
      <c r="BO204" s="7" t="s">
        <v>414</v>
      </c>
      <c r="BP204" s="7" t="s">
        <v>414</v>
      </c>
      <c r="BQ204" s="7" t="s">
        <v>414</v>
      </c>
      <c r="BR204" s="7" t="s">
        <v>414</v>
      </c>
      <c r="BS204" s="7" t="s">
        <v>414</v>
      </c>
      <c r="BT204" s="7" t="s">
        <v>414</v>
      </c>
      <c r="BU204" s="7" t="s">
        <v>414</v>
      </c>
      <c r="BV204" s="7" t="s">
        <v>414</v>
      </c>
      <c r="BW204" s="7" t="s">
        <v>414</v>
      </c>
      <c r="BX204" s="7" t="s">
        <v>414</v>
      </c>
      <c r="BY204" s="7" t="s">
        <v>414</v>
      </c>
      <c r="BZ204" s="7" t="s">
        <v>414</v>
      </c>
      <c r="CA204" s="7" t="s">
        <v>414</v>
      </c>
      <c r="CB204" s="7" t="s">
        <v>414</v>
      </c>
      <c r="CC204" s="7" t="s">
        <v>414</v>
      </c>
      <c r="CD204" s="7" t="s">
        <v>414</v>
      </c>
      <c r="CE204" s="7" t="s">
        <v>414</v>
      </c>
      <c r="CF204" s="7" t="s">
        <v>414</v>
      </c>
      <c r="CG204" s="7" t="s">
        <v>414</v>
      </c>
      <c r="CH204" s="7" t="s">
        <v>414</v>
      </c>
      <c r="CI204" s="7" t="s">
        <v>414</v>
      </c>
      <c r="CJ204" s="7" t="s">
        <v>414</v>
      </c>
    </row>
    <row r="205" spans="1:88" customFormat="1" ht="42.75" hidden="1" customHeight="1" x14ac:dyDescent="0.25">
      <c r="A205" s="26">
        <v>207</v>
      </c>
      <c r="B205" s="14">
        <v>423</v>
      </c>
      <c r="C205" s="13" t="s">
        <v>623</v>
      </c>
      <c r="D205" s="9" t="s">
        <v>7</v>
      </c>
      <c r="E205" s="13" t="s">
        <v>236</v>
      </c>
      <c r="F205" s="9" t="s">
        <v>16</v>
      </c>
      <c r="G205" s="13" t="s">
        <v>236</v>
      </c>
      <c r="H205" s="13" t="s">
        <v>624</v>
      </c>
      <c r="I205" s="19" t="s">
        <v>428</v>
      </c>
      <c r="J205" s="12" t="s">
        <v>204</v>
      </c>
      <c r="K205" s="19"/>
      <c r="L205" s="19"/>
      <c r="M205" s="19"/>
      <c r="N205" s="19"/>
      <c r="O205" s="19"/>
      <c r="P205" s="19"/>
      <c r="Q205" s="19" t="s">
        <v>11</v>
      </c>
      <c r="R205" s="19"/>
      <c r="S205" s="19"/>
      <c r="T205" s="19">
        <f t="shared" si="0"/>
        <v>1</v>
      </c>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t="s">
        <v>432</v>
      </c>
      <c r="BB205" s="19" t="s">
        <v>429</v>
      </c>
      <c r="BC205" s="19" t="s">
        <v>429</v>
      </c>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9">
        <f t="shared" ref="CC205:CC211" si="176">COUNTIF($BD205:$CB205,2)</f>
        <v>0</v>
      </c>
      <c r="CD205" s="51" t="e">
        <f t="shared" ref="CD205:CD211" si="177">CC205/COUNTA($BD205:$CB205)</f>
        <v>#DIV/0!</v>
      </c>
      <c r="CE205" s="29">
        <f t="shared" ref="CE205:CE211" si="178">COUNTIF($BD205:$CB205,1)</f>
        <v>0</v>
      </c>
      <c r="CF205" s="51" t="e">
        <f t="shared" ref="CF205:CF211" si="179">CE205/COUNTA($BD205:$CB205)</f>
        <v>#DIV/0!</v>
      </c>
      <c r="CG205" s="29">
        <f t="shared" ref="CG205:CG211" si="180">COUNTIF($BD205:$CB205,0)</f>
        <v>0</v>
      </c>
      <c r="CH205" s="51" t="e">
        <f t="shared" ref="CH205:CH211" si="181">CG205/COUNTA($BD205:$CB205)</f>
        <v>#DIV/0!</v>
      </c>
      <c r="CI205" s="29" t="e">
        <f t="shared" ref="CI205:CI211" si="182">(((CC205*2)+(CE205*1)+(CG205*0)))/COUNTA($BD205:$CB205)</f>
        <v>#DIV/0!</v>
      </c>
      <c r="CJ205" s="29" t="e">
        <f t="shared" ref="CJ205:CJ211" si="183">IF(CI205&gt;=1.6,"Đạt mục tiêu",IF(CI205&gt;=1,"Cần cố gắng","Chưa đạt"))</f>
        <v>#DIV/0!</v>
      </c>
    </row>
    <row r="206" spans="1:88" ht="45.75" customHeight="1" x14ac:dyDescent="0.25">
      <c r="A206" s="26">
        <v>208</v>
      </c>
      <c r="B206" s="14">
        <v>426</v>
      </c>
      <c r="C206" s="13" t="s">
        <v>625</v>
      </c>
      <c r="D206" s="50" t="s">
        <v>7</v>
      </c>
      <c r="E206" s="13" t="s">
        <v>626</v>
      </c>
      <c r="F206" s="50" t="s">
        <v>16</v>
      </c>
      <c r="G206" s="13" t="s">
        <v>626</v>
      </c>
      <c r="H206" s="13" t="s">
        <v>627</v>
      </c>
      <c r="I206" s="19" t="s">
        <v>428</v>
      </c>
      <c r="J206" s="12" t="s">
        <v>204</v>
      </c>
      <c r="K206" s="19"/>
      <c r="L206" s="19"/>
      <c r="M206" s="19"/>
      <c r="N206" s="19"/>
      <c r="O206" s="19"/>
      <c r="P206" s="19" t="s">
        <v>11</v>
      </c>
      <c r="Q206" s="19"/>
      <c r="R206" s="19"/>
      <c r="S206" s="19"/>
      <c r="T206" s="19">
        <f t="shared" si="0"/>
        <v>1</v>
      </c>
      <c r="U206" s="19"/>
      <c r="V206" s="19"/>
      <c r="W206" s="19"/>
      <c r="X206" s="19"/>
      <c r="Y206" s="19"/>
      <c r="Z206" s="19"/>
      <c r="AA206" s="19"/>
      <c r="AB206" s="19"/>
      <c r="AC206" s="19"/>
      <c r="AD206" s="19"/>
      <c r="AE206" s="19"/>
      <c r="AF206" s="19"/>
      <c r="AG206" s="19"/>
      <c r="AH206" s="19"/>
      <c r="AI206" s="19"/>
      <c r="AJ206" s="19"/>
      <c r="AK206" s="19"/>
      <c r="AL206" s="19"/>
      <c r="AM206" s="19"/>
      <c r="AN206" s="19"/>
      <c r="AO206" s="19" t="s">
        <v>432</v>
      </c>
      <c r="AP206" s="19" t="s">
        <v>432</v>
      </c>
      <c r="AQ206" s="19" t="s">
        <v>432</v>
      </c>
      <c r="AR206" s="19" t="s">
        <v>469</v>
      </c>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29">
        <f t="shared" si="176"/>
        <v>0</v>
      </c>
      <c r="CD206" s="51" t="e">
        <f t="shared" si="177"/>
        <v>#DIV/0!</v>
      </c>
      <c r="CE206" s="29">
        <f t="shared" si="178"/>
        <v>0</v>
      </c>
      <c r="CF206" s="51" t="e">
        <f t="shared" si="179"/>
        <v>#DIV/0!</v>
      </c>
      <c r="CG206" s="29">
        <f t="shared" si="180"/>
        <v>0</v>
      </c>
      <c r="CH206" s="51" t="e">
        <f t="shared" si="181"/>
        <v>#DIV/0!</v>
      </c>
      <c r="CI206" s="29" t="e">
        <f t="shared" si="182"/>
        <v>#DIV/0!</v>
      </c>
      <c r="CJ206" s="29" t="e">
        <f t="shared" si="183"/>
        <v>#DIV/0!</v>
      </c>
    </row>
    <row r="207" spans="1:88" customFormat="1" ht="53.25" hidden="1" customHeight="1" x14ac:dyDescent="0.25">
      <c r="A207" s="26">
        <v>209</v>
      </c>
      <c r="B207" s="14">
        <v>429</v>
      </c>
      <c r="C207" s="13" t="s">
        <v>237</v>
      </c>
      <c r="D207" s="9" t="s">
        <v>16</v>
      </c>
      <c r="E207" s="13" t="s">
        <v>238</v>
      </c>
      <c r="F207" s="9" t="s">
        <v>16</v>
      </c>
      <c r="G207" s="13" t="s">
        <v>238</v>
      </c>
      <c r="H207" s="13" t="s">
        <v>628</v>
      </c>
      <c r="I207" s="19" t="s">
        <v>428</v>
      </c>
      <c r="J207" s="12" t="s">
        <v>204</v>
      </c>
      <c r="K207" s="19"/>
      <c r="L207" s="19"/>
      <c r="M207" s="19"/>
      <c r="N207" s="19"/>
      <c r="O207" s="19"/>
      <c r="P207" s="19"/>
      <c r="Q207" s="19" t="s">
        <v>11</v>
      </c>
      <c r="R207" s="19"/>
      <c r="S207" s="19"/>
      <c r="T207" s="19">
        <f t="shared" si="0"/>
        <v>1</v>
      </c>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t="s">
        <v>429</v>
      </c>
      <c r="AT207" s="19" t="s">
        <v>432</v>
      </c>
      <c r="AU207" s="19" t="s">
        <v>429</v>
      </c>
      <c r="AV207" s="19" t="s">
        <v>469</v>
      </c>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29">
        <f t="shared" si="176"/>
        <v>0</v>
      </c>
      <c r="CD207" s="51" t="e">
        <f t="shared" si="177"/>
        <v>#DIV/0!</v>
      </c>
      <c r="CE207" s="29">
        <f t="shared" si="178"/>
        <v>0</v>
      </c>
      <c r="CF207" s="51" t="e">
        <f t="shared" si="179"/>
        <v>#DIV/0!</v>
      </c>
      <c r="CG207" s="29">
        <f t="shared" si="180"/>
        <v>0</v>
      </c>
      <c r="CH207" s="51" t="e">
        <f t="shared" si="181"/>
        <v>#DIV/0!</v>
      </c>
      <c r="CI207" s="29" t="e">
        <f t="shared" si="182"/>
        <v>#DIV/0!</v>
      </c>
      <c r="CJ207" s="29" t="e">
        <f t="shared" si="183"/>
        <v>#DIV/0!</v>
      </c>
    </row>
    <row r="208" spans="1:88" customFormat="1" ht="47.25" hidden="1" x14ac:dyDescent="0.25">
      <c r="A208" s="26">
        <v>210</v>
      </c>
      <c r="B208" s="14">
        <v>432</v>
      </c>
      <c r="C208" s="13" t="s">
        <v>239</v>
      </c>
      <c r="D208" s="9" t="s">
        <v>16</v>
      </c>
      <c r="E208" s="13" t="s">
        <v>240</v>
      </c>
      <c r="F208" s="9" t="s">
        <v>16</v>
      </c>
      <c r="G208" s="13" t="s">
        <v>240</v>
      </c>
      <c r="H208" s="13" t="s">
        <v>629</v>
      </c>
      <c r="I208" s="19" t="s">
        <v>428</v>
      </c>
      <c r="J208" s="12" t="s">
        <v>204</v>
      </c>
      <c r="K208" s="19"/>
      <c r="L208" s="19"/>
      <c r="M208" s="19"/>
      <c r="N208" s="19" t="s">
        <v>11</v>
      </c>
      <c r="O208" s="19"/>
      <c r="P208" s="19"/>
      <c r="Q208" s="19"/>
      <c r="R208" s="19"/>
      <c r="S208" s="19"/>
      <c r="T208" s="19">
        <f t="shared" si="0"/>
        <v>1</v>
      </c>
      <c r="U208" s="19"/>
      <c r="V208" s="19"/>
      <c r="W208" s="19"/>
      <c r="X208" s="19"/>
      <c r="Y208" s="19"/>
      <c r="Z208" s="19"/>
      <c r="AA208" s="19"/>
      <c r="AB208" s="19"/>
      <c r="AC208" s="19"/>
      <c r="AD208" s="19"/>
      <c r="AE208" s="19"/>
      <c r="AF208" s="19"/>
      <c r="AG208" s="19" t="s">
        <v>432</v>
      </c>
      <c r="AH208" s="19" t="s">
        <v>432</v>
      </c>
      <c r="AI208" s="19" t="s">
        <v>432</v>
      </c>
      <c r="AJ208" s="19"/>
      <c r="AK208" s="19"/>
      <c r="AL208" s="19"/>
      <c r="AM208" s="19"/>
      <c r="AN208" s="19"/>
      <c r="AO208" s="19"/>
      <c r="AP208" s="19"/>
      <c r="AQ208" s="19"/>
      <c r="AR208" s="19"/>
      <c r="AS208" s="19"/>
      <c r="AT208" s="19"/>
      <c r="AU208" s="19"/>
      <c r="AV208" s="19"/>
      <c r="AW208" s="19"/>
      <c r="AX208" s="19"/>
      <c r="AY208" s="19"/>
      <c r="AZ208" s="19"/>
      <c r="BA208" s="19"/>
      <c r="BB208" s="19"/>
      <c r="BC208" s="19"/>
      <c r="BD208" s="19">
        <v>1</v>
      </c>
      <c r="BE208" s="19">
        <v>2</v>
      </c>
      <c r="BF208" s="19">
        <v>2</v>
      </c>
      <c r="BG208" s="19">
        <v>2</v>
      </c>
      <c r="BH208" s="19">
        <v>2</v>
      </c>
      <c r="BI208" s="19">
        <v>2</v>
      </c>
      <c r="BJ208" s="19">
        <v>1</v>
      </c>
      <c r="BK208" s="19">
        <v>2</v>
      </c>
      <c r="BL208" s="19">
        <v>2</v>
      </c>
      <c r="BM208" s="19">
        <v>2</v>
      </c>
      <c r="BN208" s="19">
        <v>2</v>
      </c>
      <c r="BO208" s="19">
        <v>1</v>
      </c>
      <c r="BP208" s="19">
        <v>2</v>
      </c>
      <c r="BQ208" s="19">
        <v>2</v>
      </c>
      <c r="BR208" s="19">
        <v>2</v>
      </c>
      <c r="BS208" s="19">
        <v>2</v>
      </c>
      <c r="BT208" s="19">
        <v>2</v>
      </c>
      <c r="BU208" s="19">
        <v>2</v>
      </c>
      <c r="BV208" s="19">
        <v>1</v>
      </c>
      <c r="BW208" s="19">
        <v>2</v>
      </c>
      <c r="BX208" s="19">
        <v>2</v>
      </c>
      <c r="BY208" s="19">
        <v>2</v>
      </c>
      <c r="BZ208" s="19">
        <v>2</v>
      </c>
      <c r="CA208" s="19">
        <v>1</v>
      </c>
      <c r="CB208" s="19">
        <v>2</v>
      </c>
      <c r="CC208" s="29">
        <f t="shared" si="176"/>
        <v>20</v>
      </c>
      <c r="CD208" s="51">
        <f t="shared" si="177"/>
        <v>0.8</v>
      </c>
      <c r="CE208" s="29">
        <f t="shared" si="178"/>
        <v>5</v>
      </c>
      <c r="CF208" s="51">
        <f t="shared" si="179"/>
        <v>0.2</v>
      </c>
      <c r="CG208" s="29">
        <f t="shared" si="180"/>
        <v>0</v>
      </c>
      <c r="CH208" s="51">
        <f t="shared" si="181"/>
        <v>0</v>
      </c>
      <c r="CI208" s="29">
        <f t="shared" si="182"/>
        <v>1.8</v>
      </c>
      <c r="CJ208" s="29" t="str">
        <f t="shared" si="183"/>
        <v>Đạt mục tiêu</v>
      </c>
    </row>
    <row r="209" spans="1:88" customFormat="1" ht="15.75" hidden="1" customHeight="1" x14ac:dyDescent="0.25">
      <c r="A209" s="26">
        <v>211</v>
      </c>
      <c r="B209" s="19">
        <v>435</v>
      </c>
      <c r="C209" s="49" t="s">
        <v>241</v>
      </c>
      <c r="D209" s="9" t="s">
        <v>16</v>
      </c>
      <c r="E209" s="13" t="s">
        <v>242</v>
      </c>
      <c r="F209" s="9" t="s">
        <v>16</v>
      </c>
      <c r="G209" s="13" t="s">
        <v>242</v>
      </c>
      <c r="H209" s="13" t="s">
        <v>630</v>
      </c>
      <c r="I209" s="19" t="s">
        <v>502</v>
      </c>
      <c r="J209" s="12" t="s">
        <v>204</v>
      </c>
      <c r="K209" s="19" t="s">
        <v>11</v>
      </c>
      <c r="L209" s="19"/>
      <c r="M209" s="19"/>
      <c r="N209" s="19"/>
      <c r="O209" s="19"/>
      <c r="P209" s="19"/>
      <c r="Q209" s="19"/>
      <c r="R209" s="19"/>
      <c r="S209" s="19"/>
      <c r="T209" s="19">
        <f t="shared" si="0"/>
        <v>1</v>
      </c>
      <c r="U209" s="19" t="s">
        <v>429</v>
      </c>
      <c r="V209" s="19" t="s">
        <v>429</v>
      </c>
      <c r="W209" s="19" t="s">
        <v>475</v>
      </c>
      <c r="X209" s="19" t="s">
        <v>429</v>
      </c>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v>2</v>
      </c>
      <c r="BE209" s="19">
        <v>2</v>
      </c>
      <c r="BF209" s="19">
        <v>2</v>
      </c>
      <c r="BG209" s="19">
        <v>2</v>
      </c>
      <c r="BH209" s="19">
        <v>2</v>
      </c>
      <c r="BI209" s="19">
        <v>2</v>
      </c>
      <c r="BJ209" s="19">
        <v>2</v>
      </c>
      <c r="BK209" s="19">
        <v>2</v>
      </c>
      <c r="BL209" s="19">
        <v>2</v>
      </c>
      <c r="BM209" s="19">
        <v>2</v>
      </c>
      <c r="BN209" s="19">
        <v>2</v>
      </c>
      <c r="BO209" s="19">
        <v>2</v>
      </c>
      <c r="BP209" s="19">
        <v>2</v>
      </c>
      <c r="BQ209" s="19">
        <v>2</v>
      </c>
      <c r="BR209" s="19">
        <v>2</v>
      </c>
      <c r="BS209" s="19">
        <v>1</v>
      </c>
      <c r="BT209" s="19">
        <v>1</v>
      </c>
      <c r="BU209" s="19">
        <v>2</v>
      </c>
      <c r="BV209" s="19">
        <v>0</v>
      </c>
      <c r="BW209" s="19">
        <v>2</v>
      </c>
      <c r="BX209" s="19">
        <v>2</v>
      </c>
      <c r="BY209" s="19">
        <v>1</v>
      </c>
      <c r="BZ209" s="19">
        <v>2</v>
      </c>
      <c r="CA209" s="19">
        <v>2</v>
      </c>
      <c r="CB209" s="19">
        <v>1</v>
      </c>
      <c r="CC209" s="29">
        <f t="shared" si="176"/>
        <v>20</v>
      </c>
      <c r="CD209" s="51">
        <f t="shared" si="177"/>
        <v>0.8</v>
      </c>
      <c r="CE209" s="29">
        <f t="shared" si="178"/>
        <v>4</v>
      </c>
      <c r="CF209" s="51">
        <f t="shared" si="179"/>
        <v>0.16</v>
      </c>
      <c r="CG209" s="29">
        <f t="shared" si="180"/>
        <v>1</v>
      </c>
      <c r="CH209" s="51">
        <f t="shared" si="181"/>
        <v>0.04</v>
      </c>
      <c r="CI209" s="29">
        <f t="shared" si="182"/>
        <v>1.76</v>
      </c>
      <c r="CJ209" s="29" t="str">
        <f t="shared" si="183"/>
        <v>Đạt mục tiêu</v>
      </c>
    </row>
    <row r="210" spans="1:88" customFormat="1" ht="15.75" hidden="1" customHeight="1" x14ac:dyDescent="0.25">
      <c r="A210" s="26">
        <v>212</v>
      </c>
      <c r="B210" s="14">
        <v>439</v>
      </c>
      <c r="C210" s="13" t="s">
        <v>631</v>
      </c>
      <c r="D210" s="9" t="s">
        <v>16</v>
      </c>
      <c r="E210" s="13" t="s">
        <v>632</v>
      </c>
      <c r="F210" s="9" t="s">
        <v>16</v>
      </c>
      <c r="G210" s="13" t="s">
        <v>632</v>
      </c>
      <c r="H210" s="13" t="s">
        <v>633</v>
      </c>
      <c r="I210" s="19" t="s">
        <v>428</v>
      </c>
      <c r="J210" s="12" t="s">
        <v>204</v>
      </c>
      <c r="K210" s="19"/>
      <c r="L210" s="19"/>
      <c r="M210" s="19"/>
      <c r="N210" s="19"/>
      <c r="O210" s="19"/>
      <c r="P210" s="19"/>
      <c r="Q210" s="19"/>
      <c r="R210" s="19" t="s">
        <v>11</v>
      </c>
      <c r="S210" s="19"/>
      <c r="T210" s="19">
        <f t="shared" si="0"/>
        <v>1</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t="s">
        <v>432</v>
      </c>
      <c r="AX210" s="19" t="s">
        <v>432</v>
      </c>
      <c r="AY210" s="19" t="s">
        <v>432</v>
      </c>
      <c r="AZ210" s="19" t="s">
        <v>432</v>
      </c>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29">
        <f t="shared" si="176"/>
        <v>0</v>
      </c>
      <c r="CD210" s="51" t="e">
        <f t="shared" si="177"/>
        <v>#DIV/0!</v>
      </c>
      <c r="CE210" s="29">
        <f t="shared" si="178"/>
        <v>0</v>
      </c>
      <c r="CF210" s="51" t="e">
        <f t="shared" si="179"/>
        <v>#DIV/0!</v>
      </c>
      <c r="CG210" s="29">
        <f t="shared" si="180"/>
        <v>0</v>
      </c>
      <c r="CH210" s="51" t="e">
        <f t="shared" si="181"/>
        <v>#DIV/0!</v>
      </c>
      <c r="CI210" s="29" t="e">
        <f t="shared" si="182"/>
        <v>#DIV/0!</v>
      </c>
      <c r="CJ210" s="29" t="e">
        <f t="shared" si="183"/>
        <v>#DIV/0!</v>
      </c>
    </row>
    <row r="211" spans="1:88" customFormat="1" ht="29.25" hidden="1" customHeight="1" x14ac:dyDescent="0.25">
      <c r="A211" s="26">
        <v>213</v>
      </c>
      <c r="B211" s="14">
        <v>442</v>
      </c>
      <c r="C211" s="13" t="s">
        <v>243</v>
      </c>
      <c r="D211" s="9" t="s">
        <v>7</v>
      </c>
      <c r="E211" s="13" t="s">
        <v>244</v>
      </c>
      <c r="F211" s="9" t="s">
        <v>16</v>
      </c>
      <c r="G211" s="13" t="s">
        <v>244</v>
      </c>
      <c r="H211" s="13" t="s">
        <v>634</v>
      </c>
      <c r="I211" s="19" t="s">
        <v>428</v>
      </c>
      <c r="J211" s="12" t="s">
        <v>204</v>
      </c>
      <c r="K211" s="19"/>
      <c r="L211" s="19"/>
      <c r="M211" s="19"/>
      <c r="N211" s="19"/>
      <c r="O211" s="19"/>
      <c r="P211" s="19"/>
      <c r="Q211" s="19"/>
      <c r="R211" s="19" t="s">
        <v>11</v>
      </c>
      <c r="S211" s="1"/>
      <c r="T211" s="19">
        <f t="shared" si="0"/>
        <v>1</v>
      </c>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t="s">
        <v>432</v>
      </c>
      <c r="AX211" s="19" t="s">
        <v>432</v>
      </c>
      <c r="AY211" s="19" t="s">
        <v>432</v>
      </c>
      <c r="AZ211" s="19" t="s">
        <v>432</v>
      </c>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29">
        <f t="shared" si="176"/>
        <v>0</v>
      </c>
      <c r="CD211" s="51" t="e">
        <f t="shared" si="177"/>
        <v>#DIV/0!</v>
      </c>
      <c r="CE211" s="29">
        <f t="shared" si="178"/>
        <v>0</v>
      </c>
      <c r="CF211" s="51" t="e">
        <f t="shared" si="179"/>
        <v>#DIV/0!</v>
      </c>
      <c r="CG211" s="29">
        <f t="shared" si="180"/>
        <v>0</v>
      </c>
      <c r="CH211" s="51" t="e">
        <f t="shared" si="181"/>
        <v>#DIV/0!</v>
      </c>
      <c r="CI211" s="29" t="e">
        <f t="shared" si="182"/>
        <v>#DIV/0!</v>
      </c>
      <c r="CJ211" s="29" t="e">
        <f t="shared" si="183"/>
        <v>#DIV/0!</v>
      </c>
    </row>
    <row r="212" spans="1:88" ht="41.25" customHeight="1" x14ac:dyDescent="0.25">
      <c r="A212" s="26">
        <v>214</v>
      </c>
      <c r="B212" s="46">
        <v>446</v>
      </c>
      <c r="C212" s="117" t="s">
        <v>245</v>
      </c>
      <c r="D212" s="85"/>
      <c r="E212" s="85"/>
      <c r="F212" s="85"/>
      <c r="G212" s="77"/>
      <c r="H212" s="78"/>
      <c r="I212" s="7" t="s">
        <v>414</v>
      </c>
      <c r="J212" s="7" t="s">
        <v>414</v>
      </c>
      <c r="K212" s="7" t="s">
        <v>414</v>
      </c>
      <c r="L212" s="7" t="s">
        <v>414</v>
      </c>
      <c r="M212" s="7" t="s">
        <v>414</v>
      </c>
      <c r="N212" s="7" t="s">
        <v>414</v>
      </c>
      <c r="O212" s="7" t="s">
        <v>414</v>
      </c>
      <c r="P212" s="7" t="s">
        <v>414</v>
      </c>
      <c r="Q212" s="7" t="s">
        <v>414</v>
      </c>
      <c r="R212" s="7" t="s">
        <v>414</v>
      </c>
      <c r="S212" s="7" t="s">
        <v>414</v>
      </c>
      <c r="T212" s="19">
        <f t="shared" si="0"/>
        <v>0</v>
      </c>
      <c r="U212" s="7" t="s">
        <v>414</v>
      </c>
      <c r="V212" s="7" t="s">
        <v>414</v>
      </c>
      <c r="W212" s="7" t="s">
        <v>414</v>
      </c>
      <c r="X212" s="7" t="s">
        <v>414</v>
      </c>
      <c r="Y212" s="7" t="s">
        <v>414</v>
      </c>
      <c r="Z212" s="7" t="s">
        <v>414</v>
      </c>
      <c r="AA212" s="7" t="s">
        <v>414</v>
      </c>
      <c r="AB212" s="7" t="s">
        <v>414</v>
      </c>
      <c r="AC212" s="7" t="s">
        <v>414</v>
      </c>
      <c r="AD212" s="7" t="s">
        <v>414</v>
      </c>
      <c r="AE212" s="7" t="s">
        <v>414</v>
      </c>
      <c r="AF212" s="7" t="s">
        <v>414</v>
      </c>
      <c r="AG212" s="7" t="s">
        <v>414</v>
      </c>
      <c r="AH212" s="7" t="s">
        <v>414</v>
      </c>
      <c r="AI212" s="7" t="s">
        <v>414</v>
      </c>
      <c r="AJ212" s="7" t="s">
        <v>414</v>
      </c>
      <c r="AK212" s="7" t="s">
        <v>414</v>
      </c>
      <c r="AL212" s="7" t="s">
        <v>414</v>
      </c>
      <c r="AM212" s="7" t="s">
        <v>414</v>
      </c>
      <c r="AN212" s="7" t="s">
        <v>414</v>
      </c>
      <c r="AO212" s="7" t="s">
        <v>414</v>
      </c>
      <c r="AP212" s="7" t="s">
        <v>414</v>
      </c>
      <c r="AQ212" s="7" t="s">
        <v>414</v>
      </c>
      <c r="AR212" s="7" t="s">
        <v>414</v>
      </c>
      <c r="AS212" s="7" t="s">
        <v>414</v>
      </c>
      <c r="AT212" s="7" t="s">
        <v>414</v>
      </c>
      <c r="AU212" s="7" t="s">
        <v>414</v>
      </c>
      <c r="AV212" s="7" t="s">
        <v>414</v>
      </c>
      <c r="AW212" s="7" t="s">
        <v>414</v>
      </c>
      <c r="AX212" s="7" t="s">
        <v>414</v>
      </c>
      <c r="AY212" s="7" t="s">
        <v>414</v>
      </c>
      <c r="AZ212" s="7" t="s">
        <v>414</v>
      </c>
      <c r="BA212" s="7" t="s">
        <v>414</v>
      </c>
      <c r="BB212" s="7" t="s">
        <v>414</v>
      </c>
      <c r="BC212" s="7" t="s">
        <v>414</v>
      </c>
      <c r="BD212" s="7" t="s">
        <v>414</v>
      </c>
      <c r="BE212" s="7" t="s">
        <v>414</v>
      </c>
      <c r="BF212" s="7" t="s">
        <v>414</v>
      </c>
      <c r="BG212" s="7" t="s">
        <v>414</v>
      </c>
      <c r="BH212" s="7" t="s">
        <v>414</v>
      </c>
      <c r="BI212" s="7" t="s">
        <v>414</v>
      </c>
      <c r="BJ212" s="7" t="s">
        <v>414</v>
      </c>
      <c r="BK212" s="7" t="s">
        <v>414</v>
      </c>
      <c r="BL212" s="7" t="s">
        <v>414</v>
      </c>
      <c r="BM212" s="7" t="s">
        <v>414</v>
      </c>
      <c r="BN212" s="7" t="s">
        <v>414</v>
      </c>
      <c r="BO212" s="7" t="s">
        <v>414</v>
      </c>
      <c r="BP212" s="7" t="s">
        <v>414</v>
      </c>
      <c r="BQ212" s="7" t="s">
        <v>414</v>
      </c>
      <c r="BR212" s="7" t="s">
        <v>414</v>
      </c>
      <c r="BS212" s="7" t="s">
        <v>414</v>
      </c>
      <c r="BT212" s="7" t="s">
        <v>414</v>
      </c>
      <c r="BU212" s="7" t="s">
        <v>414</v>
      </c>
      <c r="BV212" s="7" t="s">
        <v>414</v>
      </c>
      <c r="BW212" s="7" t="s">
        <v>414</v>
      </c>
      <c r="BX212" s="7" t="s">
        <v>414</v>
      </c>
      <c r="BY212" s="7" t="s">
        <v>414</v>
      </c>
      <c r="BZ212" s="7" t="s">
        <v>414</v>
      </c>
      <c r="CA212" s="7" t="s">
        <v>414</v>
      </c>
      <c r="CB212" s="7" t="s">
        <v>414</v>
      </c>
      <c r="CC212" s="7" t="s">
        <v>414</v>
      </c>
      <c r="CD212" s="7" t="s">
        <v>414</v>
      </c>
      <c r="CE212" s="7" t="s">
        <v>414</v>
      </c>
      <c r="CF212" s="7" t="s">
        <v>414</v>
      </c>
      <c r="CG212" s="7" t="s">
        <v>414</v>
      </c>
      <c r="CH212" s="7" t="s">
        <v>414</v>
      </c>
      <c r="CI212" s="7" t="s">
        <v>414</v>
      </c>
      <c r="CJ212" s="7" t="s">
        <v>414</v>
      </c>
    </row>
    <row r="213" spans="1:88" ht="25.5" customHeight="1" x14ac:dyDescent="0.25">
      <c r="A213" s="26">
        <v>215</v>
      </c>
      <c r="B213" s="46">
        <v>447</v>
      </c>
      <c r="C213" s="68" t="s">
        <v>246</v>
      </c>
      <c r="D213" s="69"/>
      <c r="E213" s="69"/>
      <c r="F213" s="7" t="s">
        <v>414</v>
      </c>
      <c r="G213" s="7" t="s">
        <v>414</v>
      </c>
      <c r="H213" s="7" t="s">
        <v>414</v>
      </c>
      <c r="I213" s="7" t="s">
        <v>414</v>
      </c>
      <c r="J213" s="7" t="s">
        <v>414</v>
      </c>
      <c r="K213" s="7" t="s">
        <v>414</v>
      </c>
      <c r="L213" s="7" t="s">
        <v>414</v>
      </c>
      <c r="M213" s="7" t="s">
        <v>414</v>
      </c>
      <c r="N213" s="7" t="s">
        <v>414</v>
      </c>
      <c r="O213" s="7" t="s">
        <v>414</v>
      </c>
      <c r="P213" s="7" t="s">
        <v>414</v>
      </c>
      <c r="Q213" s="7" t="s">
        <v>414</v>
      </c>
      <c r="R213" s="7" t="s">
        <v>414</v>
      </c>
      <c r="S213" s="7" t="s">
        <v>414</v>
      </c>
      <c r="T213" s="19">
        <f t="shared" si="0"/>
        <v>0</v>
      </c>
      <c r="U213" s="7" t="s">
        <v>414</v>
      </c>
      <c r="V213" s="7" t="s">
        <v>414</v>
      </c>
      <c r="W213" s="7" t="s">
        <v>414</v>
      </c>
      <c r="X213" s="7" t="s">
        <v>414</v>
      </c>
      <c r="Y213" s="7" t="s">
        <v>414</v>
      </c>
      <c r="Z213" s="7" t="s">
        <v>414</v>
      </c>
      <c r="AA213" s="7" t="s">
        <v>414</v>
      </c>
      <c r="AB213" s="7" t="s">
        <v>414</v>
      </c>
      <c r="AC213" s="7" t="s">
        <v>414</v>
      </c>
      <c r="AD213" s="7" t="s">
        <v>414</v>
      </c>
      <c r="AE213" s="7" t="s">
        <v>414</v>
      </c>
      <c r="AF213" s="7" t="s">
        <v>414</v>
      </c>
      <c r="AG213" s="7" t="s">
        <v>414</v>
      </c>
      <c r="AH213" s="7" t="s">
        <v>414</v>
      </c>
      <c r="AI213" s="7" t="s">
        <v>414</v>
      </c>
      <c r="AJ213" s="7" t="s">
        <v>414</v>
      </c>
      <c r="AK213" s="7" t="s">
        <v>414</v>
      </c>
      <c r="AL213" s="7" t="s">
        <v>414</v>
      </c>
      <c r="AM213" s="7" t="s">
        <v>414</v>
      </c>
      <c r="AN213" s="7" t="s">
        <v>414</v>
      </c>
      <c r="AO213" s="7" t="s">
        <v>414</v>
      </c>
      <c r="AP213" s="7" t="s">
        <v>414</v>
      </c>
      <c r="AQ213" s="7" t="s">
        <v>414</v>
      </c>
      <c r="AR213" s="7" t="s">
        <v>414</v>
      </c>
      <c r="AS213" s="7" t="s">
        <v>414</v>
      </c>
      <c r="AT213" s="7" t="s">
        <v>414</v>
      </c>
      <c r="AU213" s="7" t="s">
        <v>414</v>
      </c>
      <c r="AV213" s="7" t="s">
        <v>414</v>
      </c>
      <c r="AW213" s="7" t="s">
        <v>414</v>
      </c>
      <c r="AX213" s="7" t="s">
        <v>414</v>
      </c>
      <c r="AY213" s="7" t="s">
        <v>414</v>
      </c>
      <c r="AZ213" s="7" t="s">
        <v>414</v>
      </c>
      <c r="BA213" s="7" t="s">
        <v>414</v>
      </c>
      <c r="BB213" s="7" t="s">
        <v>414</v>
      </c>
      <c r="BC213" s="7" t="s">
        <v>414</v>
      </c>
      <c r="BD213" s="7" t="s">
        <v>414</v>
      </c>
      <c r="BE213" s="7" t="s">
        <v>414</v>
      </c>
      <c r="BF213" s="7" t="s">
        <v>414</v>
      </c>
      <c r="BG213" s="7" t="s">
        <v>414</v>
      </c>
      <c r="BH213" s="7" t="s">
        <v>414</v>
      </c>
      <c r="BI213" s="7" t="s">
        <v>414</v>
      </c>
      <c r="BJ213" s="7" t="s">
        <v>414</v>
      </c>
      <c r="BK213" s="7" t="s">
        <v>414</v>
      </c>
      <c r="BL213" s="7" t="s">
        <v>414</v>
      </c>
      <c r="BM213" s="7" t="s">
        <v>414</v>
      </c>
      <c r="BN213" s="7" t="s">
        <v>414</v>
      </c>
      <c r="BO213" s="7" t="s">
        <v>414</v>
      </c>
      <c r="BP213" s="7" t="s">
        <v>414</v>
      </c>
      <c r="BQ213" s="7" t="s">
        <v>414</v>
      </c>
      <c r="BR213" s="7" t="s">
        <v>414</v>
      </c>
      <c r="BS213" s="7" t="s">
        <v>414</v>
      </c>
      <c r="BT213" s="7" t="s">
        <v>414</v>
      </c>
      <c r="BU213" s="7" t="s">
        <v>414</v>
      </c>
      <c r="BV213" s="7" t="s">
        <v>414</v>
      </c>
      <c r="BW213" s="7" t="s">
        <v>414</v>
      </c>
      <c r="BX213" s="7" t="s">
        <v>414</v>
      </c>
      <c r="BY213" s="7" t="s">
        <v>414</v>
      </c>
      <c r="BZ213" s="7" t="s">
        <v>414</v>
      </c>
      <c r="CA213" s="7" t="s">
        <v>414</v>
      </c>
      <c r="CB213" s="7" t="s">
        <v>414</v>
      </c>
      <c r="CC213" s="7" t="s">
        <v>414</v>
      </c>
      <c r="CD213" s="7" t="s">
        <v>414</v>
      </c>
      <c r="CE213" s="7" t="s">
        <v>414</v>
      </c>
      <c r="CF213" s="7" t="s">
        <v>414</v>
      </c>
      <c r="CG213" s="7" t="s">
        <v>414</v>
      </c>
      <c r="CH213" s="7" t="s">
        <v>414</v>
      </c>
      <c r="CI213" s="7" t="s">
        <v>414</v>
      </c>
      <c r="CJ213" s="7" t="s">
        <v>414</v>
      </c>
    </row>
    <row r="214" spans="1:88" ht="15.75" hidden="1" customHeight="1" x14ac:dyDescent="0.25">
      <c r="A214" s="26">
        <v>216</v>
      </c>
      <c r="B214" s="46">
        <v>448</v>
      </c>
      <c r="C214" s="68" t="s">
        <v>247</v>
      </c>
      <c r="D214" s="69"/>
      <c r="E214" s="69"/>
      <c r="F214" s="7" t="s">
        <v>414</v>
      </c>
      <c r="G214" s="7" t="s">
        <v>414</v>
      </c>
      <c r="H214" s="7" t="s">
        <v>414</v>
      </c>
      <c r="I214" s="7" t="s">
        <v>414</v>
      </c>
      <c r="J214" s="7" t="s">
        <v>414</v>
      </c>
      <c r="K214" s="7" t="s">
        <v>414</v>
      </c>
      <c r="L214" s="7" t="s">
        <v>414</v>
      </c>
      <c r="M214" s="7" t="s">
        <v>414</v>
      </c>
      <c r="N214" s="7" t="s">
        <v>414</v>
      </c>
      <c r="O214" s="7" t="s">
        <v>414</v>
      </c>
      <c r="P214" s="7" t="s">
        <v>414</v>
      </c>
      <c r="Q214" s="7" t="s">
        <v>414</v>
      </c>
      <c r="R214" s="7" t="s">
        <v>414</v>
      </c>
      <c r="S214" s="7" t="s">
        <v>414</v>
      </c>
      <c r="T214" s="19">
        <f t="shared" si="0"/>
        <v>0</v>
      </c>
      <c r="U214" s="7" t="s">
        <v>414</v>
      </c>
      <c r="V214" s="7" t="s">
        <v>414</v>
      </c>
      <c r="W214" s="7" t="s">
        <v>414</v>
      </c>
      <c r="X214" s="7" t="s">
        <v>414</v>
      </c>
      <c r="Y214" s="7" t="s">
        <v>414</v>
      </c>
      <c r="Z214" s="7" t="s">
        <v>414</v>
      </c>
      <c r="AA214" s="7" t="s">
        <v>414</v>
      </c>
      <c r="AB214" s="7" t="s">
        <v>414</v>
      </c>
      <c r="AC214" s="7" t="s">
        <v>414</v>
      </c>
      <c r="AD214" s="7" t="s">
        <v>414</v>
      </c>
      <c r="AE214" s="7" t="s">
        <v>414</v>
      </c>
      <c r="AF214" s="7" t="s">
        <v>414</v>
      </c>
      <c r="AG214" s="7" t="s">
        <v>414</v>
      </c>
      <c r="AH214" s="7" t="s">
        <v>414</v>
      </c>
      <c r="AI214" s="7" t="s">
        <v>414</v>
      </c>
      <c r="AJ214" s="7" t="s">
        <v>414</v>
      </c>
      <c r="AK214" s="7" t="s">
        <v>414</v>
      </c>
      <c r="AL214" s="7" t="s">
        <v>414</v>
      </c>
      <c r="AM214" s="7" t="s">
        <v>414</v>
      </c>
      <c r="AN214" s="7" t="s">
        <v>414</v>
      </c>
      <c r="AO214" s="7" t="s">
        <v>414</v>
      </c>
      <c r="AP214" s="7" t="s">
        <v>414</v>
      </c>
      <c r="AQ214" s="7" t="s">
        <v>414</v>
      </c>
      <c r="AR214" s="7" t="s">
        <v>414</v>
      </c>
      <c r="AS214" s="7" t="s">
        <v>414</v>
      </c>
      <c r="AT214" s="7" t="s">
        <v>414</v>
      </c>
      <c r="AU214" s="7" t="s">
        <v>414</v>
      </c>
      <c r="AV214" s="7" t="s">
        <v>414</v>
      </c>
      <c r="AW214" s="7" t="s">
        <v>414</v>
      </c>
      <c r="AX214" s="7" t="s">
        <v>414</v>
      </c>
      <c r="AY214" s="7" t="s">
        <v>414</v>
      </c>
      <c r="AZ214" s="7" t="s">
        <v>414</v>
      </c>
      <c r="BA214" s="7" t="s">
        <v>414</v>
      </c>
      <c r="BB214" s="7" t="s">
        <v>414</v>
      </c>
      <c r="BC214" s="7" t="s">
        <v>414</v>
      </c>
      <c r="BD214" s="7" t="s">
        <v>414</v>
      </c>
      <c r="BE214" s="7" t="s">
        <v>414</v>
      </c>
      <c r="BF214" s="7" t="s">
        <v>414</v>
      </c>
      <c r="BG214" s="7" t="s">
        <v>414</v>
      </c>
      <c r="BH214" s="7" t="s">
        <v>414</v>
      </c>
      <c r="BI214" s="7" t="s">
        <v>414</v>
      </c>
      <c r="BJ214" s="7" t="s">
        <v>414</v>
      </c>
      <c r="BK214" s="7" t="s">
        <v>414</v>
      </c>
      <c r="BL214" s="7" t="s">
        <v>414</v>
      </c>
      <c r="BM214" s="7" t="s">
        <v>414</v>
      </c>
      <c r="BN214" s="7" t="s">
        <v>414</v>
      </c>
      <c r="BO214" s="7" t="s">
        <v>414</v>
      </c>
      <c r="BP214" s="7" t="s">
        <v>414</v>
      </c>
      <c r="BQ214" s="7" t="s">
        <v>414</v>
      </c>
      <c r="BR214" s="7" t="s">
        <v>414</v>
      </c>
      <c r="BS214" s="7" t="s">
        <v>414</v>
      </c>
      <c r="BT214" s="7" t="s">
        <v>414</v>
      </c>
      <c r="BU214" s="7" t="s">
        <v>414</v>
      </c>
      <c r="BV214" s="7" t="s">
        <v>414</v>
      </c>
      <c r="BW214" s="7" t="s">
        <v>414</v>
      </c>
      <c r="BX214" s="7" t="s">
        <v>414</v>
      </c>
      <c r="BY214" s="7" t="s">
        <v>414</v>
      </c>
      <c r="BZ214" s="7" t="s">
        <v>414</v>
      </c>
      <c r="CA214" s="7" t="s">
        <v>414</v>
      </c>
      <c r="CB214" s="7" t="s">
        <v>414</v>
      </c>
      <c r="CC214" s="7" t="s">
        <v>414</v>
      </c>
      <c r="CD214" s="7" t="s">
        <v>414</v>
      </c>
      <c r="CE214" s="7" t="s">
        <v>414</v>
      </c>
      <c r="CF214" s="7" t="s">
        <v>414</v>
      </c>
      <c r="CG214" s="7" t="s">
        <v>414</v>
      </c>
      <c r="CH214" s="7" t="s">
        <v>414</v>
      </c>
      <c r="CI214" s="7" t="s">
        <v>414</v>
      </c>
      <c r="CJ214" s="7" t="s">
        <v>414</v>
      </c>
    </row>
    <row r="215" spans="1:88" customFormat="1" ht="15.75" hidden="1" customHeight="1" x14ac:dyDescent="0.25">
      <c r="A215" s="26">
        <v>217</v>
      </c>
      <c r="B215" s="14">
        <v>449</v>
      </c>
      <c r="C215" s="13" t="s">
        <v>248</v>
      </c>
      <c r="D215" s="9" t="s">
        <v>7</v>
      </c>
      <c r="E215" s="13" t="s">
        <v>184</v>
      </c>
      <c r="F215" s="9" t="s">
        <v>16</v>
      </c>
      <c r="G215" s="13" t="s">
        <v>184</v>
      </c>
      <c r="H215" s="50" t="s">
        <v>635</v>
      </c>
      <c r="I215" s="19" t="s">
        <v>428</v>
      </c>
      <c r="J215" s="20" t="s">
        <v>249</v>
      </c>
      <c r="K215" s="19"/>
      <c r="L215" s="19" t="s">
        <v>11</v>
      </c>
      <c r="M215" s="19"/>
      <c r="N215" s="19"/>
      <c r="O215" s="19"/>
      <c r="P215" s="19"/>
      <c r="Q215" s="19"/>
      <c r="R215" s="19"/>
      <c r="S215" s="19"/>
      <c r="T215" s="19">
        <f t="shared" si="0"/>
        <v>1</v>
      </c>
      <c r="U215" s="19"/>
      <c r="V215" s="19"/>
      <c r="W215" s="19"/>
      <c r="X215" s="19"/>
      <c r="Y215" s="19" t="s">
        <v>475</v>
      </c>
      <c r="Z215" s="19" t="s">
        <v>469</v>
      </c>
      <c r="AA215" s="19" t="s">
        <v>429</v>
      </c>
      <c r="AB215" s="19" t="s">
        <v>469</v>
      </c>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v>1</v>
      </c>
      <c r="BF215" s="19">
        <v>2</v>
      </c>
      <c r="BG215" s="19">
        <v>1</v>
      </c>
      <c r="BH215" s="19">
        <v>2</v>
      </c>
      <c r="BI215" s="19">
        <v>2</v>
      </c>
      <c r="BJ215" s="19">
        <v>1</v>
      </c>
      <c r="BK215" s="19">
        <v>1</v>
      </c>
      <c r="BL215" s="19">
        <v>1</v>
      </c>
      <c r="BM215" s="19">
        <v>1</v>
      </c>
      <c r="BN215" s="19">
        <v>2</v>
      </c>
      <c r="BO215" s="19">
        <v>1</v>
      </c>
      <c r="BP215" s="19">
        <v>2</v>
      </c>
      <c r="BQ215" s="19">
        <v>2</v>
      </c>
      <c r="BR215" s="19">
        <v>2</v>
      </c>
      <c r="BS215" s="19">
        <v>2</v>
      </c>
      <c r="BT215" s="19">
        <v>2</v>
      </c>
      <c r="BU215" s="19">
        <v>2</v>
      </c>
      <c r="BV215" s="19">
        <v>2</v>
      </c>
      <c r="BW215" s="19">
        <v>2</v>
      </c>
      <c r="BX215" s="19">
        <v>0</v>
      </c>
      <c r="BY215" s="19">
        <v>2</v>
      </c>
      <c r="BZ215" s="19">
        <v>2</v>
      </c>
      <c r="CA215" s="19">
        <v>2</v>
      </c>
      <c r="CB215" s="19">
        <v>2</v>
      </c>
      <c r="CC215" s="29">
        <f t="shared" ref="CC215:CC216" si="184">COUNTIF($BD215:$CB215,2)</f>
        <v>16</v>
      </c>
      <c r="CD215" s="51">
        <f t="shared" ref="CD215:CD216" si="185">CC215/COUNTA($BD215:$CB215)</f>
        <v>0.66666666666666663</v>
      </c>
      <c r="CE215" s="29">
        <f t="shared" ref="CE215:CE216" si="186">COUNTIF($BD215:$CB215,1)</f>
        <v>7</v>
      </c>
      <c r="CF215" s="51">
        <f t="shared" ref="CF215:CF216" si="187">CE215/COUNTA($BD215:$CB215)</f>
        <v>0.29166666666666669</v>
      </c>
      <c r="CG215" s="29">
        <f t="shared" ref="CG215:CG216" si="188">COUNTIF($BD215:$CB215,0)</f>
        <v>1</v>
      </c>
      <c r="CH215" s="51">
        <f t="shared" ref="CH215:CH216" si="189">CG215/COUNTA($BD215:$CB215)</f>
        <v>4.1666666666666664E-2</v>
      </c>
      <c r="CI215" s="29">
        <f t="shared" ref="CI215:CI216" si="190">(((CC215*2)+(CE215*1)+(CG215*0)))/COUNTA($BD215:$CB215)</f>
        <v>1.625</v>
      </c>
      <c r="CJ215" s="29" t="str">
        <f t="shared" ref="CJ215:CJ216" si="191">IF(CI215&gt;=1.6,"Đạt mục tiêu",IF(CI215&gt;=1,"Cần cố gắng","Chưa đạt"))</f>
        <v>Đạt mục tiêu</v>
      </c>
    </row>
    <row r="216" spans="1:88" customFormat="1" ht="15.75" hidden="1" customHeight="1" x14ac:dyDescent="0.25">
      <c r="A216" s="26">
        <v>218</v>
      </c>
      <c r="B216" s="14">
        <v>452</v>
      </c>
      <c r="C216" s="13" t="s">
        <v>250</v>
      </c>
      <c r="D216" s="9" t="s">
        <v>7</v>
      </c>
      <c r="E216" s="13" t="s">
        <v>251</v>
      </c>
      <c r="F216" s="9" t="s">
        <v>16</v>
      </c>
      <c r="G216" s="13" t="s">
        <v>251</v>
      </c>
      <c r="H216" s="26" t="s">
        <v>636</v>
      </c>
      <c r="I216" s="19" t="s">
        <v>428</v>
      </c>
      <c r="J216" s="20" t="s">
        <v>249</v>
      </c>
      <c r="K216" s="19"/>
      <c r="L216" s="29" t="s">
        <v>11</v>
      </c>
      <c r="M216" s="19"/>
      <c r="N216" s="19"/>
      <c r="O216" s="19"/>
      <c r="P216" s="19"/>
      <c r="Q216" s="19"/>
      <c r="R216" s="19"/>
      <c r="S216" s="19"/>
      <c r="T216" s="19">
        <f t="shared" si="0"/>
        <v>1</v>
      </c>
      <c r="U216" s="19"/>
      <c r="V216" s="19"/>
      <c r="W216" s="19"/>
      <c r="X216" s="19"/>
      <c r="Y216" s="19"/>
      <c r="Z216" s="19"/>
      <c r="AA216" s="19" t="s">
        <v>467</v>
      </c>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v>2</v>
      </c>
      <c r="BF216" s="19">
        <v>2</v>
      </c>
      <c r="BG216" s="19">
        <v>0</v>
      </c>
      <c r="BH216" s="19">
        <v>2</v>
      </c>
      <c r="BI216" s="19">
        <v>1</v>
      </c>
      <c r="BJ216" s="19">
        <v>2</v>
      </c>
      <c r="BK216" s="19">
        <v>2</v>
      </c>
      <c r="BL216" s="19">
        <v>2</v>
      </c>
      <c r="BM216" s="19">
        <v>1</v>
      </c>
      <c r="BN216" s="19">
        <v>2</v>
      </c>
      <c r="BO216" s="19">
        <v>2</v>
      </c>
      <c r="BP216" s="19">
        <v>2</v>
      </c>
      <c r="BQ216" s="19">
        <v>2</v>
      </c>
      <c r="BR216" s="19">
        <v>1</v>
      </c>
      <c r="BS216" s="19">
        <v>2</v>
      </c>
      <c r="BT216" s="19">
        <v>2</v>
      </c>
      <c r="BU216" s="19">
        <v>2</v>
      </c>
      <c r="BV216" s="19">
        <v>1</v>
      </c>
      <c r="BW216" s="19">
        <v>2</v>
      </c>
      <c r="BX216" s="19">
        <v>2</v>
      </c>
      <c r="BY216" s="19">
        <v>1</v>
      </c>
      <c r="BZ216" s="19">
        <v>1</v>
      </c>
      <c r="CA216" s="19">
        <v>1</v>
      </c>
      <c r="CB216" s="19">
        <v>2</v>
      </c>
      <c r="CC216" s="29">
        <f t="shared" si="184"/>
        <v>16</v>
      </c>
      <c r="CD216" s="51">
        <f t="shared" si="185"/>
        <v>0.66666666666666663</v>
      </c>
      <c r="CE216" s="29">
        <f t="shared" si="186"/>
        <v>7</v>
      </c>
      <c r="CF216" s="51">
        <f t="shared" si="187"/>
        <v>0.29166666666666669</v>
      </c>
      <c r="CG216" s="29">
        <f t="shared" si="188"/>
        <v>1</v>
      </c>
      <c r="CH216" s="51">
        <f t="shared" si="189"/>
        <v>4.1666666666666664E-2</v>
      </c>
      <c r="CI216" s="29">
        <f t="shared" si="190"/>
        <v>1.625</v>
      </c>
      <c r="CJ216" s="29" t="str">
        <f t="shared" si="191"/>
        <v>Đạt mục tiêu</v>
      </c>
    </row>
    <row r="217" spans="1:88" ht="28.5" customHeight="1" x14ac:dyDescent="0.25">
      <c r="A217" s="26">
        <v>219</v>
      </c>
      <c r="B217" s="46">
        <v>462</v>
      </c>
      <c r="C217" s="68" t="s">
        <v>252</v>
      </c>
      <c r="D217" s="69"/>
      <c r="E217" s="69"/>
      <c r="F217" s="7" t="s">
        <v>414</v>
      </c>
      <c r="G217" s="7" t="s">
        <v>414</v>
      </c>
      <c r="H217" s="7" t="s">
        <v>414</v>
      </c>
      <c r="I217" s="7" t="s">
        <v>414</v>
      </c>
      <c r="J217" s="7" t="s">
        <v>414</v>
      </c>
      <c r="K217" s="7" t="s">
        <v>414</v>
      </c>
      <c r="L217" s="7" t="s">
        <v>414</v>
      </c>
      <c r="M217" s="7" t="s">
        <v>414</v>
      </c>
      <c r="N217" s="7" t="s">
        <v>414</v>
      </c>
      <c r="O217" s="7" t="s">
        <v>414</v>
      </c>
      <c r="P217" s="7" t="s">
        <v>414</v>
      </c>
      <c r="Q217" s="7" t="s">
        <v>414</v>
      </c>
      <c r="R217" s="7" t="s">
        <v>414</v>
      </c>
      <c r="S217" s="7" t="s">
        <v>414</v>
      </c>
      <c r="T217" s="19">
        <f t="shared" si="0"/>
        <v>0</v>
      </c>
      <c r="U217" s="7" t="s">
        <v>414</v>
      </c>
      <c r="V217" s="7" t="s">
        <v>414</v>
      </c>
      <c r="W217" s="7" t="s">
        <v>414</v>
      </c>
      <c r="X217" s="7" t="s">
        <v>414</v>
      </c>
      <c r="Y217" s="7" t="s">
        <v>414</v>
      </c>
      <c r="Z217" s="7" t="s">
        <v>414</v>
      </c>
      <c r="AA217" s="7" t="s">
        <v>414</v>
      </c>
      <c r="AB217" s="7" t="s">
        <v>414</v>
      </c>
      <c r="AC217" s="7" t="s">
        <v>414</v>
      </c>
      <c r="AD217" s="7" t="s">
        <v>414</v>
      </c>
      <c r="AE217" s="7" t="s">
        <v>414</v>
      </c>
      <c r="AF217" s="7" t="s">
        <v>414</v>
      </c>
      <c r="AG217" s="7" t="s">
        <v>414</v>
      </c>
      <c r="AH217" s="7" t="s">
        <v>414</v>
      </c>
      <c r="AI217" s="7" t="s">
        <v>414</v>
      </c>
      <c r="AJ217" s="7" t="s">
        <v>414</v>
      </c>
      <c r="AK217" s="7" t="s">
        <v>414</v>
      </c>
      <c r="AL217" s="7" t="s">
        <v>414</v>
      </c>
      <c r="AM217" s="7" t="s">
        <v>414</v>
      </c>
      <c r="AN217" s="7" t="s">
        <v>414</v>
      </c>
      <c r="AO217" s="7" t="s">
        <v>414</v>
      </c>
      <c r="AP217" s="7" t="s">
        <v>414</v>
      </c>
      <c r="AQ217" s="7" t="s">
        <v>414</v>
      </c>
      <c r="AR217" s="7" t="s">
        <v>414</v>
      </c>
      <c r="AS217" s="7" t="s">
        <v>414</v>
      </c>
      <c r="AT217" s="7" t="s">
        <v>414</v>
      </c>
      <c r="AU217" s="7" t="s">
        <v>414</v>
      </c>
      <c r="AV217" s="7" t="s">
        <v>414</v>
      </c>
      <c r="AW217" s="7" t="s">
        <v>414</v>
      </c>
      <c r="AX217" s="7" t="s">
        <v>414</v>
      </c>
      <c r="AY217" s="7" t="s">
        <v>414</v>
      </c>
      <c r="AZ217" s="7" t="s">
        <v>414</v>
      </c>
      <c r="BA217" s="7" t="s">
        <v>414</v>
      </c>
      <c r="BB217" s="7" t="s">
        <v>414</v>
      </c>
      <c r="BC217" s="7" t="s">
        <v>414</v>
      </c>
      <c r="BD217" s="7" t="s">
        <v>414</v>
      </c>
      <c r="BE217" s="7" t="s">
        <v>414</v>
      </c>
      <c r="BF217" s="7" t="s">
        <v>414</v>
      </c>
      <c r="BG217" s="7" t="s">
        <v>414</v>
      </c>
      <c r="BH217" s="7" t="s">
        <v>414</v>
      </c>
      <c r="BI217" s="7" t="s">
        <v>414</v>
      </c>
      <c r="BJ217" s="7" t="s">
        <v>414</v>
      </c>
      <c r="BK217" s="7" t="s">
        <v>414</v>
      </c>
      <c r="BL217" s="7" t="s">
        <v>414</v>
      </c>
      <c r="BM217" s="7" t="s">
        <v>414</v>
      </c>
      <c r="BN217" s="7" t="s">
        <v>414</v>
      </c>
      <c r="BO217" s="7" t="s">
        <v>414</v>
      </c>
      <c r="BP217" s="7" t="s">
        <v>414</v>
      </c>
      <c r="BQ217" s="7" t="s">
        <v>414</v>
      </c>
      <c r="BR217" s="7" t="s">
        <v>414</v>
      </c>
      <c r="BS217" s="7" t="s">
        <v>414</v>
      </c>
      <c r="BT217" s="7" t="s">
        <v>414</v>
      </c>
      <c r="BU217" s="7" t="s">
        <v>414</v>
      </c>
      <c r="BV217" s="7" t="s">
        <v>414</v>
      </c>
      <c r="BW217" s="7" t="s">
        <v>414</v>
      </c>
      <c r="BX217" s="7" t="s">
        <v>414</v>
      </c>
      <c r="BY217" s="7" t="s">
        <v>414</v>
      </c>
      <c r="BZ217" s="7" t="s">
        <v>414</v>
      </c>
      <c r="CA217" s="7" t="s">
        <v>414</v>
      </c>
      <c r="CB217" s="7" t="s">
        <v>414</v>
      </c>
      <c r="CC217" s="7" t="s">
        <v>414</v>
      </c>
      <c r="CD217" s="7" t="s">
        <v>414</v>
      </c>
      <c r="CE217" s="7" t="s">
        <v>414</v>
      </c>
      <c r="CF217" s="7" t="s">
        <v>414</v>
      </c>
      <c r="CG217" s="7" t="s">
        <v>414</v>
      </c>
      <c r="CH217" s="7" t="s">
        <v>414</v>
      </c>
      <c r="CI217" s="7" t="s">
        <v>414</v>
      </c>
      <c r="CJ217" s="7" t="s">
        <v>414</v>
      </c>
    </row>
    <row r="218" spans="1:88" customFormat="1" ht="47.25" hidden="1" x14ac:dyDescent="0.25">
      <c r="A218" s="26">
        <v>220</v>
      </c>
      <c r="B218" s="14">
        <v>463</v>
      </c>
      <c r="C218" s="13" t="s">
        <v>253</v>
      </c>
      <c r="D218" s="9" t="s">
        <v>7</v>
      </c>
      <c r="E218" s="13" t="s">
        <v>832</v>
      </c>
      <c r="F218" s="9" t="s">
        <v>9</v>
      </c>
      <c r="G218" s="13" t="s">
        <v>832</v>
      </c>
      <c r="H218" s="50" t="s">
        <v>835</v>
      </c>
      <c r="I218" s="19" t="s">
        <v>428</v>
      </c>
      <c r="J218" s="20" t="s">
        <v>249</v>
      </c>
      <c r="K218" s="19"/>
      <c r="L218" s="19" t="s">
        <v>11</v>
      </c>
      <c r="M218" s="19"/>
      <c r="N218" s="19"/>
      <c r="O218" s="19"/>
      <c r="P218" s="19"/>
      <c r="Q218" s="19"/>
      <c r="R218" s="19"/>
      <c r="S218" s="19"/>
      <c r="T218" s="19">
        <f t="shared" si="0"/>
        <v>1</v>
      </c>
      <c r="U218" s="19"/>
      <c r="V218" s="19"/>
      <c r="W218" s="19"/>
      <c r="X218" s="19"/>
      <c r="Y218" s="19" t="s">
        <v>429</v>
      </c>
      <c r="Z218" s="19" t="s">
        <v>475</v>
      </c>
      <c r="AA218" s="19" t="s">
        <v>432</v>
      </c>
      <c r="AB218" s="19" t="s">
        <v>429</v>
      </c>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v>2</v>
      </c>
      <c r="BF218" s="19">
        <v>1</v>
      </c>
      <c r="BG218" s="19">
        <v>2</v>
      </c>
      <c r="BH218" s="19">
        <v>2</v>
      </c>
      <c r="BI218" s="19">
        <v>2</v>
      </c>
      <c r="BJ218" s="19">
        <v>1</v>
      </c>
      <c r="BK218" s="19">
        <v>2</v>
      </c>
      <c r="BL218" s="19">
        <v>2</v>
      </c>
      <c r="BM218" s="19">
        <v>2</v>
      </c>
      <c r="BN218" s="19">
        <v>1</v>
      </c>
      <c r="BO218" s="19">
        <v>2</v>
      </c>
      <c r="BP218" s="19">
        <v>2</v>
      </c>
      <c r="BQ218" s="19">
        <v>1</v>
      </c>
      <c r="BR218" s="19">
        <v>2</v>
      </c>
      <c r="BS218" s="19">
        <v>2</v>
      </c>
      <c r="BT218" s="19">
        <v>1</v>
      </c>
      <c r="BU218" s="19">
        <v>2</v>
      </c>
      <c r="BV218" s="19">
        <v>0</v>
      </c>
      <c r="BW218" s="19">
        <v>2</v>
      </c>
      <c r="BX218" s="19">
        <v>2</v>
      </c>
      <c r="BY218" s="19">
        <v>2</v>
      </c>
      <c r="BZ218" s="19">
        <v>2</v>
      </c>
      <c r="CA218" s="19">
        <v>2</v>
      </c>
      <c r="CB218" s="19">
        <v>1</v>
      </c>
      <c r="CC218" s="29">
        <f t="shared" ref="CC218" si="192">COUNTIF($BD218:$CB218,2)</f>
        <v>17</v>
      </c>
      <c r="CD218" s="51">
        <f t="shared" ref="CD218" si="193">CC218/COUNTA($BD218:$CB218)</f>
        <v>0.70833333333333337</v>
      </c>
      <c r="CE218" s="29">
        <f t="shared" ref="CE218" si="194">COUNTIF($BD218:$CB218,1)</f>
        <v>6</v>
      </c>
      <c r="CF218" s="51">
        <f t="shared" ref="CF218" si="195">CE218/COUNTA($BD218:$CB218)</f>
        <v>0.25</v>
      </c>
      <c r="CG218" s="29">
        <f t="shared" ref="CG218" si="196">COUNTIF($BD218:$CB218,0)</f>
        <v>1</v>
      </c>
      <c r="CH218" s="51">
        <f t="shared" ref="CH218" si="197">CG218/COUNTA($BD218:$CB218)</f>
        <v>4.1666666666666664E-2</v>
      </c>
      <c r="CI218" s="29">
        <f t="shared" ref="CI218" si="198">(((CC218*2)+(CE218*1)+(CG218*0)))/COUNTA($BD218:$CB218)</f>
        <v>1.6666666666666667</v>
      </c>
      <c r="CJ218" s="29" t="str">
        <f t="shared" ref="CJ218" si="199">IF(CI218&gt;=1.6,"Đạt mục tiêu",IF(CI218&gt;=1,"Cần cố gắng","Chưa đạt"))</f>
        <v>Đạt mục tiêu</v>
      </c>
    </row>
    <row r="219" spans="1:88" customFormat="1" ht="31.5" hidden="1" x14ac:dyDescent="0.25">
      <c r="A219" s="26"/>
      <c r="B219" s="14">
        <v>463</v>
      </c>
      <c r="C219" s="13" t="s">
        <v>253</v>
      </c>
      <c r="D219" s="9" t="s">
        <v>7</v>
      </c>
      <c r="E219" s="13" t="s">
        <v>832</v>
      </c>
      <c r="F219" s="9" t="s">
        <v>9</v>
      </c>
      <c r="G219" s="13" t="s">
        <v>832</v>
      </c>
      <c r="H219" s="50" t="s">
        <v>837</v>
      </c>
      <c r="I219" s="19" t="s">
        <v>417</v>
      </c>
      <c r="J219" s="20" t="s">
        <v>249</v>
      </c>
      <c r="K219" s="19"/>
      <c r="L219" s="19"/>
      <c r="M219" s="19"/>
      <c r="N219" s="19"/>
      <c r="O219" s="19" t="s">
        <v>11</v>
      </c>
      <c r="P219" s="19"/>
      <c r="Q219" s="19"/>
      <c r="R219" s="19"/>
      <c r="S219" s="19"/>
      <c r="T219" s="19">
        <f t="shared" si="0"/>
        <v>1</v>
      </c>
      <c r="U219" s="19"/>
      <c r="V219" s="19"/>
      <c r="W219" s="19"/>
      <c r="X219" s="19"/>
      <c r="Y219" s="19"/>
      <c r="Z219" s="19"/>
      <c r="AA219" s="19"/>
      <c r="AB219" s="19"/>
      <c r="AC219" s="19"/>
      <c r="AD219" s="19"/>
      <c r="AE219" s="19"/>
      <c r="AF219" s="19"/>
      <c r="AG219" s="19"/>
      <c r="AH219" s="19"/>
      <c r="AI219" s="19"/>
      <c r="AJ219" s="19"/>
      <c r="AK219" s="19" t="s">
        <v>429</v>
      </c>
      <c r="AL219" s="19" t="s">
        <v>469</v>
      </c>
      <c r="AM219" s="19" t="s">
        <v>429</v>
      </c>
      <c r="AN219" s="19" t="s">
        <v>429</v>
      </c>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9"/>
      <c r="CD219" s="51"/>
      <c r="CE219" s="29"/>
      <c r="CF219" s="51"/>
      <c r="CG219" s="29"/>
      <c r="CH219" s="51"/>
      <c r="CI219" s="29"/>
      <c r="CJ219" s="29"/>
    </row>
    <row r="220" spans="1:88" ht="71.25" customHeight="1" x14ac:dyDescent="0.25">
      <c r="A220" s="26"/>
      <c r="B220" s="14">
        <v>463</v>
      </c>
      <c r="C220" s="13" t="s">
        <v>253</v>
      </c>
      <c r="D220" s="50" t="s">
        <v>7</v>
      </c>
      <c r="E220" s="13" t="s">
        <v>832</v>
      </c>
      <c r="F220" s="50" t="s">
        <v>9</v>
      </c>
      <c r="G220" s="13" t="s">
        <v>832</v>
      </c>
      <c r="H220" s="50" t="s">
        <v>861</v>
      </c>
      <c r="I220" s="19" t="s">
        <v>428</v>
      </c>
      <c r="J220" s="12" t="s">
        <v>249</v>
      </c>
      <c r="K220" s="19"/>
      <c r="L220" s="19"/>
      <c r="M220" s="19"/>
      <c r="N220" s="19"/>
      <c r="O220" s="19"/>
      <c r="P220" s="19" t="s">
        <v>11</v>
      </c>
      <c r="Q220" s="19"/>
      <c r="R220" s="19"/>
      <c r="S220" s="19"/>
      <c r="T220" s="19">
        <f t="shared" si="0"/>
        <v>1</v>
      </c>
      <c r="U220" s="19"/>
      <c r="V220" s="19"/>
      <c r="W220" s="19"/>
      <c r="X220" s="19"/>
      <c r="Y220" s="19"/>
      <c r="Z220" s="19"/>
      <c r="AA220" s="19"/>
      <c r="AB220" s="19"/>
      <c r="AC220" s="19"/>
      <c r="AD220" s="19"/>
      <c r="AE220" s="19"/>
      <c r="AF220" s="19"/>
      <c r="AG220" s="19"/>
      <c r="AH220" s="19"/>
      <c r="AI220" s="19"/>
      <c r="AJ220" s="19"/>
      <c r="AK220" s="19"/>
      <c r="AL220" s="19"/>
      <c r="AM220" s="19"/>
      <c r="AN220" s="19"/>
      <c r="AO220" s="19" t="s">
        <v>429</v>
      </c>
      <c r="AP220" s="19" t="s">
        <v>429</v>
      </c>
      <c r="AQ220" s="19" t="s">
        <v>429</v>
      </c>
      <c r="AR220" s="19" t="s">
        <v>429</v>
      </c>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9"/>
      <c r="CD220" s="51"/>
      <c r="CE220" s="29"/>
      <c r="CF220" s="51"/>
      <c r="CG220" s="29"/>
      <c r="CH220" s="51"/>
      <c r="CI220" s="29"/>
      <c r="CJ220" s="29"/>
    </row>
    <row r="221" spans="1:88" customFormat="1" ht="60.75" hidden="1" customHeight="1" x14ac:dyDescent="0.25">
      <c r="A221" s="26"/>
      <c r="B221" s="14">
        <v>463</v>
      </c>
      <c r="C221" s="13" t="s">
        <v>253</v>
      </c>
      <c r="D221" s="9" t="s">
        <v>7</v>
      </c>
      <c r="E221" s="13" t="s">
        <v>833</v>
      </c>
      <c r="F221" s="9" t="s">
        <v>9</v>
      </c>
      <c r="G221" s="13" t="s">
        <v>833</v>
      </c>
      <c r="H221" s="50" t="s">
        <v>834</v>
      </c>
      <c r="I221" s="19" t="s">
        <v>428</v>
      </c>
      <c r="J221" s="20" t="s">
        <v>249</v>
      </c>
      <c r="K221" s="19"/>
      <c r="L221" s="19"/>
      <c r="M221" s="19"/>
      <c r="N221" s="19"/>
      <c r="O221" s="19"/>
      <c r="P221" s="19"/>
      <c r="Q221" s="19" t="s">
        <v>11</v>
      </c>
      <c r="R221" s="19"/>
      <c r="S221" s="19"/>
      <c r="T221" s="19">
        <f t="shared" si="0"/>
        <v>1</v>
      </c>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9"/>
      <c r="CD221" s="51"/>
      <c r="CE221" s="29"/>
      <c r="CF221" s="51"/>
      <c r="CG221" s="29"/>
      <c r="CH221" s="51"/>
      <c r="CI221" s="29"/>
      <c r="CJ221" s="29"/>
    </row>
    <row r="222" spans="1:88" customFormat="1" ht="48" hidden="1" customHeight="1" x14ac:dyDescent="0.25">
      <c r="A222" s="26">
        <v>221</v>
      </c>
      <c r="B222" s="14">
        <v>466</v>
      </c>
      <c r="C222" s="13" t="s">
        <v>254</v>
      </c>
      <c r="D222" s="9" t="s">
        <v>7</v>
      </c>
      <c r="E222" s="13" t="s">
        <v>637</v>
      </c>
      <c r="F222" s="9" t="s">
        <v>9</v>
      </c>
      <c r="G222" s="13" t="s">
        <v>637</v>
      </c>
      <c r="H222" s="50" t="s">
        <v>638</v>
      </c>
      <c r="I222" s="19" t="s">
        <v>428</v>
      </c>
      <c r="J222" s="20" t="s">
        <v>249</v>
      </c>
      <c r="K222" s="19"/>
      <c r="L222" s="19"/>
      <c r="M222" s="19" t="s">
        <v>11</v>
      </c>
      <c r="N222" s="19"/>
      <c r="O222" s="29"/>
      <c r="P222" s="86"/>
      <c r="Q222" s="19"/>
      <c r="R222" s="19"/>
      <c r="S222" s="19"/>
      <c r="T222" s="19">
        <f t="shared" si="0"/>
        <v>1</v>
      </c>
      <c r="U222" s="19"/>
      <c r="V222" s="19"/>
      <c r="W222" s="19"/>
      <c r="X222" s="19"/>
      <c r="Y222" s="19"/>
      <c r="Z222" s="19"/>
      <c r="AA222" s="19"/>
      <c r="AB222" s="19"/>
      <c r="AC222" s="19" t="s">
        <v>432</v>
      </c>
      <c r="AD222" s="19" t="s">
        <v>469</v>
      </c>
      <c r="AE222" s="19" t="s">
        <v>432</v>
      </c>
      <c r="AF222" s="19" t="s">
        <v>469</v>
      </c>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29">
        <f t="shared" ref="CC222" si="200">COUNTIF($BD222:$CB222,2)</f>
        <v>0</v>
      </c>
      <c r="CD222" s="51" t="e">
        <f t="shared" ref="CD222" si="201">CC222/COUNTA($BD222:$CB222)</f>
        <v>#DIV/0!</v>
      </c>
      <c r="CE222" s="29">
        <f t="shared" ref="CE222" si="202">COUNTIF($BD222:$CB222,1)</f>
        <v>0</v>
      </c>
      <c r="CF222" s="51" t="e">
        <f t="shared" ref="CF222" si="203">CE222/COUNTA($BD222:$CB222)</f>
        <v>#DIV/0!</v>
      </c>
      <c r="CG222" s="29">
        <f t="shared" ref="CG222" si="204">COUNTIF($BD222:$CB222,0)</f>
        <v>0</v>
      </c>
      <c r="CH222" s="51" t="e">
        <f t="shared" ref="CH222" si="205">CG222/COUNTA($BD222:$CB222)</f>
        <v>#DIV/0!</v>
      </c>
      <c r="CI222" s="29" t="e">
        <f t="shared" ref="CI222" si="206">(((CC222*2)+(CE222*1)+(CG222*0)))/COUNTA($BD222:$CB222)</f>
        <v>#DIV/0!</v>
      </c>
      <c r="CJ222" s="29" t="e">
        <f t="shared" ref="CJ222" si="207">IF(CI222&gt;=1.6,"Đạt mục tiêu",IF(CI222&gt;=1,"Cần cố gắng","Chưa đạt"))</f>
        <v>#DIV/0!</v>
      </c>
    </row>
    <row r="223" spans="1:88" customFormat="1" ht="48" hidden="1" customHeight="1" x14ac:dyDescent="0.25">
      <c r="A223" s="26"/>
      <c r="B223" s="14">
        <v>466</v>
      </c>
      <c r="C223" s="13" t="s">
        <v>254</v>
      </c>
      <c r="D223" s="9" t="s">
        <v>7</v>
      </c>
      <c r="E223" s="13" t="s">
        <v>637</v>
      </c>
      <c r="F223" s="9" t="s">
        <v>9</v>
      </c>
      <c r="G223" s="13" t="s">
        <v>637</v>
      </c>
      <c r="H223" s="50" t="s">
        <v>841</v>
      </c>
      <c r="I223" s="19" t="s">
        <v>428</v>
      </c>
      <c r="J223" s="20" t="s">
        <v>249</v>
      </c>
      <c r="K223" s="19"/>
      <c r="L223" s="19"/>
      <c r="M223" s="19"/>
      <c r="N223" s="19"/>
      <c r="O223" s="29"/>
      <c r="P223" s="86"/>
      <c r="Q223" s="19" t="s">
        <v>11</v>
      </c>
      <c r="R223" s="19"/>
      <c r="S223" s="19"/>
      <c r="T223" s="19">
        <f t="shared" si="0"/>
        <v>1</v>
      </c>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9"/>
      <c r="CD223" s="51"/>
      <c r="CE223" s="29"/>
      <c r="CF223" s="51"/>
      <c r="CG223" s="29"/>
      <c r="CH223" s="51"/>
      <c r="CI223" s="29"/>
      <c r="CJ223" s="29"/>
    </row>
    <row r="224" spans="1:88" customFormat="1" ht="48" hidden="1" customHeight="1" x14ac:dyDescent="0.25">
      <c r="A224" s="26"/>
      <c r="B224" s="14">
        <v>466</v>
      </c>
      <c r="C224" s="13" t="s">
        <v>254</v>
      </c>
      <c r="D224" s="9" t="s">
        <v>7</v>
      </c>
      <c r="E224" s="13" t="s">
        <v>637</v>
      </c>
      <c r="F224" s="9" t="s">
        <v>9</v>
      </c>
      <c r="G224" s="13" t="s">
        <v>637</v>
      </c>
      <c r="H224" s="50" t="s">
        <v>842</v>
      </c>
      <c r="I224" s="19" t="s">
        <v>428</v>
      </c>
      <c r="J224" s="20" t="s">
        <v>249</v>
      </c>
      <c r="K224" s="19"/>
      <c r="L224" s="19"/>
      <c r="M224" s="19"/>
      <c r="N224" s="19"/>
      <c r="O224" s="29"/>
      <c r="P224" s="86"/>
      <c r="Q224" s="19"/>
      <c r="R224" s="19" t="s">
        <v>11</v>
      </c>
      <c r="S224" s="19"/>
      <c r="T224" s="19">
        <f t="shared" si="0"/>
        <v>1</v>
      </c>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29"/>
      <c r="CD224" s="51"/>
      <c r="CE224" s="29"/>
      <c r="CF224" s="51"/>
      <c r="CG224" s="29"/>
      <c r="CH224" s="51"/>
      <c r="CI224" s="29"/>
      <c r="CJ224" s="29"/>
    </row>
    <row r="225" spans="1:88" customFormat="1" ht="48" hidden="1" customHeight="1" x14ac:dyDescent="0.25">
      <c r="A225" s="26"/>
      <c r="B225" s="14">
        <v>466</v>
      </c>
      <c r="C225" s="13" t="s">
        <v>254</v>
      </c>
      <c r="D225" s="9" t="s">
        <v>7</v>
      </c>
      <c r="E225" s="13" t="s">
        <v>637</v>
      </c>
      <c r="F225" s="9" t="s">
        <v>9</v>
      </c>
      <c r="G225" s="13" t="s">
        <v>637</v>
      </c>
      <c r="H225" s="50" t="s">
        <v>843</v>
      </c>
      <c r="I225" s="19" t="s">
        <v>428</v>
      </c>
      <c r="J225" s="20" t="s">
        <v>249</v>
      </c>
      <c r="K225" s="19"/>
      <c r="L225" s="19"/>
      <c r="M225" s="19"/>
      <c r="N225" s="19"/>
      <c r="O225" s="29"/>
      <c r="P225" s="86"/>
      <c r="Q225" s="19"/>
      <c r="R225" s="19"/>
      <c r="S225" s="19" t="s">
        <v>11</v>
      </c>
      <c r="T225" s="19">
        <f t="shared" si="0"/>
        <v>1</v>
      </c>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29"/>
      <c r="CD225" s="51"/>
      <c r="CE225" s="29"/>
      <c r="CF225" s="51"/>
      <c r="CG225" s="29"/>
      <c r="CH225" s="51"/>
      <c r="CI225" s="29"/>
      <c r="CJ225" s="29"/>
    </row>
    <row r="226" spans="1:88" ht="48" customHeight="1" x14ac:dyDescent="0.25">
      <c r="A226" s="26">
        <v>222</v>
      </c>
      <c r="B226" s="46">
        <v>469</v>
      </c>
      <c r="C226" s="68" t="s">
        <v>255</v>
      </c>
      <c r="D226" s="69"/>
      <c r="E226" s="69"/>
      <c r="F226" s="7" t="s">
        <v>414</v>
      </c>
      <c r="G226" s="7" t="s">
        <v>414</v>
      </c>
      <c r="H226" s="7" t="s">
        <v>414</v>
      </c>
      <c r="I226" s="7" t="s">
        <v>414</v>
      </c>
      <c r="J226" s="7" t="s">
        <v>414</v>
      </c>
      <c r="K226" s="7" t="s">
        <v>414</v>
      </c>
      <c r="L226" s="7" t="s">
        <v>414</v>
      </c>
      <c r="M226" s="7" t="s">
        <v>414</v>
      </c>
      <c r="N226" s="7" t="s">
        <v>414</v>
      </c>
      <c r="O226" s="7" t="s">
        <v>414</v>
      </c>
      <c r="P226" s="7" t="s">
        <v>414</v>
      </c>
      <c r="Q226" s="7" t="s">
        <v>414</v>
      </c>
      <c r="R226" s="7" t="s">
        <v>414</v>
      </c>
      <c r="S226" s="7" t="s">
        <v>414</v>
      </c>
      <c r="T226" s="19">
        <f t="shared" si="0"/>
        <v>0</v>
      </c>
      <c r="U226" s="7" t="s">
        <v>414</v>
      </c>
      <c r="V226" s="7" t="s">
        <v>414</v>
      </c>
      <c r="W226" s="7" t="s">
        <v>414</v>
      </c>
      <c r="X226" s="7" t="s">
        <v>414</v>
      </c>
      <c r="Y226" s="7" t="s">
        <v>414</v>
      </c>
      <c r="Z226" s="7" t="s">
        <v>414</v>
      </c>
      <c r="AA226" s="7" t="s">
        <v>414</v>
      </c>
      <c r="AB226" s="7" t="s">
        <v>414</v>
      </c>
      <c r="AC226" s="7" t="s">
        <v>414</v>
      </c>
      <c r="AD226" s="7" t="s">
        <v>414</v>
      </c>
      <c r="AE226" s="7" t="s">
        <v>414</v>
      </c>
      <c r="AF226" s="7" t="s">
        <v>414</v>
      </c>
      <c r="AG226" s="7" t="s">
        <v>414</v>
      </c>
      <c r="AH226" s="7" t="s">
        <v>414</v>
      </c>
      <c r="AI226" s="7" t="s">
        <v>414</v>
      </c>
      <c r="AJ226" s="7" t="s">
        <v>414</v>
      </c>
      <c r="AK226" s="7" t="s">
        <v>414</v>
      </c>
      <c r="AL226" s="7" t="s">
        <v>414</v>
      </c>
      <c r="AM226" s="7" t="s">
        <v>414</v>
      </c>
      <c r="AN226" s="7" t="s">
        <v>414</v>
      </c>
      <c r="AO226" s="7" t="s">
        <v>414</v>
      </c>
      <c r="AP226" s="7" t="s">
        <v>414</v>
      </c>
      <c r="AQ226" s="7" t="s">
        <v>414</v>
      </c>
      <c r="AR226" s="7" t="s">
        <v>414</v>
      </c>
      <c r="AS226" s="7" t="s">
        <v>414</v>
      </c>
      <c r="AT226" s="7" t="s">
        <v>414</v>
      </c>
      <c r="AU226" s="7" t="s">
        <v>414</v>
      </c>
      <c r="AV226" s="7" t="s">
        <v>414</v>
      </c>
      <c r="AW226" s="7" t="s">
        <v>414</v>
      </c>
      <c r="AX226" s="7" t="s">
        <v>414</v>
      </c>
      <c r="AY226" s="7" t="s">
        <v>414</v>
      </c>
      <c r="AZ226" s="7" t="s">
        <v>414</v>
      </c>
      <c r="BA226" s="7" t="s">
        <v>414</v>
      </c>
      <c r="BB226" s="7" t="s">
        <v>414</v>
      </c>
      <c r="BC226" s="7" t="s">
        <v>414</v>
      </c>
      <c r="BD226" s="7" t="s">
        <v>414</v>
      </c>
      <c r="BE226" s="7" t="s">
        <v>414</v>
      </c>
      <c r="BF226" s="7" t="s">
        <v>414</v>
      </c>
      <c r="BG226" s="7" t="s">
        <v>414</v>
      </c>
      <c r="BH226" s="7" t="s">
        <v>414</v>
      </c>
      <c r="BI226" s="7" t="s">
        <v>414</v>
      </c>
      <c r="BJ226" s="7" t="s">
        <v>414</v>
      </c>
      <c r="BK226" s="7" t="s">
        <v>414</v>
      </c>
      <c r="BL226" s="7" t="s">
        <v>414</v>
      </c>
      <c r="BM226" s="7" t="s">
        <v>414</v>
      </c>
      <c r="BN226" s="7" t="s">
        <v>414</v>
      </c>
      <c r="BO226" s="7" t="s">
        <v>414</v>
      </c>
      <c r="BP226" s="7" t="s">
        <v>414</v>
      </c>
      <c r="BQ226" s="7" t="s">
        <v>414</v>
      </c>
      <c r="BR226" s="7" t="s">
        <v>414</v>
      </c>
      <c r="BS226" s="7" t="s">
        <v>414</v>
      </c>
      <c r="BT226" s="7" t="s">
        <v>414</v>
      </c>
      <c r="BU226" s="7" t="s">
        <v>414</v>
      </c>
      <c r="BV226" s="7" t="s">
        <v>414</v>
      </c>
      <c r="BW226" s="7" t="s">
        <v>414</v>
      </c>
      <c r="BX226" s="7" t="s">
        <v>414</v>
      </c>
      <c r="BY226" s="7" t="s">
        <v>414</v>
      </c>
      <c r="BZ226" s="7" t="s">
        <v>414</v>
      </c>
      <c r="CA226" s="7" t="s">
        <v>414</v>
      </c>
      <c r="CB226" s="7" t="s">
        <v>414</v>
      </c>
      <c r="CC226" s="7" t="s">
        <v>414</v>
      </c>
      <c r="CD226" s="7" t="s">
        <v>414</v>
      </c>
      <c r="CE226" s="7" t="s">
        <v>414</v>
      </c>
      <c r="CF226" s="7" t="s">
        <v>414</v>
      </c>
      <c r="CG226" s="7" t="s">
        <v>414</v>
      </c>
      <c r="CH226" s="7" t="s">
        <v>414</v>
      </c>
      <c r="CI226" s="7" t="s">
        <v>414</v>
      </c>
      <c r="CJ226" s="7" t="s">
        <v>414</v>
      </c>
    </row>
    <row r="227" spans="1:88" ht="81" customHeight="1" x14ac:dyDescent="0.25">
      <c r="A227" s="26">
        <v>223</v>
      </c>
      <c r="B227" s="14">
        <v>470</v>
      </c>
      <c r="C227" s="13" t="s">
        <v>256</v>
      </c>
      <c r="D227" s="50" t="s">
        <v>7</v>
      </c>
      <c r="E227" s="13" t="s">
        <v>257</v>
      </c>
      <c r="F227" s="50" t="s">
        <v>16</v>
      </c>
      <c r="G227" s="13" t="s">
        <v>639</v>
      </c>
      <c r="H227" s="50" t="s">
        <v>640</v>
      </c>
      <c r="I227" s="19" t="s">
        <v>428</v>
      </c>
      <c r="J227" s="12" t="s">
        <v>249</v>
      </c>
      <c r="K227" s="19"/>
      <c r="L227" s="19"/>
      <c r="M227" s="19"/>
      <c r="N227" s="19"/>
      <c r="O227" s="19"/>
      <c r="P227" s="19" t="s">
        <v>11</v>
      </c>
      <c r="Q227" s="19"/>
      <c r="R227" s="19"/>
      <c r="S227" s="19"/>
      <c r="T227" s="19">
        <f t="shared" si="0"/>
        <v>1</v>
      </c>
      <c r="U227" s="19"/>
      <c r="V227" s="19"/>
      <c r="W227" s="19"/>
      <c r="X227" s="19"/>
      <c r="Y227" s="19"/>
      <c r="Z227" s="19"/>
      <c r="AA227" s="19"/>
      <c r="AB227" s="19"/>
      <c r="AC227" s="19"/>
      <c r="AD227" s="19"/>
      <c r="AE227" s="19"/>
      <c r="AF227" s="19"/>
      <c r="AG227" s="19"/>
      <c r="AH227" s="19"/>
      <c r="AI227" s="19"/>
      <c r="AJ227" s="19"/>
      <c r="AK227" s="19"/>
      <c r="AL227" s="19"/>
      <c r="AM227" s="19"/>
      <c r="AN227" s="19"/>
      <c r="AO227" s="19" t="s">
        <v>429</v>
      </c>
      <c r="AP227" s="19" t="s">
        <v>475</v>
      </c>
      <c r="AQ227" s="19" t="s">
        <v>475</v>
      </c>
      <c r="AR227" s="19" t="s">
        <v>429</v>
      </c>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29">
        <f t="shared" ref="CC227:CC230" si="208">COUNTIF($BD227:$CB227,2)</f>
        <v>0</v>
      </c>
      <c r="CD227" s="51" t="e">
        <f t="shared" ref="CD227:CD230" si="209">CC227/COUNTA($BD227:$CB227)</f>
        <v>#DIV/0!</v>
      </c>
      <c r="CE227" s="29">
        <f t="shared" ref="CE227:CE230" si="210">COUNTIF($BD227:$CB227,1)</f>
        <v>0</v>
      </c>
      <c r="CF227" s="51" t="e">
        <f t="shared" ref="CF227:CF230" si="211">CE227/COUNTA($BD227:$CB227)</f>
        <v>#DIV/0!</v>
      </c>
      <c r="CG227" s="29">
        <f t="shared" ref="CG227:CG230" si="212">COUNTIF($BD227:$CB227,0)</f>
        <v>0</v>
      </c>
      <c r="CH227" s="51" t="e">
        <f t="shared" ref="CH227:CH230" si="213">CG227/COUNTA($BD227:$CB227)</f>
        <v>#DIV/0!</v>
      </c>
      <c r="CI227" s="29" t="e">
        <f t="shared" ref="CI227:CI230" si="214">(((CC227*2)+(CE227*1)+(CG227*0)))/COUNTA($BD227:$CB227)</f>
        <v>#DIV/0!</v>
      </c>
      <c r="CJ227" s="29" t="e">
        <f t="shared" ref="CJ227:CJ230" si="215">IF(CI227&gt;=1.6,"Đạt mục tiêu",IF(CI227&gt;=1,"Cần cố gắng","Chưa đạt"))</f>
        <v>#DIV/0!</v>
      </c>
    </row>
    <row r="228" spans="1:88" ht="72" customHeight="1" x14ac:dyDescent="0.25">
      <c r="A228" s="26">
        <v>224</v>
      </c>
      <c r="B228" s="14">
        <v>472</v>
      </c>
      <c r="C228" s="13" t="s">
        <v>258</v>
      </c>
      <c r="D228" s="50" t="s">
        <v>7</v>
      </c>
      <c r="E228" s="13" t="s">
        <v>259</v>
      </c>
      <c r="F228" s="50" t="s">
        <v>16</v>
      </c>
      <c r="G228" s="13" t="s">
        <v>259</v>
      </c>
      <c r="H228" s="50" t="s">
        <v>641</v>
      </c>
      <c r="I228" s="19" t="s">
        <v>428</v>
      </c>
      <c r="J228" s="12" t="s">
        <v>249</v>
      </c>
      <c r="K228" s="19"/>
      <c r="L228" s="19"/>
      <c r="M228" s="19"/>
      <c r="N228" s="19"/>
      <c r="O228" s="19"/>
      <c r="P228" s="19" t="s">
        <v>11</v>
      </c>
      <c r="Q228" s="19"/>
      <c r="R228" s="19"/>
      <c r="S228" s="19"/>
      <c r="T228" s="19">
        <f t="shared" si="0"/>
        <v>1</v>
      </c>
      <c r="U228" s="19"/>
      <c r="V228" s="19"/>
      <c r="W228" s="19"/>
      <c r="X228" s="19"/>
      <c r="Y228" s="19"/>
      <c r="Z228" s="19"/>
      <c r="AA228" s="19"/>
      <c r="AB228" s="19"/>
      <c r="AC228" s="19"/>
      <c r="AD228" s="19"/>
      <c r="AE228" s="19"/>
      <c r="AF228" s="19"/>
      <c r="AG228" s="19"/>
      <c r="AH228" s="19"/>
      <c r="AI228" s="19"/>
      <c r="AJ228" s="19"/>
      <c r="AK228" s="19"/>
      <c r="AL228" s="19"/>
      <c r="AM228" s="19"/>
      <c r="AN228" s="19"/>
      <c r="AO228" s="19" t="s">
        <v>475</v>
      </c>
      <c r="AP228" s="19" t="s">
        <v>429</v>
      </c>
      <c r="AQ228" s="19" t="s">
        <v>429</v>
      </c>
      <c r="AR228" s="19" t="s">
        <v>475</v>
      </c>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29">
        <f t="shared" si="208"/>
        <v>0</v>
      </c>
      <c r="CD228" s="51" t="e">
        <f t="shared" si="209"/>
        <v>#DIV/0!</v>
      </c>
      <c r="CE228" s="29">
        <f t="shared" si="210"/>
        <v>0</v>
      </c>
      <c r="CF228" s="51" t="e">
        <f t="shared" si="211"/>
        <v>#DIV/0!</v>
      </c>
      <c r="CG228" s="29">
        <f t="shared" si="212"/>
        <v>0</v>
      </c>
      <c r="CH228" s="51" t="e">
        <f t="shared" si="213"/>
        <v>#DIV/0!</v>
      </c>
      <c r="CI228" s="29" t="e">
        <f t="shared" si="214"/>
        <v>#DIV/0!</v>
      </c>
      <c r="CJ228" s="29" t="e">
        <f t="shared" si="215"/>
        <v>#DIV/0!</v>
      </c>
    </row>
    <row r="229" spans="1:88" customFormat="1" ht="15.75" hidden="1" customHeight="1" x14ac:dyDescent="0.25">
      <c r="A229" s="26">
        <v>225</v>
      </c>
      <c r="B229" s="14">
        <v>480</v>
      </c>
      <c r="C229" s="13" t="s">
        <v>260</v>
      </c>
      <c r="D229" s="9" t="s">
        <v>7</v>
      </c>
      <c r="E229" s="13" t="s">
        <v>261</v>
      </c>
      <c r="F229" s="9" t="s">
        <v>16</v>
      </c>
      <c r="G229" s="13" t="s">
        <v>261</v>
      </c>
      <c r="H229" s="19" t="s">
        <v>642</v>
      </c>
      <c r="I229" s="19" t="s">
        <v>428</v>
      </c>
      <c r="J229" s="20" t="s">
        <v>249</v>
      </c>
      <c r="K229" s="19"/>
      <c r="L229" s="19"/>
      <c r="M229" s="19"/>
      <c r="N229" s="19"/>
      <c r="O229" s="19"/>
      <c r="P229" s="19"/>
      <c r="Q229" s="19"/>
      <c r="R229" s="19"/>
      <c r="S229" s="29" t="s">
        <v>11</v>
      </c>
      <c r="T229" s="19">
        <f t="shared" si="0"/>
        <v>1</v>
      </c>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t="s">
        <v>467</v>
      </c>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29">
        <f t="shared" si="208"/>
        <v>0</v>
      </c>
      <c r="CD229" s="51" t="e">
        <f t="shared" si="209"/>
        <v>#DIV/0!</v>
      </c>
      <c r="CE229" s="29">
        <f t="shared" si="210"/>
        <v>0</v>
      </c>
      <c r="CF229" s="51" t="e">
        <f t="shared" si="211"/>
        <v>#DIV/0!</v>
      </c>
      <c r="CG229" s="29">
        <f t="shared" si="212"/>
        <v>0</v>
      </c>
      <c r="CH229" s="51" t="e">
        <f t="shared" si="213"/>
        <v>#DIV/0!</v>
      </c>
      <c r="CI229" s="29" t="e">
        <f t="shared" si="214"/>
        <v>#DIV/0!</v>
      </c>
      <c r="CJ229" s="29" t="e">
        <f t="shared" si="215"/>
        <v>#DIV/0!</v>
      </c>
    </row>
    <row r="230" spans="1:88" customFormat="1" ht="31.5" hidden="1" x14ac:dyDescent="0.25">
      <c r="A230" s="26">
        <v>226</v>
      </c>
      <c r="B230" s="14">
        <v>483</v>
      </c>
      <c r="C230" s="13" t="s">
        <v>262</v>
      </c>
      <c r="D230" s="9" t="s">
        <v>25</v>
      </c>
      <c r="E230" s="13" t="s">
        <v>263</v>
      </c>
      <c r="F230" s="9" t="s">
        <v>16</v>
      </c>
      <c r="G230" s="13" t="s">
        <v>643</v>
      </c>
      <c r="H230" s="50" t="s">
        <v>644</v>
      </c>
      <c r="I230" s="19" t="s">
        <v>428</v>
      </c>
      <c r="J230" s="20" t="s">
        <v>249</v>
      </c>
      <c r="K230" s="19"/>
      <c r="L230" s="19"/>
      <c r="M230" s="19"/>
      <c r="N230" s="29" t="s">
        <v>11</v>
      </c>
      <c r="O230" s="19"/>
      <c r="P230" s="19"/>
      <c r="Q230" s="19"/>
      <c r="R230" s="19"/>
      <c r="S230" s="26"/>
      <c r="T230" s="19">
        <f t="shared" si="0"/>
        <v>1</v>
      </c>
      <c r="U230" s="19"/>
      <c r="V230" s="19"/>
      <c r="W230" s="19"/>
      <c r="X230" s="19"/>
      <c r="Y230" s="19"/>
      <c r="Z230" s="19"/>
      <c r="AA230" s="19"/>
      <c r="AB230" s="19"/>
      <c r="AC230" s="19"/>
      <c r="AD230" s="19"/>
      <c r="AE230" s="19"/>
      <c r="AF230" s="19"/>
      <c r="AG230" s="19"/>
      <c r="AH230" s="19"/>
      <c r="AI230" s="19"/>
      <c r="AJ230" s="19" t="s">
        <v>467</v>
      </c>
      <c r="AK230" s="19"/>
      <c r="AL230" s="19"/>
      <c r="AM230" s="19"/>
      <c r="AN230" s="19"/>
      <c r="AO230" s="19"/>
      <c r="AP230" s="19"/>
      <c r="AQ230" s="19"/>
      <c r="AR230" s="19"/>
      <c r="AS230" s="19"/>
      <c r="AT230" s="19"/>
      <c r="AU230" s="19"/>
      <c r="AV230" s="19"/>
      <c r="AW230" s="19"/>
      <c r="AX230" s="19"/>
      <c r="AY230" s="19"/>
      <c r="AZ230" s="19"/>
      <c r="BA230" s="19"/>
      <c r="BB230" s="19"/>
      <c r="BC230" s="19"/>
      <c r="BD230" s="19">
        <v>2</v>
      </c>
      <c r="BE230" s="19">
        <v>2</v>
      </c>
      <c r="BF230" s="19">
        <v>2</v>
      </c>
      <c r="BG230" s="19">
        <v>2</v>
      </c>
      <c r="BH230" s="19">
        <v>2</v>
      </c>
      <c r="BI230" s="19">
        <v>2</v>
      </c>
      <c r="BJ230" s="19">
        <v>2</v>
      </c>
      <c r="BK230" s="19">
        <v>2</v>
      </c>
      <c r="BL230" s="19">
        <v>1</v>
      </c>
      <c r="BM230" s="19">
        <v>2</v>
      </c>
      <c r="BN230" s="19">
        <v>1</v>
      </c>
      <c r="BO230" s="19">
        <v>2</v>
      </c>
      <c r="BP230" s="19">
        <v>2</v>
      </c>
      <c r="BQ230" s="19">
        <v>2</v>
      </c>
      <c r="BR230" s="19">
        <v>2</v>
      </c>
      <c r="BS230" s="19">
        <v>2</v>
      </c>
      <c r="BT230" s="19">
        <v>2</v>
      </c>
      <c r="BU230" s="19">
        <v>2</v>
      </c>
      <c r="BV230" s="19">
        <v>2</v>
      </c>
      <c r="BW230" s="19">
        <v>2</v>
      </c>
      <c r="BX230" s="19">
        <v>2</v>
      </c>
      <c r="BY230" s="19">
        <v>1</v>
      </c>
      <c r="BZ230" s="19">
        <v>1</v>
      </c>
      <c r="CA230" s="19">
        <v>2</v>
      </c>
      <c r="CB230" s="19">
        <v>1</v>
      </c>
      <c r="CC230" s="29">
        <f t="shared" si="208"/>
        <v>20</v>
      </c>
      <c r="CD230" s="51">
        <f t="shared" si="209"/>
        <v>0.8</v>
      </c>
      <c r="CE230" s="29">
        <f t="shared" si="210"/>
        <v>5</v>
      </c>
      <c r="CF230" s="51">
        <f t="shared" si="211"/>
        <v>0.2</v>
      </c>
      <c r="CG230" s="29">
        <f t="shared" si="212"/>
        <v>0</v>
      </c>
      <c r="CH230" s="51">
        <f t="shared" si="213"/>
        <v>0</v>
      </c>
      <c r="CI230" s="29">
        <f t="shared" si="214"/>
        <v>1.8</v>
      </c>
      <c r="CJ230" s="29" t="str">
        <f t="shared" si="215"/>
        <v>Đạt mục tiêu</v>
      </c>
    </row>
    <row r="231" spans="1:88" customFormat="1" ht="15.75" hidden="1" customHeight="1" x14ac:dyDescent="0.25">
      <c r="A231" s="26"/>
      <c r="B231" s="14">
        <v>484</v>
      </c>
      <c r="C231" s="13" t="s">
        <v>262</v>
      </c>
      <c r="D231" s="9" t="s">
        <v>25</v>
      </c>
      <c r="E231" s="13" t="s">
        <v>263</v>
      </c>
      <c r="F231" s="9" t="s">
        <v>16</v>
      </c>
      <c r="G231" s="13" t="s">
        <v>263</v>
      </c>
      <c r="H231" s="50" t="s">
        <v>645</v>
      </c>
      <c r="I231" s="19" t="s">
        <v>428</v>
      </c>
      <c r="J231" s="20" t="s">
        <v>249</v>
      </c>
      <c r="K231" s="19"/>
      <c r="L231" s="19"/>
      <c r="M231" s="19"/>
      <c r="N231" s="19"/>
      <c r="O231" s="19"/>
      <c r="P231" s="19"/>
      <c r="Q231" s="19"/>
      <c r="R231" s="19"/>
      <c r="S231" s="26" t="s">
        <v>11</v>
      </c>
      <c r="T231" s="19">
        <f t="shared" si="0"/>
        <v>1</v>
      </c>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t="s">
        <v>429</v>
      </c>
      <c r="BB231" s="19" t="s">
        <v>429</v>
      </c>
      <c r="BC231" s="19" t="s">
        <v>429</v>
      </c>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29"/>
      <c r="CD231" s="51"/>
      <c r="CE231" s="29"/>
      <c r="CF231" s="51"/>
      <c r="CG231" s="29"/>
      <c r="CH231" s="51"/>
      <c r="CI231" s="29"/>
      <c r="CJ231" s="29"/>
    </row>
    <row r="232" spans="1:88" ht="26.25" customHeight="1" x14ac:dyDescent="0.25">
      <c r="A232" s="26">
        <v>227</v>
      </c>
      <c r="B232" s="46">
        <v>487</v>
      </c>
      <c r="C232" s="68" t="s">
        <v>264</v>
      </c>
      <c r="D232" s="69"/>
      <c r="E232" s="69"/>
      <c r="F232" s="7" t="s">
        <v>414</v>
      </c>
      <c r="G232" s="7" t="s">
        <v>414</v>
      </c>
      <c r="H232" s="7" t="s">
        <v>414</v>
      </c>
      <c r="I232" s="7" t="s">
        <v>414</v>
      </c>
      <c r="J232" s="7" t="s">
        <v>414</v>
      </c>
      <c r="K232" s="7" t="s">
        <v>414</v>
      </c>
      <c r="L232" s="7" t="s">
        <v>414</v>
      </c>
      <c r="M232" s="7" t="s">
        <v>414</v>
      </c>
      <c r="N232" s="7" t="s">
        <v>414</v>
      </c>
      <c r="O232" s="7" t="s">
        <v>414</v>
      </c>
      <c r="P232" s="7" t="s">
        <v>414</v>
      </c>
      <c r="Q232" s="7" t="s">
        <v>414</v>
      </c>
      <c r="R232" s="7" t="s">
        <v>414</v>
      </c>
      <c r="S232" s="7" t="s">
        <v>414</v>
      </c>
      <c r="T232" s="19">
        <f t="shared" si="0"/>
        <v>0</v>
      </c>
      <c r="U232" s="7" t="s">
        <v>414</v>
      </c>
      <c r="V232" s="7" t="s">
        <v>414</v>
      </c>
      <c r="W232" s="7" t="s">
        <v>414</v>
      </c>
      <c r="X232" s="7" t="s">
        <v>414</v>
      </c>
      <c r="Y232" s="7" t="s">
        <v>414</v>
      </c>
      <c r="Z232" s="7" t="s">
        <v>414</v>
      </c>
      <c r="AA232" s="7" t="s">
        <v>414</v>
      </c>
      <c r="AB232" s="7" t="s">
        <v>414</v>
      </c>
      <c r="AC232" s="7" t="s">
        <v>414</v>
      </c>
      <c r="AD232" s="7" t="s">
        <v>414</v>
      </c>
      <c r="AE232" s="7" t="s">
        <v>414</v>
      </c>
      <c r="AF232" s="7" t="s">
        <v>414</v>
      </c>
      <c r="AG232" s="7" t="s">
        <v>414</v>
      </c>
      <c r="AH232" s="7" t="s">
        <v>414</v>
      </c>
      <c r="AI232" s="7" t="s">
        <v>414</v>
      </c>
      <c r="AJ232" s="7" t="s">
        <v>414</v>
      </c>
      <c r="AK232" s="7" t="s">
        <v>414</v>
      </c>
      <c r="AL232" s="7" t="s">
        <v>414</v>
      </c>
      <c r="AM232" s="7" t="s">
        <v>414</v>
      </c>
      <c r="AN232" s="7" t="s">
        <v>414</v>
      </c>
      <c r="AO232" s="7" t="s">
        <v>414</v>
      </c>
      <c r="AP232" s="7" t="s">
        <v>414</v>
      </c>
      <c r="AQ232" s="7" t="s">
        <v>414</v>
      </c>
      <c r="AR232" s="7" t="s">
        <v>414</v>
      </c>
      <c r="AS232" s="7" t="s">
        <v>414</v>
      </c>
      <c r="AT232" s="7" t="s">
        <v>414</v>
      </c>
      <c r="AU232" s="7" t="s">
        <v>414</v>
      </c>
      <c r="AV232" s="7" t="s">
        <v>414</v>
      </c>
      <c r="AW232" s="7" t="s">
        <v>414</v>
      </c>
      <c r="AX232" s="7" t="s">
        <v>414</v>
      </c>
      <c r="AY232" s="7" t="s">
        <v>414</v>
      </c>
      <c r="AZ232" s="7" t="s">
        <v>414</v>
      </c>
      <c r="BA232" s="7" t="s">
        <v>414</v>
      </c>
      <c r="BB232" s="7" t="s">
        <v>414</v>
      </c>
      <c r="BC232" s="7" t="s">
        <v>414</v>
      </c>
      <c r="BD232" s="7" t="s">
        <v>414</v>
      </c>
      <c r="BE232" s="7" t="s">
        <v>414</v>
      </c>
      <c r="BF232" s="7" t="s">
        <v>414</v>
      </c>
      <c r="BG232" s="7" t="s">
        <v>414</v>
      </c>
      <c r="BH232" s="7" t="s">
        <v>414</v>
      </c>
      <c r="BI232" s="7" t="s">
        <v>414</v>
      </c>
      <c r="BJ232" s="7" t="s">
        <v>414</v>
      </c>
      <c r="BK232" s="7" t="s">
        <v>414</v>
      </c>
      <c r="BL232" s="7" t="s">
        <v>414</v>
      </c>
      <c r="BM232" s="7" t="s">
        <v>414</v>
      </c>
      <c r="BN232" s="7" t="s">
        <v>414</v>
      </c>
      <c r="BO232" s="7" t="s">
        <v>414</v>
      </c>
      <c r="BP232" s="7" t="s">
        <v>414</v>
      </c>
      <c r="BQ232" s="7" t="s">
        <v>414</v>
      </c>
      <c r="BR232" s="7" t="s">
        <v>414</v>
      </c>
      <c r="BS232" s="7" t="s">
        <v>414</v>
      </c>
      <c r="BT232" s="7" t="s">
        <v>414</v>
      </c>
      <c r="BU232" s="7" t="s">
        <v>414</v>
      </c>
      <c r="BV232" s="7" t="s">
        <v>414</v>
      </c>
      <c r="BW232" s="7" t="s">
        <v>414</v>
      </c>
      <c r="BX232" s="7" t="s">
        <v>414</v>
      </c>
      <c r="BY232" s="7" t="s">
        <v>414</v>
      </c>
      <c r="BZ232" s="7" t="s">
        <v>414</v>
      </c>
      <c r="CA232" s="7" t="s">
        <v>414</v>
      </c>
      <c r="CB232" s="7" t="s">
        <v>414</v>
      </c>
      <c r="CC232" s="7" t="s">
        <v>414</v>
      </c>
      <c r="CD232" s="7" t="s">
        <v>414</v>
      </c>
      <c r="CE232" s="7" t="s">
        <v>414</v>
      </c>
      <c r="CF232" s="7" t="s">
        <v>414</v>
      </c>
      <c r="CG232" s="7" t="s">
        <v>414</v>
      </c>
      <c r="CH232" s="7" t="s">
        <v>414</v>
      </c>
      <c r="CI232" s="7" t="s">
        <v>414</v>
      </c>
      <c r="CJ232" s="7" t="s">
        <v>414</v>
      </c>
    </row>
    <row r="233" spans="1:88" ht="28.5" customHeight="1" x14ac:dyDescent="0.25">
      <c r="A233" s="26">
        <v>228</v>
      </c>
      <c r="B233" s="46">
        <v>488</v>
      </c>
      <c r="C233" s="68" t="s">
        <v>265</v>
      </c>
      <c r="D233" s="69"/>
      <c r="E233" s="69"/>
      <c r="F233" s="7" t="s">
        <v>414</v>
      </c>
      <c r="G233" s="7" t="s">
        <v>414</v>
      </c>
      <c r="H233" s="7" t="s">
        <v>414</v>
      </c>
      <c r="I233" s="7" t="s">
        <v>414</v>
      </c>
      <c r="J233" s="7" t="s">
        <v>414</v>
      </c>
      <c r="K233" s="7" t="s">
        <v>414</v>
      </c>
      <c r="L233" s="7" t="s">
        <v>414</v>
      </c>
      <c r="M233" s="7" t="s">
        <v>414</v>
      </c>
      <c r="N233" s="7" t="s">
        <v>414</v>
      </c>
      <c r="O233" s="7" t="s">
        <v>414</v>
      </c>
      <c r="P233" s="7" t="s">
        <v>414</v>
      </c>
      <c r="Q233" s="7" t="s">
        <v>414</v>
      </c>
      <c r="R233" s="7" t="s">
        <v>414</v>
      </c>
      <c r="S233" s="7" t="s">
        <v>414</v>
      </c>
      <c r="T233" s="19">
        <f t="shared" si="0"/>
        <v>0</v>
      </c>
      <c r="U233" s="7" t="s">
        <v>414</v>
      </c>
      <c r="V233" s="7" t="s">
        <v>414</v>
      </c>
      <c r="W233" s="7" t="s">
        <v>414</v>
      </c>
      <c r="X233" s="7" t="s">
        <v>414</v>
      </c>
      <c r="Y233" s="7" t="s">
        <v>414</v>
      </c>
      <c r="Z233" s="7" t="s">
        <v>414</v>
      </c>
      <c r="AA233" s="7" t="s">
        <v>414</v>
      </c>
      <c r="AB233" s="7" t="s">
        <v>414</v>
      </c>
      <c r="AC233" s="7" t="s">
        <v>414</v>
      </c>
      <c r="AD233" s="7" t="s">
        <v>414</v>
      </c>
      <c r="AE233" s="7" t="s">
        <v>414</v>
      </c>
      <c r="AF233" s="7" t="s">
        <v>414</v>
      </c>
      <c r="AG233" s="7" t="s">
        <v>414</v>
      </c>
      <c r="AH233" s="7" t="s">
        <v>414</v>
      </c>
      <c r="AI233" s="7" t="s">
        <v>414</v>
      </c>
      <c r="AJ233" s="7" t="s">
        <v>414</v>
      </c>
      <c r="AK233" s="7" t="s">
        <v>414</v>
      </c>
      <c r="AL233" s="7" t="s">
        <v>414</v>
      </c>
      <c r="AM233" s="7" t="s">
        <v>414</v>
      </c>
      <c r="AN233" s="7" t="s">
        <v>414</v>
      </c>
      <c r="AO233" s="7" t="s">
        <v>414</v>
      </c>
      <c r="AP233" s="7" t="s">
        <v>414</v>
      </c>
      <c r="AQ233" s="7" t="s">
        <v>414</v>
      </c>
      <c r="AR233" s="7" t="s">
        <v>414</v>
      </c>
      <c r="AS233" s="7" t="s">
        <v>414</v>
      </c>
      <c r="AT233" s="7" t="s">
        <v>414</v>
      </c>
      <c r="AU233" s="7" t="s">
        <v>414</v>
      </c>
      <c r="AV233" s="7" t="s">
        <v>414</v>
      </c>
      <c r="AW233" s="7" t="s">
        <v>414</v>
      </c>
      <c r="AX233" s="7" t="s">
        <v>414</v>
      </c>
      <c r="AY233" s="7" t="s">
        <v>414</v>
      </c>
      <c r="AZ233" s="7" t="s">
        <v>414</v>
      </c>
      <c r="BA233" s="7" t="s">
        <v>414</v>
      </c>
      <c r="BB233" s="7" t="s">
        <v>414</v>
      </c>
      <c r="BC233" s="7" t="s">
        <v>414</v>
      </c>
      <c r="BD233" s="7" t="s">
        <v>414</v>
      </c>
      <c r="BE233" s="7" t="s">
        <v>414</v>
      </c>
      <c r="BF233" s="7" t="s">
        <v>414</v>
      </c>
      <c r="BG233" s="7" t="s">
        <v>414</v>
      </c>
      <c r="BH233" s="7" t="s">
        <v>414</v>
      </c>
      <c r="BI233" s="7" t="s">
        <v>414</v>
      </c>
      <c r="BJ233" s="7" t="s">
        <v>414</v>
      </c>
      <c r="BK233" s="7" t="s">
        <v>414</v>
      </c>
      <c r="BL233" s="7" t="s">
        <v>414</v>
      </c>
      <c r="BM233" s="7" t="s">
        <v>414</v>
      </c>
      <c r="BN233" s="7" t="s">
        <v>414</v>
      </c>
      <c r="BO233" s="7" t="s">
        <v>414</v>
      </c>
      <c r="BP233" s="7" t="s">
        <v>414</v>
      </c>
      <c r="BQ233" s="7" t="s">
        <v>414</v>
      </c>
      <c r="BR233" s="7" t="s">
        <v>414</v>
      </c>
      <c r="BS233" s="7" t="s">
        <v>414</v>
      </c>
      <c r="BT233" s="7" t="s">
        <v>414</v>
      </c>
      <c r="BU233" s="7" t="s">
        <v>414</v>
      </c>
      <c r="BV233" s="7" t="s">
        <v>414</v>
      </c>
      <c r="BW233" s="7" t="s">
        <v>414</v>
      </c>
      <c r="BX233" s="7" t="s">
        <v>414</v>
      </c>
      <c r="BY233" s="7" t="s">
        <v>414</v>
      </c>
      <c r="BZ233" s="7" t="s">
        <v>414</v>
      </c>
      <c r="CA233" s="7" t="s">
        <v>414</v>
      </c>
      <c r="CB233" s="7" t="s">
        <v>414</v>
      </c>
      <c r="CC233" s="7" t="s">
        <v>414</v>
      </c>
      <c r="CD233" s="7" t="s">
        <v>414</v>
      </c>
      <c r="CE233" s="7" t="s">
        <v>414</v>
      </c>
      <c r="CF233" s="7" t="s">
        <v>414</v>
      </c>
      <c r="CG233" s="7" t="s">
        <v>414</v>
      </c>
      <c r="CH233" s="7" t="s">
        <v>414</v>
      </c>
      <c r="CI233" s="7" t="s">
        <v>414</v>
      </c>
      <c r="CJ233" s="7" t="s">
        <v>414</v>
      </c>
    </row>
    <row r="234" spans="1:88" customFormat="1" ht="74.25" hidden="1" customHeight="1" x14ac:dyDescent="0.25">
      <c r="A234" s="26">
        <v>229</v>
      </c>
      <c r="B234" s="19">
        <v>489</v>
      </c>
      <c r="C234" s="87" t="s">
        <v>266</v>
      </c>
      <c r="D234" s="11" t="s">
        <v>7</v>
      </c>
      <c r="E234" s="13" t="s">
        <v>646</v>
      </c>
      <c r="F234" s="9" t="s">
        <v>16</v>
      </c>
      <c r="G234" s="13" t="s">
        <v>646</v>
      </c>
      <c r="H234" s="13" t="s">
        <v>647</v>
      </c>
      <c r="I234" s="19" t="s">
        <v>428</v>
      </c>
      <c r="J234" s="20" t="s">
        <v>249</v>
      </c>
      <c r="K234" s="29" t="s">
        <v>11</v>
      </c>
      <c r="L234" s="19"/>
      <c r="M234" s="19"/>
      <c r="N234" s="19"/>
      <c r="O234" s="19"/>
      <c r="P234" s="19"/>
      <c r="Q234" s="19"/>
      <c r="R234" s="19"/>
      <c r="S234" s="19"/>
      <c r="T234" s="19">
        <f t="shared" si="0"/>
        <v>1</v>
      </c>
      <c r="U234" s="19"/>
      <c r="V234" s="19"/>
      <c r="W234" s="19" t="s">
        <v>467</v>
      </c>
      <c r="X234" s="19" t="s">
        <v>469</v>
      </c>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v>2</v>
      </c>
      <c r="BE234" s="19">
        <v>2</v>
      </c>
      <c r="BF234" s="19">
        <v>2</v>
      </c>
      <c r="BG234" s="19">
        <v>0</v>
      </c>
      <c r="BH234" s="19">
        <v>2</v>
      </c>
      <c r="BI234" s="19">
        <v>2</v>
      </c>
      <c r="BJ234" s="19">
        <v>2</v>
      </c>
      <c r="BK234" s="19">
        <v>2</v>
      </c>
      <c r="BL234" s="19">
        <v>2</v>
      </c>
      <c r="BM234" s="19">
        <v>2</v>
      </c>
      <c r="BN234" s="19">
        <v>2</v>
      </c>
      <c r="BO234" s="19">
        <v>2</v>
      </c>
      <c r="BP234" s="19">
        <v>2</v>
      </c>
      <c r="BQ234" s="19">
        <v>2</v>
      </c>
      <c r="BR234" s="19">
        <v>2</v>
      </c>
      <c r="BS234" s="19">
        <v>2</v>
      </c>
      <c r="BT234" s="19">
        <v>2</v>
      </c>
      <c r="BU234" s="19">
        <v>0</v>
      </c>
      <c r="BV234" s="19">
        <v>2</v>
      </c>
      <c r="BW234" s="19">
        <v>2</v>
      </c>
      <c r="BX234" s="19">
        <v>1</v>
      </c>
      <c r="BY234" s="19">
        <v>2</v>
      </c>
      <c r="BZ234" s="19">
        <v>2</v>
      </c>
      <c r="CA234" s="19">
        <v>1</v>
      </c>
      <c r="CB234" s="19">
        <v>2</v>
      </c>
      <c r="CC234" s="29">
        <f t="shared" ref="CC234:CC237" si="216">COUNTIF($BD234:$CB234,2)</f>
        <v>21</v>
      </c>
      <c r="CD234" s="51">
        <f t="shared" ref="CD234:CD237" si="217">CC234/COUNTA($BD234:$CB234)</f>
        <v>0.84</v>
      </c>
      <c r="CE234" s="29">
        <f t="shared" ref="CE234:CE237" si="218">COUNTIF($BD234:$CB234,1)</f>
        <v>2</v>
      </c>
      <c r="CF234" s="51">
        <f t="shared" ref="CF234:CF237" si="219">CE234/COUNTA($BD234:$CB234)</f>
        <v>0.08</v>
      </c>
      <c r="CG234" s="29">
        <f t="shared" ref="CG234:CG237" si="220">COUNTIF($BD234:$CB234,0)</f>
        <v>2</v>
      </c>
      <c r="CH234" s="51">
        <f t="shared" ref="CH234:CH237" si="221">CG234/COUNTA($BD234:$CB234)</f>
        <v>0.08</v>
      </c>
      <c r="CI234" s="29">
        <f t="shared" ref="CI234:CI237" si="222">(((CC234*2)+(CE234*1)+(CG234*0)))/COUNTA($BD234:$CB234)</f>
        <v>1.76</v>
      </c>
      <c r="CJ234" s="29" t="str">
        <f t="shared" ref="CJ234:CJ237" si="223">IF(CI234&gt;=1.6,"Đạt mục tiêu",IF(CI234&gt;=1,"Cần cố gắng","Chưa đạt"))</f>
        <v>Đạt mục tiêu</v>
      </c>
    </row>
    <row r="235" spans="1:88" customFormat="1" ht="42.75" hidden="1" customHeight="1" x14ac:dyDescent="0.25">
      <c r="A235" s="26">
        <v>230</v>
      </c>
      <c r="B235" s="15">
        <v>492</v>
      </c>
      <c r="C235" s="13" t="s">
        <v>267</v>
      </c>
      <c r="D235" s="9" t="s">
        <v>7</v>
      </c>
      <c r="E235" s="10" t="s">
        <v>268</v>
      </c>
      <c r="F235" s="9" t="s">
        <v>16</v>
      </c>
      <c r="G235" s="10" t="s">
        <v>268</v>
      </c>
      <c r="H235" s="61" t="s">
        <v>648</v>
      </c>
      <c r="I235" s="19" t="s">
        <v>428</v>
      </c>
      <c r="J235" s="20" t="s">
        <v>249</v>
      </c>
      <c r="K235" s="26"/>
      <c r="L235" s="26"/>
      <c r="M235" s="26"/>
      <c r="N235" s="26"/>
      <c r="O235" s="26"/>
      <c r="P235" s="26"/>
      <c r="Q235" s="29" t="s">
        <v>11</v>
      </c>
      <c r="R235" s="26"/>
      <c r="S235" s="26"/>
      <c r="T235" s="19">
        <f t="shared" si="0"/>
        <v>1</v>
      </c>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t="s">
        <v>475</v>
      </c>
      <c r="AT235" s="19" t="s">
        <v>475</v>
      </c>
      <c r="AU235" s="19" t="s">
        <v>475</v>
      </c>
      <c r="AV235" s="19" t="s">
        <v>475</v>
      </c>
      <c r="AW235" s="19"/>
      <c r="AX235" s="19"/>
      <c r="AY235" s="19"/>
      <c r="AZ235" s="19"/>
      <c r="BA235" s="19"/>
      <c r="BB235" s="19"/>
      <c r="BC235" s="19"/>
      <c r="BD235" s="19">
        <v>2</v>
      </c>
      <c r="BE235" s="19">
        <v>2</v>
      </c>
      <c r="BF235" s="19">
        <v>2</v>
      </c>
      <c r="BG235" s="19">
        <v>2</v>
      </c>
      <c r="BH235" s="19">
        <v>2</v>
      </c>
      <c r="BI235" s="19">
        <v>2</v>
      </c>
      <c r="BJ235" s="19">
        <v>1</v>
      </c>
      <c r="BK235" s="19">
        <v>1</v>
      </c>
      <c r="BL235" s="19">
        <v>2</v>
      </c>
      <c r="BM235" s="19">
        <v>1</v>
      </c>
      <c r="BN235" s="19">
        <v>2</v>
      </c>
      <c r="BO235" s="19">
        <v>2</v>
      </c>
      <c r="BP235" s="19">
        <v>2</v>
      </c>
      <c r="BQ235" s="19">
        <v>2</v>
      </c>
      <c r="BR235" s="19">
        <v>2</v>
      </c>
      <c r="BS235" s="19">
        <v>2</v>
      </c>
      <c r="BT235" s="19">
        <v>2</v>
      </c>
      <c r="BU235" s="19">
        <v>2</v>
      </c>
      <c r="BV235" s="19">
        <v>1</v>
      </c>
      <c r="BW235" s="19">
        <v>2</v>
      </c>
      <c r="BX235" s="19">
        <v>2</v>
      </c>
      <c r="BY235" s="19">
        <v>2</v>
      </c>
      <c r="BZ235" s="19">
        <v>1</v>
      </c>
      <c r="CA235" s="19">
        <v>2</v>
      </c>
      <c r="CB235" s="19">
        <v>2</v>
      </c>
      <c r="CC235" s="29">
        <f t="shared" si="216"/>
        <v>20</v>
      </c>
      <c r="CD235" s="51">
        <f t="shared" si="217"/>
        <v>0.8</v>
      </c>
      <c r="CE235" s="29">
        <f t="shared" si="218"/>
        <v>5</v>
      </c>
      <c r="CF235" s="51">
        <f t="shared" si="219"/>
        <v>0.2</v>
      </c>
      <c r="CG235" s="29">
        <f t="shared" si="220"/>
        <v>0</v>
      </c>
      <c r="CH235" s="51">
        <f t="shared" si="221"/>
        <v>0</v>
      </c>
      <c r="CI235" s="29">
        <f t="shared" si="222"/>
        <v>1.8</v>
      </c>
      <c r="CJ235" s="29" t="str">
        <f t="shared" si="223"/>
        <v>Đạt mục tiêu</v>
      </c>
    </row>
    <row r="236" spans="1:88" customFormat="1" ht="31.5" hidden="1" x14ac:dyDescent="0.25">
      <c r="A236" s="26">
        <v>231</v>
      </c>
      <c r="B236" s="15">
        <v>495</v>
      </c>
      <c r="C236" s="13" t="s">
        <v>269</v>
      </c>
      <c r="D236" s="9" t="s">
        <v>7</v>
      </c>
      <c r="E236" s="13" t="s">
        <v>270</v>
      </c>
      <c r="F236" s="9" t="s">
        <v>7</v>
      </c>
      <c r="G236" s="13" t="s">
        <v>270</v>
      </c>
      <c r="H236" s="13" t="s">
        <v>649</v>
      </c>
      <c r="I236" s="19" t="s">
        <v>428</v>
      </c>
      <c r="J236" s="20" t="s">
        <v>249</v>
      </c>
      <c r="K236" s="26"/>
      <c r="L236" s="26"/>
      <c r="M236" s="26"/>
      <c r="N236" s="26" t="s">
        <v>11</v>
      </c>
      <c r="O236" s="26"/>
      <c r="P236" s="26"/>
      <c r="Q236" s="26"/>
      <c r="R236" s="26"/>
      <c r="S236" s="26"/>
      <c r="T236" s="19">
        <f t="shared" si="0"/>
        <v>1</v>
      </c>
      <c r="U236" s="19"/>
      <c r="V236" s="19"/>
      <c r="W236" s="19"/>
      <c r="X236" s="19"/>
      <c r="Y236" s="19"/>
      <c r="Z236" s="19"/>
      <c r="AA236" s="19"/>
      <c r="AB236" s="19"/>
      <c r="AC236" s="19"/>
      <c r="AD236" s="19"/>
      <c r="AE236" s="19"/>
      <c r="AF236" s="19"/>
      <c r="AG236" s="19" t="s">
        <v>429</v>
      </c>
      <c r="AH236" s="19" t="s">
        <v>429</v>
      </c>
      <c r="AI236" s="19" t="s">
        <v>429</v>
      </c>
      <c r="AJ236" s="19" t="s">
        <v>429</v>
      </c>
      <c r="AK236" s="19"/>
      <c r="AL236" s="19"/>
      <c r="AM236" s="19"/>
      <c r="AN236" s="19"/>
      <c r="AO236" s="19"/>
      <c r="AP236" s="19"/>
      <c r="AQ236" s="19"/>
      <c r="AR236" s="19"/>
      <c r="AS236" s="19"/>
      <c r="AT236" s="19"/>
      <c r="AU236" s="19"/>
      <c r="AV236" s="19"/>
      <c r="AW236" s="19"/>
      <c r="AX236" s="19"/>
      <c r="AY236" s="19"/>
      <c r="AZ236" s="19"/>
      <c r="BA236" s="19"/>
      <c r="BB236" s="19"/>
      <c r="BC236" s="19"/>
      <c r="BD236" s="19">
        <v>2</v>
      </c>
      <c r="BE236" s="19">
        <v>1</v>
      </c>
      <c r="BF236" s="19">
        <v>2</v>
      </c>
      <c r="BG236" s="19">
        <v>2</v>
      </c>
      <c r="BH236" s="19">
        <v>2</v>
      </c>
      <c r="BI236" s="19">
        <v>2</v>
      </c>
      <c r="BJ236" s="19">
        <v>2</v>
      </c>
      <c r="BK236" s="19">
        <v>2</v>
      </c>
      <c r="BL236" s="19">
        <v>2</v>
      </c>
      <c r="BM236" s="19">
        <v>2</v>
      </c>
      <c r="BN236" s="19">
        <v>1</v>
      </c>
      <c r="BO236" s="19">
        <v>2</v>
      </c>
      <c r="BP236" s="19">
        <v>1</v>
      </c>
      <c r="BQ236" s="19">
        <v>2</v>
      </c>
      <c r="BR236" s="19">
        <v>2</v>
      </c>
      <c r="BS236" s="19">
        <v>2</v>
      </c>
      <c r="BT236" s="19">
        <v>1</v>
      </c>
      <c r="BU236" s="19">
        <v>2</v>
      </c>
      <c r="BV236" s="19">
        <v>2</v>
      </c>
      <c r="BW236" s="19">
        <v>2</v>
      </c>
      <c r="BX236" s="19">
        <v>2</v>
      </c>
      <c r="BY236" s="19">
        <v>2</v>
      </c>
      <c r="BZ236" s="19">
        <v>2</v>
      </c>
      <c r="CA236" s="19">
        <v>1</v>
      </c>
      <c r="CB236" s="19">
        <v>2</v>
      </c>
      <c r="CC236" s="29">
        <f t="shared" si="216"/>
        <v>20</v>
      </c>
      <c r="CD236" s="51">
        <f t="shared" si="217"/>
        <v>0.8</v>
      </c>
      <c r="CE236" s="29">
        <f t="shared" si="218"/>
        <v>5</v>
      </c>
      <c r="CF236" s="51">
        <f t="shared" si="219"/>
        <v>0.2</v>
      </c>
      <c r="CG236" s="29">
        <f t="shared" si="220"/>
        <v>0</v>
      </c>
      <c r="CH236" s="51">
        <f t="shared" si="221"/>
        <v>0</v>
      </c>
      <c r="CI236" s="29">
        <f t="shared" si="222"/>
        <v>1.8</v>
      </c>
      <c r="CJ236" s="29" t="str">
        <f t="shared" si="223"/>
        <v>Đạt mục tiêu</v>
      </c>
    </row>
    <row r="237" spans="1:88" customFormat="1" ht="50.25" hidden="1" customHeight="1" x14ac:dyDescent="0.25">
      <c r="A237" s="26">
        <v>232</v>
      </c>
      <c r="B237" s="19">
        <v>497</v>
      </c>
      <c r="C237" s="49" t="s">
        <v>271</v>
      </c>
      <c r="D237" s="9" t="s">
        <v>7</v>
      </c>
      <c r="E237" s="13" t="s">
        <v>272</v>
      </c>
      <c r="F237" s="9" t="s">
        <v>16</v>
      </c>
      <c r="G237" s="13" t="s">
        <v>272</v>
      </c>
      <c r="H237" s="13" t="s">
        <v>272</v>
      </c>
      <c r="I237" s="19" t="s">
        <v>428</v>
      </c>
      <c r="J237" s="20" t="s">
        <v>249</v>
      </c>
      <c r="K237" s="19" t="s">
        <v>11</v>
      </c>
      <c r="L237" s="19"/>
      <c r="M237" s="19"/>
      <c r="N237" s="19"/>
      <c r="O237" s="19"/>
      <c r="P237" s="19"/>
      <c r="Q237" s="19"/>
      <c r="R237" s="19"/>
      <c r="S237" s="19"/>
      <c r="T237" s="19">
        <f t="shared" si="0"/>
        <v>1</v>
      </c>
      <c r="U237" s="19" t="s">
        <v>432</v>
      </c>
      <c r="V237" s="19" t="s">
        <v>432</v>
      </c>
      <c r="W237" s="19" t="s">
        <v>432</v>
      </c>
      <c r="X237" s="19" t="s">
        <v>432</v>
      </c>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v>2</v>
      </c>
      <c r="BE237" s="19">
        <v>1</v>
      </c>
      <c r="BF237" s="19">
        <v>2</v>
      </c>
      <c r="BG237" s="19">
        <v>2</v>
      </c>
      <c r="BH237" s="19">
        <v>2</v>
      </c>
      <c r="BI237" s="19">
        <v>0</v>
      </c>
      <c r="BJ237" s="19">
        <v>0</v>
      </c>
      <c r="BK237" s="19">
        <v>2</v>
      </c>
      <c r="BL237" s="19">
        <v>1</v>
      </c>
      <c r="BM237" s="19">
        <v>2</v>
      </c>
      <c r="BN237" s="19">
        <v>2</v>
      </c>
      <c r="BO237" s="19">
        <v>2</v>
      </c>
      <c r="BP237" s="19">
        <v>2</v>
      </c>
      <c r="BQ237" s="19">
        <v>2</v>
      </c>
      <c r="BR237" s="19">
        <v>2</v>
      </c>
      <c r="BS237" s="19">
        <v>0</v>
      </c>
      <c r="BT237" s="19">
        <v>2</v>
      </c>
      <c r="BU237" s="19">
        <v>2</v>
      </c>
      <c r="BV237" s="19">
        <v>2</v>
      </c>
      <c r="BW237" s="19">
        <v>1</v>
      </c>
      <c r="BX237" s="19">
        <v>2</v>
      </c>
      <c r="BY237" s="19">
        <v>2</v>
      </c>
      <c r="BZ237" s="19">
        <v>2</v>
      </c>
      <c r="CA237" s="19">
        <v>2</v>
      </c>
      <c r="CB237" s="19">
        <v>1</v>
      </c>
      <c r="CC237" s="29">
        <f t="shared" si="216"/>
        <v>18</v>
      </c>
      <c r="CD237" s="51">
        <f t="shared" si="217"/>
        <v>0.72</v>
      </c>
      <c r="CE237" s="29">
        <f t="shared" si="218"/>
        <v>4</v>
      </c>
      <c r="CF237" s="51">
        <f t="shared" si="219"/>
        <v>0.16</v>
      </c>
      <c r="CG237" s="29">
        <f t="shared" si="220"/>
        <v>3</v>
      </c>
      <c r="CH237" s="51">
        <f t="shared" si="221"/>
        <v>0.12</v>
      </c>
      <c r="CI237" s="29">
        <f t="shared" si="222"/>
        <v>1.6</v>
      </c>
      <c r="CJ237" s="29" t="str">
        <f t="shared" si="223"/>
        <v>Đạt mục tiêu</v>
      </c>
    </row>
    <row r="238" spans="1:88" customFormat="1" ht="15.75" hidden="1" customHeight="1" x14ac:dyDescent="0.25">
      <c r="A238" s="26"/>
      <c r="B238" s="14">
        <v>501</v>
      </c>
      <c r="C238" s="13" t="s">
        <v>273</v>
      </c>
      <c r="D238" s="9" t="s">
        <v>16</v>
      </c>
      <c r="E238" s="13" t="s">
        <v>274</v>
      </c>
      <c r="F238" s="9" t="s">
        <v>16</v>
      </c>
      <c r="G238" s="13" t="s">
        <v>274</v>
      </c>
      <c r="H238" s="13" t="s">
        <v>650</v>
      </c>
      <c r="I238" s="19" t="s">
        <v>417</v>
      </c>
      <c r="J238" s="20" t="s">
        <v>249</v>
      </c>
      <c r="K238" s="19"/>
      <c r="L238" s="19"/>
      <c r="M238" s="19"/>
      <c r="N238" s="19"/>
      <c r="O238" s="19"/>
      <c r="P238" s="19"/>
      <c r="Q238" s="19"/>
      <c r="R238" s="29" t="s">
        <v>11</v>
      </c>
      <c r="S238" s="19"/>
      <c r="T238" s="19">
        <f t="shared" si="0"/>
        <v>1</v>
      </c>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t="s">
        <v>429</v>
      </c>
      <c r="AZ238" s="19" t="s">
        <v>432</v>
      </c>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29"/>
      <c r="CD238" s="51"/>
      <c r="CE238" s="29"/>
      <c r="CF238" s="51"/>
      <c r="CG238" s="29"/>
      <c r="CH238" s="51"/>
      <c r="CI238" s="29"/>
      <c r="CJ238" s="29"/>
    </row>
    <row r="239" spans="1:88" customFormat="1" ht="15.75" hidden="1" customHeight="1" x14ac:dyDescent="0.25">
      <c r="A239" s="26">
        <v>234</v>
      </c>
      <c r="B239" s="14">
        <v>504</v>
      </c>
      <c r="C239" s="13" t="s">
        <v>275</v>
      </c>
      <c r="D239" s="9" t="s">
        <v>16</v>
      </c>
      <c r="E239" s="13" t="s">
        <v>276</v>
      </c>
      <c r="F239" s="9" t="s">
        <v>16</v>
      </c>
      <c r="G239" s="13" t="s">
        <v>276</v>
      </c>
      <c r="H239" s="13" t="s">
        <v>805</v>
      </c>
      <c r="I239" s="19" t="s">
        <v>428</v>
      </c>
      <c r="J239" s="20" t="s">
        <v>249</v>
      </c>
      <c r="K239" s="19"/>
      <c r="L239" s="19"/>
      <c r="M239" s="29" t="s">
        <v>11</v>
      </c>
      <c r="N239" s="19"/>
      <c r="O239" s="19"/>
      <c r="P239" s="19"/>
      <c r="Q239" s="19"/>
      <c r="R239" s="19"/>
      <c r="S239" s="19"/>
      <c r="T239" s="19">
        <f t="shared" si="0"/>
        <v>1</v>
      </c>
      <c r="U239" s="19"/>
      <c r="V239" s="19"/>
      <c r="W239" s="19"/>
      <c r="X239" s="19"/>
      <c r="Y239" s="19"/>
      <c r="Z239" s="19"/>
      <c r="AA239" s="19"/>
      <c r="AB239" s="19"/>
      <c r="AC239" s="19"/>
      <c r="AD239" s="19"/>
      <c r="AE239" s="19"/>
      <c r="AF239" s="19" t="s">
        <v>467</v>
      </c>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v>1</v>
      </c>
      <c r="BE239" s="19">
        <v>1</v>
      </c>
      <c r="BF239" s="19">
        <v>2</v>
      </c>
      <c r="BG239" s="19">
        <v>1</v>
      </c>
      <c r="BH239" s="19">
        <v>2</v>
      </c>
      <c r="BI239" s="19">
        <v>2</v>
      </c>
      <c r="BJ239" s="19">
        <v>1</v>
      </c>
      <c r="BK239" s="19">
        <v>2</v>
      </c>
      <c r="BL239" s="19">
        <v>2</v>
      </c>
      <c r="BM239" s="19">
        <v>2</v>
      </c>
      <c r="BN239" s="19">
        <v>2</v>
      </c>
      <c r="BO239" s="19">
        <v>2</v>
      </c>
      <c r="BP239" s="19">
        <v>2</v>
      </c>
      <c r="BQ239" s="19">
        <v>2</v>
      </c>
      <c r="BR239" s="19">
        <v>1</v>
      </c>
      <c r="BS239" s="19">
        <v>2</v>
      </c>
      <c r="BT239" s="19">
        <v>2</v>
      </c>
      <c r="BU239" s="19">
        <v>2</v>
      </c>
      <c r="BV239" s="19">
        <v>2</v>
      </c>
      <c r="BW239" s="19">
        <v>2</v>
      </c>
      <c r="BX239" s="19">
        <v>2</v>
      </c>
      <c r="BY239" s="19">
        <v>2</v>
      </c>
      <c r="BZ239" s="19">
        <v>1</v>
      </c>
      <c r="CA239" s="19">
        <v>2</v>
      </c>
      <c r="CB239" s="19">
        <v>1</v>
      </c>
      <c r="CC239" s="29">
        <f t="shared" ref="CC239:CC240" si="224">COUNTIF($BD239:$CB239,2)</f>
        <v>18</v>
      </c>
      <c r="CD239" s="51">
        <f t="shared" ref="CD239:CD240" si="225">CC239/COUNTA($BD239:$CB239)</f>
        <v>0.72</v>
      </c>
      <c r="CE239" s="29">
        <f t="shared" ref="CE239:CE240" si="226">COUNTIF($BD239:$CB239,1)</f>
        <v>7</v>
      </c>
      <c r="CF239" s="51">
        <f t="shared" ref="CF239:CF240" si="227">CE239/COUNTA($BD239:$CB239)</f>
        <v>0.28000000000000003</v>
      </c>
      <c r="CG239" s="29">
        <f t="shared" ref="CG239:CG240" si="228">COUNTIF($BD239:$CB239,0)</f>
        <v>0</v>
      </c>
      <c r="CH239" s="51">
        <f t="shared" ref="CH239:CH240" si="229">CG239/COUNTA($BD239:$CB239)</f>
        <v>0</v>
      </c>
      <c r="CI239" s="29">
        <f t="shared" ref="CI239:CI240" si="230">(((CC239*2)+(CE239*1)+(CG239*0)))/COUNTA($BD239:$CB239)</f>
        <v>1.72</v>
      </c>
      <c r="CJ239" s="29" t="str">
        <f t="shared" ref="CJ239:CJ240" si="231">IF(CI239&gt;=1.6,"Đạt mục tiêu",IF(CI239&gt;=1,"Cần cố gắng","Chưa đạt"))</f>
        <v>Đạt mục tiêu</v>
      </c>
    </row>
    <row r="240" spans="1:88" customFormat="1" ht="31.5" hidden="1" customHeight="1" x14ac:dyDescent="0.25">
      <c r="A240" s="26">
        <v>235</v>
      </c>
      <c r="B240" s="19">
        <v>505</v>
      </c>
      <c r="C240" s="49" t="s">
        <v>277</v>
      </c>
      <c r="D240" s="9" t="s">
        <v>16</v>
      </c>
      <c r="E240" s="13" t="s">
        <v>278</v>
      </c>
      <c r="F240" s="9" t="s">
        <v>16</v>
      </c>
      <c r="G240" s="13" t="s">
        <v>278</v>
      </c>
      <c r="H240" s="13" t="s">
        <v>651</v>
      </c>
      <c r="I240" s="19" t="s">
        <v>417</v>
      </c>
      <c r="J240" s="20" t="s">
        <v>249</v>
      </c>
      <c r="K240" s="19" t="s">
        <v>11</v>
      </c>
      <c r="L240" s="19"/>
      <c r="M240" s="19"/>
      <c r="N240" s="19"/>
      <c r="O240" s="19"/>
      <c r="P240" s="19"/>
      <c r="Q240" s="19"/>
      <c r="R240" s="19"/>
      <c r="S240" s="19"/>
      <c r="T240" s="19">
        <f t="shared" si="0"/>
        <v>1</v>
      </c>
      <c r="U240" s="19" t="s">
        <v>432</v>
      </c>
      <c r="V240" s="19" t="s">
        <v>432</v>
      </c>
      <c r="W240" s="19" t="s">
        <v>432</v>
      </c>
      <c r="X240" s="19" t="s">
        <v>475</v>
      </c>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v>2</v>
      </c>
      <c r="BE240" s="19">
        <v>2</v>
      </c>
      <c r="BF240" s="19">
        <v>1</v>
      </c>
      <c r="BG240" s="19">
        <v>2</v>
      </c>
      <c r="BH240" s="19">
        <v>1</v>
      </c>
      <c r="BI240" s="19">
        <v>2</v>
      </c>
      <c r="BJ240" s="19">
        <v>2</v>
      </c>
      <c r="BK240" s="19">
        <v>2</v>
      </c>
      <c r="BL240" s="19">
        <v>2</v>
      </c>
      <c r="BM240" s="19">
        <v>2</v>
      </c>
      <c r="BN240" s="19">
        <v>2</v>
      </c>
      <c r="BO240" s="19">
        <v>2</v>
      </c>
      <c r="BP240" s="19">
        <v>2</v>
      </c>
      <c r="BQ240" s="19">
        <v>2</v>
      </c>
      <c r="BR240" s="19">
        <v>2</v>
      </c>
      <c r="BS240" s="19">
        <v>2</v>
      </c>
      <c r="BT240" s="19">
        <v>1</v>
      </c>
      <c r="BU240" s="19">
        <v>2</v>
      </c>
      <c r="BV240" s="19">
        <v>0</v>
      </c>
      <c r="BW240" s="19">
        <v>2</v>
      </c>
      <c r="BX240" s="19">
        <v>1</v>
      </c>
      <c r="BY240" s="19">
        <v>2</v>
      </c>
      <c r="BZ240" s="19">
        <v>2</v>
      </c>
      <c r="CA240" s="19">
        <v>1</v>
      </c>
      <c r="CB240" s="19">
        <v>2</v>
      </c>
      <c r="CC240" s="29">
        <f t="shared" si="224"/>
        <v>19</v>
      </c>
      <c r="CD240" s="51">
        <f t="shared" si="225"/>
        <v>0.76</v>
      </c>
      <c r="CE240" s="29">
        <f t="shared" si="226"/>
        <v>5</v>
      </c>
      <c r="CF240" s="51">
        <f t="shared" si="227"/>
        <v>0.2</v>
      </c>
      <c r="CG240" s="29">
        <f t="shared" si="228"/>
        <v>1</v>
      </c>
      <c r="CH240" s="51">
        <f t="shared" si="229"/>
        <v>0.04</v>
      </c>
      <c r="CI240" s="29">
        <f t="shared" si="230"/>
        <v>1.72</v>
      </c>
      <c r="CJ240" s="29" t="str">
        <f t="shared" si="231"/>
        <v>Đạt mục tiêu</v>
      </c>
    </row>
    <row r="241" spans="1:88" ht="33" customHeight="1" x14ac:dyDescent="0.25">
      <c r="A241" s="26">
        <v>236</v>
      </c>
      <c r="B241" s="46">
        <v>508</v>
      </c>
      <c r="C241" s="68" t="s">
        <v>279</v>
      </c>
      <c r="D241" s="69"/>
      <c r="E241" s="69"/>
      <c r="F241" s="7" t="s">
        <v>414</v>
      </c>
      <c r="G241" s="7" t="s">
        <v>414</v>
      </c>
      <c r="H241" s="7" t="s">
        <v>414</v>
      </c>
      <c r="I241" s="7" t="s">
        <v>414</v>
      </c>
      <c r="J241" s="7" t="s">
        <v>414</v>
      </c>
      <c r="K241" s="7" t="s">
        <v>414</v>
      </c>
      <c r="L241" s="7" t="s">
        <v>414</v>
      </c>
      <c r="M241" s="7" t="s">
        <v>414</v>
      </c>
      <c r="N241" s="7" t="s">
        <v>414</v>
      </c>
      <c r="O241" s="7" t="s">
        <v>414</v>
      </c>
      <c r="P241" s="7" t="s">
        <v>414</v>
      </c>
      <c r="Q241" s="7" t="s">
        <v>414</v>
      </c>
      <c r="R241" s="7" t="s">
        <v>414</v>
      </c>
      <c r="S241" s="7" t="s">
        <v>414</v>
      </c>
      <c r="T241" s="19">
        <f t="shared" si="0"/>
        <v>0</v>
      </c>
      <c r="U241" s="7" t="s">
        <v>414</v>
      </c>
      <c r="V241" s="7" t="s">
        <v>414</v>
      </c>
      <c r="W241" s="7" t="s">
        <v>414</v>
      </c>
      <c r="X241" s="7" t="s">
        <v>414</v>
      </c>
      <c r="Y241" s="7" t="s">
        <v>414</v>
      </c>
      <c r="Z241" s="7" t="s">
        <v>414</v>
      </c>
      <c r="AA241" s="7" t="s">
        <v>414</v>
      </c>
      <c r="AB241" s="7" t="s">
        <v>414</v>
      </c>
      <c r="AC241" s="7" t="s">
        <v>414</v>
      </c>
      <c r="AD241" s="7" t="s">
        <v>414</v>
      </c>
      <c r="AE241" s="7" t="s">
        <v>414</v>
      </c>
      <c r="AF241" s="7" t="s">
        <v>414</v>
      </c>
      <c r="AG241" s="7" t="s">
        <v>414</v>
      </c>
      <c r="AH241" s="7" t="s">
        <v>414</v>
      </c>
      <c r="AI241" s="7" t="s">
        <v>414</v>
      </c>
      <c r="AJ241" s="7" t="s">
        <v>414</v>
      </c>
      <c r="AK241" s="7" t="s">
        <v>414</v>
      </c>
      <c r="AL241" s="7" t="s">
        <v>414</v>
      </c>
      <c r="AM241" s="7" t="s">
        <v>414</v>
      </c>
      <c r="AN241" s="7" t="s">
        <v>414</v>
      </c>
      <c r="AO241" s="7" t="s">
        <v>414</v>
      </c>
      <c r="AP241" s="7" t="s">
        <v>414</v>
      </c>
      <c r="AQ241" s="7" t="s">
        <v>414</v>
      </c>
      <c r="AR241" s="7" t="s">
        <v>414</v>
      </c>
      <c r="AS241" s="7" t="s">
        <v>414</v>
      </c>
      <c r="AT241" s="7" t="s">
        <v>414</v>
      </c>
      <c r="AU241" s="7" t="s">
        <v>414</v>
      </c>
      <c r="AV241" s="7" t="s">
        <v>414</v>
      </c>
      <c r="AW241" s="7" t="s">
        <v>414</v>
      </c>
      <c r="AX241" s="7" t="s">
        <v>414</v>
      </c>
      <c r="AY241" s="7" t="s">
        <v>414</v>
      </c>
      <c r="AZ241" s="7" t="s">
        <v>414</v>
      </c>
      <c r="BA241" s="7" t="s">
        <v>414</v>
      </c>
      <c r="BB241" s="7" t="s">
        <v>414</v>
      </c>
      <c r="BC241" s="7" t="s">
        <v>414</v>
      </c>
      <c r="BD241" s="7" t="s">
        <v>414</v>
      </c>
      <c r="BE241" s="7" t="s">
        <v>414</v>
      </c>
      <c r="BF241" s="7" t="s">
        <v>414</v>
      </c>
      <c r="BG241" s="7" t="s">
        <v>414</v>
      </c>
      <c r="BH241" s="7" t="s">
        <v>414</v>
      </c>
      <c r="BI241" s="7" t="s">
        <v>414</v>
      </c>
      <c r="BJ241" s="7" t="s">
        <v>414</v>
      </c>
      <c r="BK241" s="7" t="s">
        <v>414</v>
      </c>
      <c r="BL241" s="7" t="s">
        <v>414</v>
      </c>
      <c r="BM241" s="7" t="s">
        <v>414</v>
      </c>
      <c r="BN241" s="7" t="s">
        <v>414</v>
      </c>
      <c r="BO241" s="7" t="s">
        <v>414</v>
      </c>
      <c r="BP241" s="7" t="s">
        <v>414</v>
      </c>
      <c r="BQ241" s="7" t="s">
        <v>414</v>
      </c>
      <c r="BR241" s="7" t="s">
        <v>414</v>
      </c>
      <c r="BS241" s="7" t="s">
        <v>414</v>
      </c>
      <c r="BT241" s="7" t="s">
        <v>414</v>
      </c>
      <c r="BU241" s="7" t="s">
        <v>414</v>
      </c>
      <c r="BV241" s="7" t="s">
        <v>414</v>
      </c>
      <c r="BW241" s="7" t="s">
        <v>414</v>
      </c>
      <c r="BX241" s="7" t="s">
        <v>414</v>
      </c>
      <c r="BY241" s="7" t="s">
        <v>414</v>
      </c>
      <c r="BZ241" s="7" t="s">
        <v>414</v>
      </c>
      <c r="CA241" s="7" t="s">
        <v>414</v>
      </c>
      <c r="CB241" s="7" t="s">
        <v>414</v>
      </c>
      <c r="CC241" s="7" t="s">
        <v>414</v>
      </c>
      <c r="CD241" s="7" t="s">
        <v>414</v>
      </c>
      <c r="CE241" s="7" t="s">
        <v>414</v>
      </c>
      <c r="CF241" s="7" t="s">
        <v>414</v>
      </c>
      <c r="CG241" s="7" t="s">
        <v>414</v>
      </c>
      <c r="CH241" s="7" t="s">
        <v>414</v>
      </c>
      <c r="CI241" s="7" t="s">
        <v>414</v>
      </c>
      <c r="CJ241" s="7" t="s">
        <v>414</v>
      </c>
    </row>
    <row r="242" spans="1:88" customFormat="1" ht="54.75" hidden="1" customHeight="1" x14ac:dyDescent="0.25">
      <c r="A242" s="26">
        <v>237</v>
      </c>
      <c r="B242" s="14">
        <v>509</v>
      </c>
      <c r="C242" s="13" t="s">
        <v>652</v>
      </c>
      <c r="D242" s="9" t="s">
        <v>7</v>
      </c>
      <c r="E242" s="13" t="s">
        <v>653</v>
      </c>
      <c r="F242" s="9" t="s">
        <v>16</v>
      </c>
      <c r="G242" s="13" t="s">
        <v>654</v>
      </c>
      <c r="H242" s="13" t="s">
        <v>846</v>
      </c>
      <c r="I242" s="19" t="s">
        <v>428</v>
      </c>
      <c r="J242" s="20" t="s">
        <v>249</v>
      </c>
      <c r="K242" s="19"/>
      <c r="L242" s="19"/>
      <c r="M242" s="19"/>
      <c r="N242" s="19"/>
      <c r="O242" s="29" t="s">
        <v>11</v>
      </c>
      <c r="P242" s="29"/>
      <c r="Q242" s="19"/>
      <c r="R242" s="19"/>
      <c r="S242" s="19"/>
      <c r="T242" s="19">
        <f t="shared" si="0"/>
        <v>1</v>
      </c>
      <c r="U242" s="19"/>
      <c r="V242" s="19"/>
      <c r="W242" s="19"/>
      <c r="X242" s="19"/>
      <c r="Y242" s="19"/>
      <c r="Z242" s="19"/>
      <c r="AA242" s="19"/>
      <c r="AB242" s="19"/>
      <c r="AC242" s="19"/>
      <c r="AD242" s="19"/>
      <c r="AE242" s="19"/>
      <c r="AF242" s="19"/>
      <c r="AG242" s="19"/>
      <c r="AH242" s="19"/>
      <c r="AI242" s="19"/>
      <c r="AJ242" s="19"/>
      <c r="AK242" s="19"/>
      <c r="AL242" s="19" t="s">
        <v>467</v>
      </c>
      <c r="AM242" s="19" t="s">
        <v>429</v>
      </c>
      <c r="AN242" s="19" t="s">
        <v>429</v>
      </c>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29">
        <f>COUNTIF($BD242:$CB242,2)</f>
        <v>0</v>
      </c>
      <c r="CD242" s="51" t="e">
        <f>CC242/COUNTA($BD242:$CB242)</f>
        <v>#DIV/0!</v>
      </c>
      <c r="CE242" s="29">
        <f>COUNTIF($BD242:$CB242,1)</f>
        <v>0</v>
      </c>
      <c r="CF242" s="51" t="e">
        <f>CE242/COUNTA($BD242:$CB242)</f>
        <v>#DIV/0!</v>
      </c>
      <c r="CG242" s="29">
        <f>COUNTIF($BD242:$CB242,0)</f>
        <v>0</v>
      </c>
      <c r="CH242" s="51" t="e">
        <f>CG242/COUNTA($BD242:$CB242)</f>
        <v>#DIV/0!</v>
      </c>
      <c r="CI242" s="29" t="e">
        <f>(((CC242*2)+(CE242*1)+(CG242*0)))/COUNTA($BD242:$CB242)</f>
        <v>#DIV/0!</v>
      </c>
      <c r="CJ242" s="29" t="e">
        <f>IF(CI242&gt;=1.6,"Đạt mục tiêu",IF(CI242&gt;=1,"Cần cố gắng","Chưa đạt"))</f>
        <v>#DIV/0!</v>
      </c>
    </row>
    <row r="243" spans="1:88" ht="61.5" customHeight="1" x14ac:dyDescent="0.25">
      <c r="A243" s="26">
        <v>238</v>
      </c>
      <c r="B243" s="14">
        <v>509</v>
      </c>
      <c r="C243" s="13" t="s">
        <v>652</v>
      </c>
      <c r="D243" s="50" t="s">
        <v>7</v>
      </c>
      <c r="E243" s="13" t="s">
        <v>653</v>
      </c>
      <c r="F243" s="50" t="s">
        <v>16</v>
      </c>
      <c r="G243" s="13" t="s">
        <v>655</v>
      </c>
      <c r="H243" s="13" t="s">
        <v>656</v>
      </c>
      <c r="I243" s="19" t="s">
        <v>428</v>
      </c>
      <c r="J243" s="12" t="s">
        <v>249</v>
      </c>
      <c r="K243" s="19"/>
      <c r="L243" s="19"/>
      <c r="M243" s="19"/>
      <c r="N243" s="19"/>
      <c r="O243" s="19"/>
      <c r="P243" s="19" t="s">
        <v>11</v>
      </c>
      <c r="Q243" s="19"/>
      <c r="R243" s="19"/>
      <c r="S243" s="19"/>
      <c r="T243" s="19">
        <f t="shared" si="0"/>
        <v>1</v>
      </c>
      <c r="U243" s="19"/>
      <c r="V243" s="19"/>
      <c r="W243" s="19"/>
      <c r="X243" s="19"/>
      <c r="Y243" s="19"/>
      <c r="Z243" s="19"/>
      <c r="AA243" s="19"/>
      <c r="AB243" s="19"/>
      <c r="AC243" s="19"/>
      <c r="AD243" s="19"/>
      <c r="AE243" s="19"/>
      <c r="AF243" s="19"/>
      <c r="AG243" s="19"/>
      <c r="AH243" s="19"/>
      <c r="AI243" s="19"/>
      <c r="AJ243" s="19"/>
      <c r="AK243" s="19"/>
      <c r="AL243" s="19"/>
      <c r="AM243" s="19"/>
      <c r="AN243" s="19"/>
      <c r="AO243" s="19" t="s">
        <v>429</v>
      </c>
      <c r="AP243" s="19" t="s">
        <v>429</v>
      </c>
      <c r="AQ243" s="19" t="s">
        <v>429</v>
      </c>
      <c r="AR243" s="19" t="s">
        <v>429</v>
      </c>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29"/>
      <c r="CD243" s="51"/>
      <c r="CE243" s="29"/>
      <c r="CF243" s="51"/>
      <c r="CG243" s="29"/>
      <c r="CH243" s="51"/>
      <c r="CI243" s="29"/>
      <c r="CJ243" s="29"/>
    </row>
    <row r="244" spans="1:88" customFormat="1" ht="15.75" hidden="1" customHeight="1" x14ac:dyDescent="0.25">
      <c r="A244" s="26">
        <v>239</v>
      </c>
      <c r="B244" s="14">
        <v>512</v>
      </c>
      <c r="C244" s="13" t="s">
        <v>280</v>
      </c>
      <c r="D244" s="9" t="s">
        <v>7</v>
      </c>
      <c r="E244" s="13" t="s">
        <v>281</v>
      </c>
      <c r="F244" s="9" t="s">
        <v>16</v>
      </c>
      <c r="G244" s="13" t="s">
        <v>281</v>
      </c>
      <c r="H244" s="13" t="s">
        <v>806</v>
      </c>
      <c r="I244" s="19" t="s">
        <v>417</v>
      </c>
      <c r="J244" s="20" t="s">
        <v>249</v>
      </c>
      <c r="K244" s="19"/>
      <c r="L244" s="19"/>
      <c r="M244" s="19" t="s">
        <v>11</v>
      </c>
      <c r="N244" s="19"/>
      <c r="O244" s="19"/>
      <c r="P244" s="19"/>
      <c r="Q244" s="19"/>
      <c r="R244" s="19"/>
      <c r="S244" s="19"/>
      <c r="T244" s="19">
        <f t="shared" si="0"/>
        <v>1</v>
      </c>
      <c r="U244" s="19"/>
      <c r="V244" s="19"/>
      <c r="W244" s="19"/>
      <c r="X244" s="19"/>
      <c r="Y244" s="19"/>
      <c r="Z244" s="19"/>
      <c r="AA244" s="19"/>
      <c r="AB244" s="19"/>
      <c r="AC244" s="19" t="s">
        <v>429</v>
      </c>
      <c r="AD244" s="19" t="s">
        <v>429</v>
      </c>
      <c r="AE244" s="19" t="s">
        <v>429</v>
      </c>
      <c r="AF244" s="19" t="s">
        <v>429</v>
      </c>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v>2</v>
      </c>
      <c r="BF244" s="19">
        <v>1</v>
      </c>
      <c r="BG244" s="19">
        <v>2</v>
      </c>
      <c r="BH244" s="19">
        <v>1</v>
      </c>
      <c r="BI244" s="19">
        <v>2</v>
      </c>
      <c r="BJ244" s="19">
        <v>2</v>
      </c>
      <c r="BK244" s="19">
        <v>1</v>
      </c>
      <c r="BL244" s="19">
        <v>2</v>
      </c>
      <c r="BM244" s="19">
        <v>2</v>
      </c>
      <c r="BN244" s="19">
        <v>2</v>
      </c>
      <c r="BO244" s="19">
        <v>2</v>
      </c>
      <c r="BP244" s="19">
        <v>1</v>
      </c>
      <c r="BQ244" s="19">
        <v>2</v>
      </c>
      <c r="BR244" s="19">
        <v>2</v>
      </c>
      <c r="BS244" s="19">
        <v>1</v>
      </c>
      <c r="BT244" s="19">
        <v>2</v>
      </c>
      <c r="BU244" s="19">
        <v>2</v>
      </c>
      <c r="BV244" s="19">
        <v>1</v>
      </c>
      <c r="BW244" s="19">
        <v>2</v>
      </c>
      <c r="BX244" s="19">
        <v>2</v>
      </c>
      <c r="BY244" s="19">
        <v>2</v>
      </c>
      <c r="BZ244" s="19">
        <v>2</v>
      </c>
      <c r="CA244" s="19">
        <v>1</v>
      </c>
      <c r="CB244" s="19">
        <v>2</v>
      </c>
      <c r="CC244" s="29">
        <f t="shared" ref="CC244:CC245" si="232">COUNTIF($BD244:$CB244,2)</f>
        <v>17</v>
      </c>
      <c r="CD244" s="51">
        <f t="shared" ref="CD244:CD245" si="233">CC244/COUNTA($BD244:$CB244)</f>
        <v>0.70833333333333337</v>
      </c>
      <c r="CE244" s="29">
        <f t="shared" ref="CE244:CE245" si="234">COUNTIF($BD244:$CB244,1)</f>
        <v>7</v>
      </c>
      <c r="CF244" s="51">
        <f t="shared" ref="CF244:CF245" si="235">CE244/COUNTA($BD244:$CB244)</f>
        <v>0.29166666666666669</v>
      </c>
      <c r="CG244" s="29">
        <f t="shared" ref="CG244:CG245" si="236">COUNTIF($BD244:$CB244,0)</f>
        <v>0</v>
      </c>
      <c r="CH244" s="51">
        <f t="shared" ref="CH244:CH245" si="237">CG244/COUNTA($BD244:$CB244)</f>
        <v>0</v>
      </c>
      <c r="CI244" s="29">
        <f t="shared" ref="CI244:CI245" si="238">(((CC244*2)+(CE244*1)+(CG244*0)))/COUNTA($BD244:$CB244)</f>
        <v>1.7083333333333333</v>
      </c>
      <c r="CJ244" s="29" t="str">
        <f t="shared" ref="CJ244:CJ245" si="239">IF(CI244&gt;=1.6,"Đạt mục tiêu",IF(CI244&gt;=1,"Cần cố gắng","Chưa đạt"))</f>
        <v>Đạt mục tiêu</v>
      </c>
    </row>
    <row r="245" spans="1:88" customFormat="1" ht="15.75" hidden="1" customHeight="1" x14ac:dyDescent="0.25">
      <c r="A245" s="26">
        <v>240</v>
      </c>
      <c r="B245" s="14">
        <v>515</v>
      </c>
      <c r="C245" s="13" t="s">
        <v>657</v>
      </c>
      <c r="D245" s="9" t="s">
        <v>16</v>
      </c>
      <c r="E245" s="13" t="s">
        <v>658</v>
      </c>
      <c r="F245" s="9" t="s">
        <v>16</v>
      </c>
      <c r="G245" s="13" t="s">
        <v>658</v>
      </c>
      <c r="H245" s="13" t="s">
        <v>659</v>
      </c>
      <c r="I245" s="19" t="s">
        <v>428</v>
      </c>
      <c r="J245" s="20" t="s">
        <v>249</v>
      </c>
      <c r="K245" s="19"/>
      <c r="L245" s="19"/>
      <c r="M245" s="19"/>
      <c r="N245" s="19"/>
      <c r="O245" s="19"/>
      <c r="P245" s="19"/>
      <c r="Q245" s="19"/>
      <c r="R245" s="26" t="s">
        <v>11</v>
      </c>
      <c r="S245" s="19"/>
      <c r="T245" s="19">
        <f t="shared" si="0"/>
        <v>1</v>
      </c>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t="s">
        <v>467</v>
      </c>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29">
        <f t="shared" si="232"/>
        <v>0</v>
      </c>
      <c r="CD245" s="51" t="e">
        <f t="shared" si="233"/>
        <v>#DIV/0!</v>
      </c>
      <c r="CE245" s="29">
        <f t="shared" si="234"/>
        <v>0</v>
      </c>
      <c r="CF245" s="51" t="e">
        <f t="shared" si="235"/>
        <v>#DIV/0!</v>
      </c>
      <c r="CG245" s="29">
        <f t="shared" si="236"/>
        <v>0</v>
      </c>
      <c r="CH245" s="51" t="e">
        <f t="shared" si="237"/>
        <v>#DIV/0!</v>
      </c>
      <c r="CI245" s="29" t="e">
        <f t="shared" si="238"/>
        <v>#DIV/0!</v>
      </c>
      <c r="CJ245" s="29" t="e">
        <f t="shared" si="239"/>
        <v>#DIV/0!</v>
      </c>
    </row>
    <row r="246" spans="1:88" ht="41.25" customHeight="1" x14ac:dyDescent="0.25">
      <c r="A246" s="26">
        <v>241</v>
      </c>
      <c r="B246" s="46">
        <v>518</v>
      </c>
      <c r="C246" s="117" t="s">
        <v>282</v>
      </c>
      <c r="D246" s="85"/>
      <c r="E246" s="85"/>
      <c r="F246" s="85"/>
      <c r="G246" s="77"/>
      <c r="H246" s="78"/>
      <c r="I246" s="7" t="s">
        <v>414</v>
      </c>
      <c r="J246" s="7" t="s">
        <v>414</v>
      </c>
      <c r="K246" s="7" t="s">
        <v>414</v>
      </c>
      <c r="L246" s="7" t="s">
        <v>414</v>
      </c>
      <c r="M246" s="7" t="s">
        <v>414</v>
      </c>
      <c r="N246" s="7" t="s">
        <v>414</v>
      </c>
      <c r="O246" s="7" t="s">
        <v>414</v>
      </c>
      <c r="P246" s="7" t="s">
        <v>414</v>
      </c>
      <c r="Q246" s="7" t="s">
        <v>414</v>
      </c>
      <c r="R246" s="7" t="s">
        <v>414</v>
      </c>
      <c r="S246" s="7" t="s">
        <v>414</v>
      </c>
      <c r="T246" s="19">
        <f t="shared" si="0"/>
        <v>0</v>
      </c>
      <c r="U246" s="7" t="s">
        <v>414</v>
      </c>
      <c r="V246" s="7" t="s">
        <v>414</v>
      </c>
      <c r="W246" s="7" t="s">
        <v>414</v>
      </c>
      <c r="X246" s="7" t="s">
        <v>414</v>
      </c>
      <c r="Y246" s="7" t="s">
        <v>414</v>
      </c>
      <c r="Z246" s="7" t="s">
        <v>414</v>
      </c>
      <c r="AA246" s="7" t="s">
        <v>414</v>
      </c>
      <c r="AB246" s="7" t="s">
        <v>414</v>
      </c>
      <c r="AC246" s="7" t="s">
        <v>414</v>
      </c>
      <c r="AD246" s="7" t="s">
        <v>414</v>
      </c>
      <c r="AE246" s="7" t="s">
        <v>414</v>
      </c>
      <c r="AF246" s="7" t="s">
        <v>414</v>
      </c>
      <c r="AG246" s="7" t="s">
        <v>414</v>
      </c>
      <c r="AH246" s="7" t="s">
        <v>414</v>
      </c>
      <c r="AI246" s="7" t="s">
        <v>414</v>
      </c>
      <c r="AJ246" s="7" t="s">
        <v>414</v>
      </c>
      <c r="AK246" s="7" t="s">
        <v>414</v>
      </c>
      <c r="AL246" s="7" t="s">
        <v>414</v>
      </c>
      <c r="AM246" s="7" t="s">
        <v>414</v>
      </c>
      <c r="AN246" s="7" t="s">
        <v>414</v>
      </c>
      <c r="AO246" s="7" t="s">
        <v>414</v>
      </c>
      <c r="AP246" s="7" t="s">
        <v>414</v>
      </c>
      <c r="AQ246" s="7" t="s">
        <v>414</v>
      </c>
      <c r="AR246" s="7" t="s">
        <v>414</v>
      </c>
      <c r="AS246" s="7" t="s">
        <v>414</v>
      </c>
      <c r="AT246" s="7" t="s">
        <v>414</v>
      </c>
      <c r="AU246" s="7" t="s">
        <v>414</v>
      </c>
      <c r="AV246" s="7" t="s">
        <v>414</v>
      </c>
      <c r="AW246" s="7" t="s">
        <v>414</v>
      </c>
      <c r="AX246" s="7" t="s">
        <v>414</v>
      </c>
      <c r="AY246" s="7" t="s">
        <v>414</v>
      </c>
      <c r="AZ246" s="7" t="s">
        <v>414</v>
      </c>
      <c r="BA246" s="7" t="s">
        <v>414</v>
      </c>
      <c r="BB246" s="7" t="s">
        <v>414</v>
      </c>
      <c r="BC246" s="7" t="s">
        <v>414</v>
      </c>
      <c r="BD246" s="7" t="s">
        <v>414</v>
      </c>
      <c r="BE246" s="7" t="s">
        <v>414</v>
      </c>
      <c r="BF246" s="7" t="s">
        <v>414</v>
      </c>
      <c r="BG246" s="7" t="s">
        <v>414</v>
      </c>
      <c r="BH246" s="7" t="s">
        <v>414</v>
      </c>
      <c r="BI246" s="7" t="s">
        <v>414</v>
      </c>
      <c r="BJ246" s="7" t="s">
        <v>414</v>
      </c>
      <c r="BK246" s="7" t="s">
        <v>414</v>
      </c>
      <c r="BL246" s="7" t="s">
        <v>414</v>
      </c>
      <c r="BM246" s="7" t="s">
        <v>414</v>
      </c>
      <c r="BN246" s="7" t="s">
        <v>414</v>
      </c>
      <c r="BO246" s="7" t="s">
        <v>414</v>
      </c>
      <c r="BP246" s="7" t="s">
        <v>414</v>
      </c>
      <c r="BQ246" s="7" t="s">
        <v>414</v>
      </c>
      <c r="BR246" s="7" t="s">
        <v>414</v>
      </c>
      <c r="BS246" s="7" t="s">
        <v>414</v>
      </c>
      <c r="BT246" s="7" t="s">
        <v>414</v>
      </c>
      <c r="BU246" s="7" t="s">
        <v>414</v>
      </c>
      <c r="BV246" s="7" t="s">
        <v>414</v>
      </c>
      <c r="BW246" s="7" t="s">
        <v>414</v>
      </c>
      <c r="BX246" s="7" t="s">
        <v>414</v>
      </c>
      <c r="BY246" s="7" t="s">
        <v>414</v>
      </c>
      <c r="BZ246" s="7" t="s">
        <v>414</v>
      </c>
      <c r="CA246" s="7" t="s">
        <v>414</v>
      </c>
      <c r="CB246" s="7" t="s">
        <v>414</v>
      </c>
      <c r="CC246" s="7" t="s">
        <v>414</v>
      </c>
      <c r="CD246" s="7" t="s">
        <v>414</v>
      </c>
      <c r="CE246" s="7" t="s">
        <v>414</v>
      </c>
      <c r="CF246" s="7" t="s">
        <v>414</v>
      </c>
      <c r="CG246" s="7" t="s">
        <v>414</v>
      </c>
      <c r="CH246" s="7" t="s">
        <v>414</v>
      </c>
      <c r="CI246" s="7" t="s">
        <v>414</v>
      </c>
      <c r="CJ246" s="7" t="s">
        <v>414</v>
      </c>
    </row>
    <row r="247" spans="1:88" ht="54" customHeight="1" x14ac:dyDescent="0.25">
      <c r="A247" s="26">
        <v>242</v>
      </c>
      <c r="B247" s="46">
        <v>519</v>
      </c>
      <c r="C247" s="68" t="s">
        <v>283</v>
      </c>
      <c r="D247" s="69"/>
      <c r="E247" s="69"/>
      <c r="F247" s="7" t="s">
        <v>414</v>
      </c>
      <c r="G247" s="7" t="s">
        <v>414</v>
      </c>
      <c r="H247" s="7" t="s">
        <v>414</v>
      </c>
      <c r="I247" s="7" t="s">
        <v>414</v>
      </c>
      <c r="J247" s="7" t="s">
        <v>414</v>
      </c>
      <c r="K247" s="7" t="s">
        <v>414</v>
      </c>
      <c r="L247" s="7" t="s">
        <v>414</v>
      </c>
      <c r="M247" s="7" t="s">
        <v>414</v>
      </c>
      <c r="N247" s="7" t="s">
        <v>414</v>
      </c>
      <c r="O247" s="7" t="s">
        <v>414</v>
      </c>
      <c r="P247" s="7" t="s">
        <v>414</v>
      </c>
      <c r="Q247" s="7" t="s">
        <v>414</v>
      </c>
      <c r="R247" s="7" t="s">
        <v>414</v>
      </c>
      <c r="S247" s="7" t="s">
        <v>414</v>
      </c>
      <c r="T247" s="19">
        <f t="shared" si="0"/>
        <v>0</v>
      </c>
      <c r="U247" s="7" t="s">
        <v>414</v>
      </c>
      <c r="V247" s="7" t="s">
        <v>414</v>
      </c>
      <c r="W247" s="7" t="s">
        <v>414</v>
      </c>
      <c r="X247" s="7" t="s">
        <v>414</v>
      </c>
      <c r="Y247" s="7" t="s">
        <v>414</v>
      </c>
      <c r="Z247" s="7" t="s">
        <v>414</v>
      </c>
      <c r="AA247" s="7" t="s">
        <v>414</v>
      </c>
      <c r="AB247" s="7" t="s">
        <v>414</v>
      </c>
      <c r="AC247" s="7" t="s">
        <v>414</v>
      </c>
      <c r="AD247" s="7" t="s">
        <v>414</v>
      </c>
      <c r="AE247" s="7" t="s">
        <v>414</v>
      </c>
      <c r="AF247" s="7" t="s">
        <v>414</v>
      </c>
      <c r="AG247" s="7" t="s">
        <v>414</v>
      </c>
      <c r="AH247" s="7" t="s">
        <v>414</v>
      </c>
      <c r="AI247" s="7" t="s">
        <v>414</v>
      </c>
      <c r="AJ247" s="7" t="s">
        <v>414</v>
      </c>
      <c r="AK247" s="7" t="s">
        <v>414</v>
      </c>
      <c r="AL247" s="7" t="s">
        <v>414</v>
      </c>
      <c r="AM247" s="7" t="s">
        <v>414</v>
      </c>
      <c r="AN247" s="7" t="s">
        <v>414</v>
      </c>
      <c r="AO247" s="7" t="s">
        <v>414</v>
      </c>
      <c r="AP247" s="7" t="s">
        <v>414</v>
      </c>
      <c r="AQ247" s="7" t="s">
        <v>414</v>
      </c>
      <c r="AR247" s="7" t="s">
        <v>414</v>
      </c>
      <c r="AS247" s="7" t="s">
        <v>414</v>
      </c>
      <c r="AT247" s="7" t="s">
        <v>414</v>
      </c>
      <c r="AU247" s="7" t="s">
        <v>414</v>
      </c>
      <c r="AV247" s="7" t="s">
        <v>414</v>
      </c>
      <c r="AW247" s="7" t="s">
        <v>414</v>
      </c>
      <c r="AX247" s="7" t="s">
        <v>414</v>
      </c>
      <c r="AY247" s="7" t="s">
        <v>414</v>
      </c>
      <c r="AZ247" s="7" t="s">
        <v>414</v>
      </c>
      <c r="BA247" s="7" t="s">
        <v>414</v>
      </c>
      <c r="BB247" s="7" t="s">
        <v>414</v>
      </c>
      <c r="BC247" s="7" t="s">
        <v>414</v>
      </c>
      <c r="BD247" s="7" t="s">
        <v>414</v>
      </c>
      <c r="BE247" s="7" t="s">
        <v>414</v>
      </c>
      <c r="BF247" s="7" t="s">
        <v>414</v>
      </c>
      <c r="BG247" s="7" t="s">
        <v>414</v>
      </c>
      <c r="BH247" s="7" t="s">
        <v>414</v>
      </c>
      <c r="BI247" s="7" t="s">
        <v>414</v>
      </c>
      <c r="BJ247" s="7" t="s">
        <v>414</v>
      </c>
      <c r="BK247" s="7" t="s">
        <v>414</v>
      </c>
      <c r="BL247" s="7" t="s">
        <v>414</v>
      </c>
      <c r="BM247" s="7" t="s">
        <v>414</v>
      </c>
      <c r="BN247" s="7" t="s">
        <v>414</v>
      </c>
      <c r="BO247" s="7" t="s">
        <v>414</v>
      </c>
      <c r="BP247" s="7" t="s">
        <v>414</v>
      </c>
      <c r="BQ247" s="7" t="s">
        <v>414</v>
      </c>
      <c r="BR247" s="7" t="s">
        <v>414</v>
      </c>
      <c r="BS247" s="7" t="s">
        <v>414</v>
      </c>
      <c r="BT247" s="7" t="s">
        <v>414</v>
      </c>
      <c r="BU247" s="7" t="s">
        <v>414</v>
      </c>
      <c r="BV247" s="7" t="s">
        <v>414</v>
      </c>
      <c r="BW247" s="7" t="s">
        <v>414</v>
      </c>
      <c r="BX247" s="7" t="s">
        <v>414</v>
      </c>
      <c r="BY247" s="7" t="s">
        <v>414</v>
      </c>
      <c r="BZ247" s="7" t="s">
        <v>414</v>
      </c>
      <c r="CA247" s="7" t="s">
        <v>414</v>
      </c>
      <c r="CB247" s="7" t="s">
        <v>414</v>
      </c>
      <c r="CC247" s="7" t="s">
        <v>414</v>
      </c>
      <c r="CD247" s="7" t="s">
        <v>414</v>
      </c>
      <c r="CE247" s="7" t="s">
        <v>414</v>
      </c>
      <c r="CF247" s="7" t="s">
        <v>414</v>
      </c>
      <c r="CG247" s="7" t="s">
        <v>414</v>
      </c>
      <c r="CH247" s="7" t="s">
        <v>414</v>
      </c>
      <c r="CI247" s="7" t="s">
        <v>414</v>
      </c>
      <c r="CJ247" s="7" t="s">
        <v>414</v>
      </c>
    </row>
    <row r="248" spans="1:88" ht="115.5" customHeight="1" x14ac:dyDescent="0.25">
      <c r="A248" s="26">
        <v>243</v>
      </c>
      <c r="B248" s="14">
        <v>520</v>
      </c>
      <c r="C248" s="13" t="s">
        <v>284</v>
      </c>
      <c r="D248" s="50" t="s">
        <v>7</v>
      </c>
      <c r="E248" s="10" t="s">
        <v>285</v>
      </c>
      <c r="F248" s="10" t="s">
        <v>16</v>
      </c>
      <c r="G248" s="10" t="s">
        <v>285</v>
      </c>
      <c r="H248" s="22" t="s">
        <v>660</v>
      </c>
      <c r="I248" s="19" t="s">
        <v>428</v>
      </c>
      <c r="J248" s="12" t="s">
        <v>286</v>
      </c>
      <c r="K248" s="19"/>
      <c r="L248" s="19"/>
      <c r="M248" s="19"/>
      <c r="N248" s="19"/>
      <c r="O248" s="19"/>
      <c r="P248" s="19" t="s">
        <v>11</v>
      </c>
      <c r="Q248" s="19"/>
      <c r="R248" s="19"/>
      <c r="S248" s="19"/>
      <c r="T248" s="19">
        <f t="shared" si="0"/>
        <v>1</v>
      </c>
      <c r="U248" s="19"/>
      <c r="V248" s="19"/>
      <c r="W248" s="19"/>
      <c r="X248" s="19"/>
      <c r="Y248" s="19"/>
      <c r="Z248" s="19"/>
      <c r="AA248" s="19"/>
      <c r="AB248" s="19"/>
      <c r="AC248" s="19"/>
      <c r="AD248" s="19"/>
      <c r="AE248" s="19"/>
      <c r="AF248" s="19"/>
      <c r="AG248" s="19"/>
      <c r="AH248" s="19"/>
      <c r="AI248" s="19"/>
      <c r="AJ248" s="19"/>
      <c r="AK248" s="19"/>
      <c r="AL248" s="19"/>
      <c r="AM248" s="19"/>
      <c r="AN248" s="19"/>
      <c r="AO248" s="19" t="s">
        <v>475</v>
      </c>
      <c r="AP248" s="19" t="s">
        <v>475</v>
      </c>
      <c r="AQ248" s="19" t="s">
        <v>475</v>
      </c>
      <c r="AR248" s="19" t="s">
        <v>475</v>
      </c>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29">
        <f t="shared" ref="CC248:CC250" si="240">COUNTIF($BD248:$CB248,2)</f>
        <v>0</v>
      </c>
      <c r="CD248" s="51" t="e">
        <f t="shared" ref="CD248:CD250" si="241">CC248/COUNTA($BD248:$CB248)</f>
        <v>#DIV/0!</v>
      </c>
      <c r="CE248" s="29">
        <f t="shared" ref="CE248:CE250" si="242">COUNTIF($BD248:$CB248,1)</f>
        <v>0</v>
      </c>
      <c r="CF248" s="51" t="e">
        <f t="shared" ref="CF248:CF250" si="243">CE248/COUNTA($BD248:$CB248)</f>
        <v>#DIV/0!</v>
      </c>
      <c r="CG248" s="29">
        <f t="shared" ref="CG248:CG250" si="244">COUNTIF($BD248:$CB248,0)</f>
        <v>0</v>
      </c>
      <c r="CH248" s="51" t="e">
        <f t="shared" ref="CH248:CH250" si="245">CG248/COUNTA($BD248:$CB248)</f>
        <v>#DIV/0!</v>
      </c>
      <c r="CI248" s="29" t="e">
        <f t="shared" ref="CI248:CI250" si="246">(((CC248*2)+(CE248*1)+(CG248*0)))/COUNTA($BD248:$CB248)</f>
        <v>#DIV/0!</v>
      </c>
      <c r="CJ248" s="29" t="e">
        <f t="shared" ref="CJ248:CJ250" si="247">IF(CI248&gt;=1.6,"Đạt mục tiêu",IF(CI248&gt;=1,"Cần cố gắng","Chưa đạt"))</f>
        <v>#DIV/0!</v>
      </c>
    </row>
    <row r="249" spans="1:88" customFormat="1" ht="94.5" hidden="1" x14ac:dyDescent="0.25">
      <c r="A249" s="26">
        <v>244</v>
      </c>
      <c r="B249" s="14">
        <v>523</v>
      </c>
      <c r="C249" s="13" t="s">
        <v>287</v>
      </c>
      <c r="D249" s="9" t="s">
        <v>7</v>
      </c>
      <c r="E249" s="22" t="s">
        <v>288</v>
      </c>
      <c r="F249" s="11" t="s">
        <v>7</v>
      </c>
      <c r="G249" s="22" t="s">
        <v>288</v>
      </c>
      <c r="H249" s="22" t="s">
        <v>661</v>
      </c>
      <c r="I249" s="19" t="s">
        <v>428</v>
      </c>
      <c r="J249" s="12" t="s">
        <v>286</v>
      </c>
      <c r="K249" s="19"/>
      <c r="L249" s="19"/>
      <c r="M249" s="19"/>
      <c r="N249" s="19" t="s">
        <v>11</v>
      </c>
      <c r="O249" s="19"/>
      <c r="P249" s="19"/>
      <c r="Q249" s="19"/>
      <c r="R249" s="19"/>
      <c r="S249" s="19"/>
      <c r="T249" s="19">
        <f t="shared" si="0"/>
        <v>1</v>
      </c>
      <c r="U249" s="19"/>
      <c r="V249" s="19"/>
      <c r="W249" s="19"/>
      <c r="X249" s="19"/>
      <c r="Y249" s="19"/>
      <c r="Z249" s="19"/>
      <c r="AA249" s="19"/>
      <c r="AB249" s="19"/>
      <c r="AC249" s="19"/>
      <c r="AD249" s="19"/>
      <c r="AE249" s="19"/>
      <c r="AF249" s="19"/>
      <c r="AG249" s="19" t="s">
        <v>469</v>
      </c>
      <c r="AH249" s="19" t="s">
        <v>429</v>
      </c>
      <c r="AI249" s="19" t="s">
        <v>469</v>
      </c>
      <c r="AJ249" s="19" t="s">
        <v>429</v>
      </c>
      <c r="AK249" s="19"/>
      <c r="AL249" s="19"/>
      <c r="AM249" s="19"/>
      <c r="AN249" s="19"/>
      <c r="AO249" s="19"/>
      <c r="AP249" s="19"/>
      <c r="AQ249" s="19"/>
      <c r="AR249" s="19"/>
      <c r="AS249" s="19"/>
      <c r="AT249" s="19"/>
      <c r="AU249" s="19"/>
      <c r="AV249" s="19"/>
      <c r="AW249" s="19"/>
      <c r="AX249" s="19"/>
      <c r="AY249" s="19"/>
      <c r="AZ249" s="19"/>
      <c r="BA249" s="19"/>
      <c r="BB249" s="19"/>
      <c r="BC249" s="19"/>
      <c r="BD249" s="19">
        <v>2</v>
      </c>
      <c r="BE249" s="19">
        <v>1</v>
      </c>
      <c r="BF249" s="19">
        <v>2</v>
      </c>
      <c r="BG249" s="19">
        <v>2</v>
      </c>
      <c r="BH249" s="19">
        <v>1</v>
      </c>
      <c r="BI249" s="19">
        <v>2</v>
      </c>
      <c r="BJ249" s="19">
        <v>2</v>
      </c>
      <c r="BK249" s="19">
        <v>2</v>
      </c>
      <c r="BL249" s="19">
        <v>2</v>
      </c>
      <c r="BM249" s="19">
        <v>2</v>
      </c>
      <c r="BN249" s="19">
        <v>1</v>
      </c>
      <c r="BO249" s="19">
        <v>2</v>
      </c>
      <c r="BP249" s="19">
        <v>1</v>
      </c>
      <c r="BQ249" s="19">
        <v>2</v>
      </c>
      <c r="BR249" s="19">
        <v>2</v>
      </c>
      <c r="BS249" s="19">
        <v>2</v>
      </c>
      <c r="BT249" s="19">
        <v>2</v>
      </c>
      <c r="BU249" s="19">
        <v>2</v>
      </c>
      <c r="BV249" s="19">
        <v>1</v>
      </c>
      <c r="BW249" s="19">
        <v>2</v>
      </c>
      <c r="BX249" s="19">
        <v>2</v>
      </c>
      <c r="BY249" s="19">
        <v>2</v>
      </c>
      <c r="BZ249" s="19">
        <v>2</v>
      </c>
      <c r="CA249" s="19">
        <v>1</v>
      </c>
      <c r="CB249" s="19">
        <v>2</v>
      </c>
      <c r="CC249" s="29">
        <f t="shared" si="240"/>
        <v>19</v>
      </c>
      <c r="CD249" s="51">
        <f t="shared" si="241"/>
        <v>0.76</v>
      </c>
      <c r="CE249" s="29">
        <f t="shared" si="242"/>
        <v>6</v>
      </c>
      <c r="CF249" s="51">
        <f t="shared" si="243"/>
        <v>0.24</v>
      </c>
      <c r="CG249" s="29">
        <f t="shared" si="244"/>
        <v>0</v>
      </c>
      <c r="CH249" s="51">
        <f t="shared" si="245"/>
        <v>0</v>
      </c>
      <c r="CI249" s="29">
        <f t="shared" si="246"/>
        <v>1.76</v>
      </c>
      <c r="CJ249" s="29" t="str">
        <f t="shared" si="247"/>
        <v>Đạt mục tiêu</v>
      </c>
    </row>
    <row r="250" spans="1:88" customFormat="1" ht="63" hidden="1" x14ac:dyDescent="0.25">
      <c r="A250" s="26">
        <v>245</v>
      </c>
      <c r="B250" s="14">
        <v>524</v>
      </c>
      <c r="C250" s="13" t="s">
        <v>289</v>
      </c>
      <c r="D250" s="9" t="s">
        <v>7</v>
      </c>
      <c r="E250" s="13" t="s">
        <v>290</v>
      </c>
      <c r="F250" s="9" t="s">
        <v>7</v>
      </c>
      <c r="G250" s="13" t="s">
        <v>290</v>
      </c>
      <c r="H250" s="13" t="s">
        <v>830</v>
      </c>
      <c r="I250" s="19" t="s">
        <v>502</v>
      </c>
      <c r="J250" s="12" t="s">
        <v>286</v>
      </c>
      <c r="K250" s="19"/>
      <c r="L250" s="19"/>
      <c r="M250" s="19"/>
      <c r="N250" s="19" t="s">
        <v>11</v>
      </c>
      <c r="O250" s="19"/>
      <c r="P250" s="19"/>
      <c r="Q250" s="19"/>
      <c r="R250" s="19"/>
      <c r="S250" s="19"/>
      <c r="T250" s="19">
        <f t="shared" si="0"/>
        <v>1</v>
      </c>
      <c r="U250" s="19" t="s">
        <v>432</v>
      </c>
      <c r="V250" s="19" t="s">
        <v>432</v>
      </c>
      <c r="W250" s="19" t="s">
        <v>429</v>
      </c>
      <c r="X250" s="19" t="s">
        <v>429</v>
      </c>
      <c r="Y250" s="19"/>
      <c r="Z250" s="19"/>
      <c r="AA250" s="19"/>
      <c r="AB250" s="19"/>
      <c r="AC250" s="19"/>
      <c r="AD250" s="19"/>
      <c r="AE250" s="19" t="s">
        <v>432</v>
      </c>
      <c r="AF250" s="19"/>
      <c r="AG250" s="19" t="s">
        <v>429</v>
      </c>
      <c r="AH250" s="19" t="s">
        <v>432</v>
      </c>
      <c r="AI250" s="19" t="s">
        <v>429</v>
      </c>
      <c r="AJ250" s="19" t="s">
        <v>432</v>
      </c>
      <c r="AK250" s="19"/>
      <c r="AL250" s="19"/>
      <c r="AM250" s="19"/>
      <c r="AN250" s="19"/>
      <c r="AO250" s="19"/>
      <c r="AP250" s="19"/>
      <c r="AQ250" s="19"/>
      <c r="AR250" s="19"/>
      <c r="AS250" s="19"/>
      <c r="AT250" s="19"/>
      <c r="AU250" s="19"/>
      <c r="AV250" s="19"/>
      <c r="AW250" s="19"/>
      <c r="AX250" s="19"/>
      <c r="AY250" s="19"/>
      <c r="AZ250" s="19"/>
      <c r="BA250" s="19"/>
      <c r="BB250" s="19"/>
      <c r="BC250" s="19"/>
      <c r="BD250" s="19"/>
      <c r="BE250" s="19">
        <v>2</v>
      </c>
      <c r="BF250" s="19">
        <v>2</v>
      </c>
      <c r="BG250" s="19">
        <v>2</v>
      </c>
      <c r="BH250" s="19">
        <v>1</v>
      </c>
      <c r="BI250" s="19">
        <v>1</v>
      </c>
      <c r="BJ250" s="19">
        <v>0</v>
      </c>
      <c r="BK250" s="19">
        <v>2</v>
      </c>
      <c r="BL250" s="19">
        <v>2</v>
      </c>
      <c r="BM250" s="19">
        <v>2</v>
      </c>
      <c r="BN250" s="19">
        <v>2</v>
      </c>
      <c r="BO250" s="19">
        <v>2</v>
      </c>
      <c r="BP250" s="19">
        <v>1</v>
      </c>
      <c r="BQ250" s="19">
        <v>2</v>
      </c>
      <c r="BR250" s="19">
        <v>2</v>
      </c>
      <c r="BS250" s="19">
        <v>2</v>
      </c>
      <c r="BT250" s="19">
        <v>2</v>
      </c>
      <c r="BU250" s="19">
        <v>2</v>
      </c>
      <c r="BV250" s="19">
        <v>2</v>
      </c>
      <c r="BW250" s="19">
        <v>1</v>
      </c>
      <c r="BX250" s="19">
        <v>2</v>
      </c>
      <c r="BY250" s="19">
        <v>1</v>
      </c>
      <c r="BZ250" s="19">
        <v>2</v>
      </c>
      <c r="CA250" s="19">
        <v>2</v>
      </c>
      <c r="CB250" s="19">
        <v>2</v>
      </c>
      <c r="CC250" s="29">
        <f t="shared" si="240"/>
        <v>18</v>
      </c>
      <c r="CD250" s="51">
        <f t="shared" si="241"/>
        <v>0.75</v>
      </c>
      <c r="CE250" s="29">
        <f t="shared" si="242"/>
        <v>5</v>
      </c>
      <c r="CF250" s="51">
        <f t="shared" si="243"/>
        <v>0.20833333333333334</v>
      </c>
      <c r="CG250" s="29">
        <f t="shared" si="244"/>
        <v>1</v>
      </c>
      <c r="CH250" s="51">
        <f t="shared" si="245"/>
        <v>4.1666666666666664E-2</v>
      </c>
      <c r="CI250" s="29">
        <f t="shared" si="246"/>
        <v>1.7083333333333333</v>
      </c>
      <c r="CJ250" s="29" t="str">
        <f t="shared" si="247"/>
        <v>Đạt mục tiêu</v>
      </c>
    </row>
    <row r="251" spans="1:88" ht="43.5" customHeight="1" x14ac:dyDescent="0.25">
      <c r="A251" s="26">
        <v>246</v>
      </c>
      <c r="B251" s="46">
        <v>525</v>
      </c>
      <c r="C251" s="68" t="s">
        <v>291</v>
      </c>
      <c r="D251" s="69"/>
      <c r="E251" s="69"/>
      <c r="F251" s="7" t="s">
        <v>414</v>
      </c>
      <c r="G251" s="7" t="s">
        <v>414</v>
      </c>
      <c r="H251" s="7" t="s">
        <v>414</v>
      </c>
      <c r="I251" s="7" t="s">
        <v>414</v>
      </c>
      <c r="J251" s="7" t="s">
        <v>414</v>
      </c>
      <c r="K251" s="7" t="s">
        <v>414</v>
      </c>
      <c r="L251" s="7" t="s">
        <v>414</v>
      </c>
      <c r="M251" s="7" t="s">
        <v>414</v>
      </c>
      <c r="N251" s="7" t="s">
        <v>414</v>
      </c>
      <c r="O251" s="7" t="s">
        <v>414</v>
      </c>
      <c r="P251" s="7" t="s">
        <v>414</v>
      </c>
      <c r="Q251" s="7" t="s">
        <v>414</v>
      </c>
      <c r="R251" s="7" t="s">
        <v>414</v>
      </c>
      <c r="S251" s="7" t="s">
        <v>414</v>
      </c>
      <c r="T251" s="19">
        <f t="shared" si="0"/>
        <v>0</v>
      </c>
      <c r="U251" s="7" t="s">
        <v>414</v>
      </c>
      <c r="V251" s="7" t="s">
        <v>414</v>
      </c>
      <c r="W251" s="7" t="s">
        <v>414</v>
      </c>
      <c r="X251" s="7" t="s">
        <v>414</v>
      </c>
      <c r="Y251" s="7" t="s">
        <v>414</v>
      </c>
      <c r="Z251" s="7" t="s">
        <v>414</v>
      </c>
      <c r="AA251" s="7" t="s">
        <v>414</v>
      </c>
      <c r="AB251" s="7" t="s">
        <v>414</v>
      </c>
      <c r="AC251" s="7" t="s">
        <v>414</v>
      </c>
      <c r="AD251" s="7" t="s">
        <v>414</v>
      </c>
      <c r="AE251" s="7" t="s">
        <v>414</v>
      </c>
      <c r="AF251" s="7" t="s">
        <v>414</v>
      </c>
      <c r="AG251" s="7" t="s">
        <v>414</v>
      </c>
      <c r="AH251" s="7" t="s">
        <v>414</v>
      </c>
      <c r="AI251" s="7" t="s">
        <v>414</v>
      </c>
      <c r="AJ251" s="7" t="s">
        <v>414</v>
      </c>
      <c r="AK251" s="7" t="s">
        <v>414</v>
      </c>
      <c r="AL251" s="7" t="s">
        <v>414</v>
      </c>
      <c r="AM251" s="7" t="s">
        <v>414</v>
      </c>
      <c r="AN251" s="7" t="s">
        <v>414</v>
      </c>
      <c r="AO251" s="7" t="s">
        <v>414</v>
      </c>
      <c r="AP251" s="7" t="s">
        <v>414</v>
      </c>
      <c r="AQ251" s="7" t="s">
        <v>414</v>
      </c>
      <c r="AR251" s="7" t="s">
        <v>414</v>
      </c>
      <c r="AS251" s="7" t="s">
        <v>414</v>
      </c>
      <c r="AT251" s="7" t="s">
        <v>414</v>
      </c>
      <c r="AU251" s="7" t="s">
        <v>414</v>
      </c>
      <c r="AV251" s="7" t="s">
        <v>414</v>
      </c>
      <c r="AW251" s="7" t="s">
        <v>414</v>
      </c>
      <c r="AX251" s="7" t="s">
        <v>414</v>
      </c>
      <c r="AY251" s="7" t="s">
        <v>414</v>
      </c>
      <c r="AZ251" s="7" t="s">
        <v>414</v>
      </c>
      <c r="BA251" s="7" t="s">
        <v>414</v>
      </c>
      <c r="BB251" s="7" t="s">
        <v>414</v>
      </c>
      <c r="BC251" s="7" t="s">
        <v>414</v>
      </c>
      <c r="BD251" s="7" t="s">
        <v>414</v>
      </c>
      <c r="BE251" s="7" t="s">
        <v>414</v>
      </c>
      <c r="BF251" s="7" t="s">
        <v>414</v>
      </c>
      <c r="BG251" s="7" t="s">
        <v>414</v>
      </c>
      <c r="BH251" s="7" t="s">
        <v>414</v>
      </c>
      <c r="BI251" s="7" t="s">
        <v>414</v>
      </c>
      <c r="BJ251" s="7" t="s">
        <v>414</v>
      </c>
      <c r="BK251" s="7" t="s">
        <v>414</v>
      </c>
      <c r="BL251" s="7" t="s">
        <v>414</v>
      </c>
      <c r="BM251" s="7" t="s">
        <v>414</v>
      </c>
      <c r="BN251" s="7" t="s">
        <v>414</v>
      </c>
      <c r="BO251" s="7" t="s">
        <v>414</v>
      </c>
      <c r="BP251" s="7" t="s">
        <v>414</v>
      </c>
      <c r="BQ251" s="7" t="s">
        <v>414</v>
      </c>
      <c r="BR251" s="7" t="s">
        <v>414</v>
      </c>
      <c r="BS251" s="7" t="s">
        <v>414</v>
      </c>
      <c r="BT251" s="7" t="s">
        <v>414</v>
      </c>
      <c r="BU251" s="7" t="s">
        <v>414</v>
      </c>
      <c r="BV251" s="7" t="s">
        <v>414</v>
      </c>
      <c r="BW251" s="7" t="s">
        <v>414</v>
      </c>
      <c r="BX251" s="7" t="s">
        <v>414</v>
      </c>
      <c r="BY251" s="7" t="s">
        <v>414</v>
      </c>
      <c r="BZ251" s="7" t="s">
        <v>414</v>
      </c>
      <c r="CA251" s="7" t="s">
        <v>414</v>
      </c>
      <c r="CB251" s="7" t="s">
        <v>414</v>
      </c>
      <c r="CC251" s="7" t="s">
        <v>414</v>
      </c>
      <c r="CD251" s="7" t="s">
        <v>414</v>
      </c>
      <c r="CE251" s="7" t="s">
        <v>414</v>
      </c>
      <c r="CF251" s="7" t="s">
        <v>414</v>
      </c>
      <c r="CG251" s="7" t="s">
        <v>414</v>
      </c>
      <c r="CH251" s="7" t="s">
        <v>414</v>
      </c>
      <c r="CI251" s="7" t="s">
        <v>414</v>
      </c>
      <c r="CJ251" s="7" t="s">
        <v>414</v>
      </c>
    </row>
    <row r="252" spans="1:88" customFormat="1" ht="47.25" hidden="1" x14ac:dyDescent="0.25">
      <c r="A252" s="26">
        <v>247</v>
      </c>
      <c r="B252" s="14">
        <v>526</v>
      </c>
      <c r="C252" s="13" t="s">
        <v>292</v>
      </c>
      <c r="D252" s="9" t="s">
        <v>16</v>
      </c>
      <c r="E252" s="13" t="s">
        <v>293</v>
      </c>
      <c r="F252" s="9" t="s">
        <v>16</v>
      </c>
      <c r="G252" s="13" t="s">
        <v>293</v>
      </c>
      <c r="H252" s="13" t="s">
        <v>662</v>
      </c>
      <c r="I252" s="19" t="s">
        <v>428</v>
      </c>
      <c r="J252" s="12" t="s">
        <v>286</v>
      </c>
      <c r="K252" s="19"/>
      <c r="L252" s="19"/>
      <c r="M252" s="19"/>
      <c r="N252" s="19" t="s">
        <v>11</v>
      </c>
      <c r="O252" s="19"/>
      <c r="P252" s="19"/>
      <c r="Q252" s="19"/>
      <c r="R252" s="19"/>
      <c r="S252" s="19"/>
      <c r="T252" s="19">
        <f t="shared" si="0"/>
        <v>1</v>
      </c>
      <c r="U252" s="19"/>
      <c r="V252" s="19"/>
      <c r="W252" s="19"/>
      <c r="X252" s="19"/>
      <c r="Y252" s="19"/>
      <c r="Z252" s="19"/>
      <c r="AA252" s="19"/>
      <c r="AB252" s="19"/>
      <c r="AC252" s="19"/>
      <c r="AD252" s="19"/>
      <c r="AE252" s="19"/>
      <c r="AF252" s="19"/>
      <c r="AG252" s="19" t="s">
        <v>475</v>
      </c>
      <c r="AH252" s="19" t="s">
        <v>475</v>
      </c>
      <c r="AI252" s="19" t="s">
        <v>475</v>
      </c>
      <c r="AJ252" s="19" t="s">
        <v>475</v>
      </c>
      <c r="AK252" s="19"/>
      <c r="AL252" s="19"/>
      <c r="AM252" s="19"/>
      <c r="AN252" s="19"/>
      <c r="AO252" s="19"/>
      <c r="AP252" s="19"/>
      <c r="AQ252" s="19"/>
      <c r="AR252" s="19"/>
      <c r="AS252" s="19"/>
      <c r="AT252" s="19"/>
      <c r="AU252" s="19"/>
      <c r="AV252" s="19"/>
      <c r="AW252" s="19"/>
      <c r="AX252" s="19"/>
      <c r="AY252" s="19"/>
      <c r="AZ252" s="19"/>
      <c r="BA252" s="19"/>
      <c r="BB252" s="19"/>
      <c r="BC252" s="19"/>
      <c r="BD252" s="19">
        <v>2</v>
      </c>
      <c r="BE252" s="19">
        <v>1</v>
      </c>
      <c r="BF252" s="19">
        <v>2</v>
      </c>
      <c r="BG252" s="19">
        <v>2</v>
      </c>
      <c r="BH252" s="19">
        <v>2</v>
      </c>
      <c r="BI252" s="19">
        <v>2</v>
      </c>
      <c r="BJ252" s="19">
        <v>2</v>
      </c>
      <c r="BK252" s="19">
        <v>2</v>
      </c>
      <c r="BL252" s="19">
        <v>1</v>
      </c>
      <c r="BM252" s="19">
        <v>1</v>
      </c>
      <c r="BN252" s="19">
        <v>1</v>
      </c>
      <c r="BO252" s="19">
        <v>2</v>
      </c>
      <c r="BP252" s="19">
        <v>2</v>
      </c>
      <c r="BQ252" s="19">
        <v>2</v>
      </c>
      <c r="BR252" s="19">
        <v>2</v>
      </c>
      <c r="BS252" s="19">
        <v>2</v>
      </c>
      <c r="BT252" s="19">
        <v>2</v>
      </c>
      <c r="BU252" s="19">
        <v>2</v>
      </c>
      <c r="BV252" s="19">
        <v>1</v>
      </c>
      <c r="BW252" s="19">
        <v>2</v>
      </c>
      <c r="BX252" s="19">
        <v>2</v>
      </c>
      <c r="BY252" s="19">
        <v>2</v>
      </c>
      <c r="BZ252" s="19">
        <v>1</v>
      </c>
      <c r="CA252" s="19">
        <v>2</v>
      </c>
      <c r="CB252" s="19">
        <v>2</v>
      </c>
      <c r="CC252" s="29">
        <f t="shared" ref="CC252:CC253" si="248">COUNTIF($BD252:$CB252,2)</f>
        <v>19</v>
      </c>
      <c r="CD252" s="51">
        <f t="shared" ref="CD252:CD253" si="249">CC252/COUNTA($BD252:$CB252)</f>
        <v>0.76</v>
      </c>
      <c r="CE252" s="29">
        <f t="shared" ref="CE252:CE253" si="250">COUNTIF($BD252:$CB252,1)</f>
        <v>6</v>
      </c>
      <c r="CF252" s="51">
        <f t="shared" ref="CF252:CF253" si="251">CE252/COUNTA($BD252:$CB252)</f>
        <v>0.24</v>
      </c>
      <c r="CG252" s="29">
        <f t="shared" ref="CG252:CG253" si="252">COUNTIF($BD252:$CB252,0)</f>
        <v>0</v>
      </c>
      <c r="CH252" s="51">
        <f t="shared" ref="CH252:CH253" si="253">CG252/COUNTA($BD252:$CB252)</f>
        <v>0</v>
      </c>
      <c r="CI252" s="29">
        <f t="shared" ref="CI252:CI253" si="254">(((CC252*2)+(CE252*1)+(CG252*0)))/COUNTA($BD252:$CB252)</f>
        <v>1.76</v>
      </c>
      <c r="CJ252" s="29" t="str">
        <f t="shared" ref="CJ252:CJ253" si="255">IF(CI252&gt;=1.6,"Đạt mục tiêu",IF(CI252&gt;=1,"Cần cố gắng","Chưa đạt"))</f>
        <v>Đạt mục tiêu</v>
      </c>
    </row>
    <row r="253" spans="1:88" customFormat="1" ht="63" hidden="1" customHeight="1" x14ac:dyDescent="0.25">
      <c r="A253" s="26">
        <v>248</v>
      </c>
      <c r="B253" s="88">
        <v>530</v>
      </c>
      <c r="C253" s="49" t="s">
        <v>294</v>
      </c>
      <c r="D253" s="9" t="s">
        <v>7</v>
      </c>
      <c r="E253" s="13" t="s">
        <v>663</v>
      </c>
      <c r="F253" s="9" t="s">
        <v>16</v>
      </c>
      <c r="G253" s="13" t="s">
        <v>664</v>
      </c>
      <c r="H253" s="19" t="s">
        <v>665</v>
      </c>
      <c r="I253" s="19" t="s">
        <v>428</v>
      </c>
      <c r="J253" s="12" t="s">
        <v>286</v>
      </c>
      <c r="K253" s="29" t="s">
        <v>11</v>
      </c>
      <c r="L253" s="29"/>
      <c r="M253" s="29"/>
      <c r="N253" s="29"/>
      <c r="O253" s="29"/>
      <c r="P253" s="29"/>
      <c r="Q253" s="29"/>
      <c r="R253" s="29"/>
      <c r="S253" s="29"/>
      <c r="T253" s="19">
        <f t="shared" si="0"/>
        <v>1</v>
      </c>
      <c r="U253" s="19" t="s">
        <v>467</v>
      </c>
      <c r="V253" s="19" t="s">
        <v>467</v>
      </c>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v>2</v>
      </c>
      <c r="BE253" s="19">
        <v>2</v>
      </c>
      <c r="BF253" s="19">
        <v>2</v>
      </c>
      <c r="BG253" s="19">
        <v>2</v>
      </c>
      <c r="BH253" s="19">
        <v>1</v>
      </c>
      <c r="BI253" s="19">
        <v>2</v>
      </c>
      <c r="BJ253" s="19">
        <v>2</v>
      </c>
      <c r="BK253" s="19">
        <v>1</v>
      </c>
      <c r="BL253" s="19">
        <v>2</v>
      </c>
      <c r="BM253" s="19">
        <v>1</v>
      </c>
      <c r="BN253" s="19">
        <v>2</v>
      </c>
      <c r="BO253" s="19">
        <v>1</v>
      </c>
      <c r="BP253" s="19">
        <v>2</v>
      </c>
      <c r="BQ253" s="19">
        <v>2</v>
      </c>
      <c r="BR253" s="19">
        <v>1</v>
      </c>
      <c r="BS253" s="19">
        <v>2</v>
      </c>
      <c r="BT253" s="19">
        <v>2</v>
      </c>
      <c r="BU253" s="19">
        <v>2</v>
      </c>
      <c r="BV253" s="19">
        <v>1</v>
      </c>
      <c r="BW253" s="19">
        <v>2</v>
      </c>
      <c r="BX253" s="19">
        <v>2</v>
      </c>
      <c r="BY253" s="19">
        <v>2</v>
      </c>
      <c r="BZ253" s="19">
        <v>2</v>
      </c>
      <c r="CA253" s="19">
        <v>2</v>
      </c>
      <c r="CB253" s="19">
        <v>2</v>
      </c>
      <c r="CC253" s="29">
        <f t="shared" si="248"/>
        <v>19</v>
      </c>
      <c r="CD253" s="51">
        <f t="shared" si="249"/>
        <v>0.76</v>
      </c>
      <c r="CE253" s="29">
        <f t="shared" si="250"/>
        <v>6</v>
      </c>
      <c r="CF253" s="51">
        <f t="shared" si="251"/>
        <v>0.24</v>
      </c>
      <c r="CG253" s="29">
        <f t="shared" si="252"/>
        <v>0</v>
      </c>
      <c r="CH253" s="51">
        <f t="shared" si="253"/>
        <v>0</v>
      </c>
      <c r="CI253" s="29">
        <f t="shared" si="254"/>
        <v>1.76</v>
      </c>
      <c r="CJ253" s="29" t="str">
        <f t="shared" si="255"/>
        <v>Đạt mục tiêu</v>
      </c>
    </row>
    <row r="254" spans="1:88" customFormat="1" ht="15.75" hidden="1" customHeight="1" x14ac:dyDescent="0.25">
      <c r="A254" s="26">
        <v>249</v>
      </c>
      <c r="B254" s="88">
        <v>530</v>
      </c>
      <c r="C254" s="49" t="s">
        <v>294</v>
      </c>
      <c r="D254" s="9" t="s">
        <v>7</v>
      </c>
      <c r="E254" s="13" t="s">
        <v>663</v>
      </c>
      <c r="F254" s="9" t="s">
        <v>16</v>
      </c>
      <c r="G254" s="13" t="s">
        <v>666</v>
      </c>
      <c r="H254" s="19" t="s">
        <v>667</v>
      </c>
      <c r="I254" s="19" t="s">
        <v>428</v>
      </c>
      <c r="J254" s="12" t="s">
        <v>286</v>
      </c>
      <c r="K254" s="29"/>
      <c r="L254" s="29" t="s">
        <v>11</v>
      </c>
      <c r="M254" s="29"/>
      <c r="N254" s="29"/>
      <c r="O254" s="29"/>
      <c r="P254" s="29"/>
      <c r="Q254" s="29"/>
      <c r="R254" s="29"/>
      <c r="S254" s="29"/>
      <c r="T254" s="19">
        <f t="shared" si="0"/>
        <v>1</v>
      </c>
      <c r="U254" s="19"/>
      <c r="V254" s="19"/>
      <c r="W254" s="19"/>
      <c r="X254" s="19"/>
      <c r="Y254" s="19" t="s">
        <v>439</v>
      </c>
      <c r="Z254" s="19"/>
      <c r="AA254" s="19" t="s">
        <v>429</v>
      </c>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29"/>
      <c r="CD254" s="51"/>
      <c r="CE254" s="29"/>
      <c r="CF254" s="51"/>
      <c r="CG254" s="29"/>
      <c r="CH254" s="51"/>
      <c r="CI254" s="29"/>
      <c r="CJ254" s="29"/>
    </row>
    <row r="255" spans="1:88" customFormat="1" ht="15.75" hidden="1" customHeight="1" x14ac:dyDescent="0.25">
      <c r="A255" s="26">
        <v>250</v>
      </c>
      <c r="B255" s="88">
        <v>530</v>
      </c>
      <c r="C255" s="49" t="s">
        <v>294</v>
      </c>
      <c r="D255" s="9" t="s">
        <v>7</v>
      </c>
      <c r="E255" s="13" t="s">
        <v>663</v>
      </c>
      <c r="F255" s="9" t="s">
        <v>16</v>
      </c>
      <c r="G255" s="13" t="s">
        <v>668</v>
      </c>
      <c r="H255" s="19" t="s">
        <v>807</v>
      </c>
      <c r="I255" s="19" t="s">
        <v>428</v>
      </c>
      <c r="J255" s="12" t="s">
        <v>286</v>
      </c>
      <c r="K255" s="29"/>
      <c r="L255" s="29"/>
      <c r="M255" s="29" t="s">
        <v>11</v>
      </c>
      <c r="N255" s="29"/>
      <c r="O255" s="29"/>
      <c r="P255" s="29"/>
      <c r="Q255" s="29"/>
      <c r="R255" s="29"/>
      <c r="S255" s="29"/>
      <c r="T255" s="19">
        <f t="shared" si="0"/>
        <v>1</v>
      </c>
      <c r="U255" s="19"/>
      <c r="V255" s="19"/>
      <c r="W255" s="19"/>
      <c r="X255" s="19"/>
      <c r="Y255" s="19"/>
      <c r="Z255" s="19"/>
      <c r="AA255" s="19"/>
      <c r="AB255" s="19"/>
      <c r="AC255" s="19" t="s">
        <v>467</v>
      </c>
      <c r="AD255" s="19" t="s">
        <v>429</v>
      </c>
      <c r="AE255" s="19" t="s">
        <v>467</v>
      </c>
      <c r="AF255" s="19" t="s">
        <v>429</v>
      </c>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29"/>
      <c r="CD255" s="51"/>
      <c r="CE255" s="29"/>
      <c r="CF255" s="51"/>
      <c r="CG255" s="29"/>
      <c r="CH255" s="51"/>
      <c r="CI255" s="29"/>
      <c r="CJ255" s="29"/>
    </row>
    <row r="256" spans="1:88" customFormat="1" ht="78.75" hidden="1" x14ac:dyDescent="0.25">
      <c r="A256" s="26">
        <v>251</v>
      </c>
      <c r="B256" s="88">
        <v>530</v>
      </c>
      <c r="C256" s="49" t="s">
        <v>294</v>
      </c>
      <c r="D256" s="9" t="s">
        <v>7</v>
      </c>
      <c r="E256" s="13" t="s">
        <v>663</v>
      </c>
      <c r="F256" s="9" t="s">
        <v>16</v>
      </c>
      <c r="G256" s="13" t="s">
        <v>669</v>
      </c>
      <c r="H256" s="19" t="s">
        <v>829</v>
      </c>
      <c r="I256" s="19" t="s">
        <v>428</v>
      </c>
      <c r="J256" s="12" t="s">
        <v>286</v>
      </c>
      <c r="K256" s="29"/>
      <c r="L256" s="29"/>
      <c r="M256" s="29"/>
      <c r="N256" s="29" t="s">
        <v>11</v>
      </c>
      <c r="O256" s="29"/>
      <c r="P256" s="29"/>
      <c r="Q256" s="29"/>
      <c r="R256" s="29"/>
      <c r="S256" s="29"/>
      <c r="T256" s="19">
        <f t="shared" si="0"/>
        <v>1</v>
      </c>
      <c r="U256" s="19"/>
      <c r="V256" s="19"/>
      <c r="W256" s="19"/>
      <c r="X256" s="19"/>
      <c r="Y256" s="19"/>
      <c r="Z256" s="19"/>
      <c r="AA256" s="19"/>
      <c r="AB256" s="19"/>
      <c r="AC256" s="19"/>
      <c r="AD256" s="19"/>
      <c r="AE256" s="19"/>
      <c r="AF256" s="19"/>
      <c r="AG256" s="19" t="s">
        <v>467</v>
      </c>
      <c r="AH256" s="19" t="s">
        <v>467</v>
      </c>
      <c r="AI256" s="19" t="s">
        <v>429</v>
      </c>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29"/>
      <c r="CD256" s="51"/>
      <c r="CE256" s="29"/>
      <c r="CF256" s="51"/>
      <c r="CG256" s="29"/>
      <c r="CH256" s="51"/>
      <c r="CI256" s="29"/>
      <c r="CJ256" s="29"/>
    </row>
    <row r="257" spans="1:88" ht="46.5" customHeight="1" x14ac:dyDescent="0.25">
      <c r="A257" s="26">
        <v>252</v>
      </c>
      <c r="B257" s="88">
        <v>530</v>
      </c>
      <c r="C257" s="49" t="s">
        <v>294</v>
      </c>
      <c r="D257" s="50" t="s">
        <v>7</v>
      </c>
      <c r="E257" s="13" t="s">
        <v>663</v>
      </c>
      <c r="F257" s="50" t="s">
        <v>16</v>
      </c>
      <c r="G257" s="13" t="s">
        <v>670</v>
      </c>
      <c r="H257" s="26" t="s">
        <v>852</v>
      </c>
      <c r="I257" s="19" t="s">
        <v>428</v>
      </c>
      <c r="J257" s="12" t="s">
        <v>286</v>
      </c>
      <c r="K257" s="29"/>
      <c r="L257" s="29"/>
      <c r="M257" s="29"/>
      <c r="N257" s="29"/>
      <c r="O257" s="29"/>
      <c r="P257" s="29" t="s">
        <v>11</v>
      </c>
      <c r="Q257" s="29"/>
      <c r="R257" s="29"/>
      <c r="S257" s="29"/>
      <c r="T257" s="19">
        <f t="shared" si="0"/>
        <v>1</v>
      </c>
      <c r="U257" s="19"/>
      <c r="V257" s="19"/>
      <c r="W257" s="19"/>
      <c r="X257" s="19"/>
      <c r="Y257" s="19"/>
      <c r="Z257" s="19"/>
      <c r="AA257" s="19"/>
      <c r="AB257" s="19"/>
      <c r="AC257" s="19"/>
      <c r="AD257" s="19"/>
      <c r="AE257" s="19"/>
      <c r="AF257" s="19"/>
      <c r="AG257" s="19"/>
      <c r="AH257" s="19"/>
      <c r="AI257" s="19"/>
      <c r="AJ257" s="19"/>
      <c r="AK257" s="19"/>
      <c r="AL257" s="19"/>
      <c r="AM257" s="19"/>
      <c r="AN257" s="19"/>
      <c r="AO257" s="19" t="s">
        <v>467</v>
      </c>
      <c r="AP257" s="19" t="s">
        <v>467</v>
      </c>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9"/>
      <c r="CD257" s="51"/>
      <c r="CE257" s="29"/>
      <c r="CF257" s="51"/>
      <c r="CG257" s="29"/>
      <c r="CH257" s="51"/>
      <c r="CI257" s="29"/>
      <c r="CJ257" s="29"/>
    </row>
    <row r="258" spans="1:88" customFormat="1" ht="63" hidden="1" x14ac:dyDescent="0.25">
      <c r="A258" s="26">
        <v>253</v>
      </c>
      <c r="B258" s="88">
        <v>530</v>
      </c>
      <c r="C258" s="49" t="s">
        <v>294</v>
      </c>
      <c r="D258" s="9" t="s">
        <v>7</v>
      </c>
      <c r="E258" s="13" t="s">
        <v>663</v>
      </c>
      <c r="F258" s="9" t="s">
        <v>16</v>
      </c>
      <c r="G258" s="13" t="s">
        <v>671</v>
      </c>
      <c r="H258" s="19" t="s">
        <v>838</v>
      </c>
      <c r="I258" s="19" t="s">
        <v>428</v>
      </c>
      <c r="J258" s="12" t="s">
        <v>286</v>
      </c>
      <c r="K258" s="29"/>
      <c r="L258" s="29"/>
      <c r="M258" s="29"/>
      <c r="N258" s="29"/>
      <c r="O258" s="29" t="s">
        <v>11</v>
      </c>
      <c r="P258" s="29"/>
      <c r="Q258" s="29"/>
      <c r="R258" s="29"/>
      <c r="S258" s="29"/>
      <c r="T258" s="19">
        <f t="shared" si="0"/>
        <v>1</v>
      </c>
      <c r="U258" s="19"/>
      <c r="V258" s="19"/>
      <c r="W258" s="19"/>
      <c r="X258" s="19"/>
      <c r="Y258" s="19"/>
      <c r="Z258" s="19"/>
      <c r="AA258" s="19"/>
      <c r="AB258" s="19"/>
      <c r="AC258" s="19"/>
      <c r="AD258" s="19"/>
      <c r="AE258" s="19"/>
      <c r="AF258" s="19"/>
      <c r="AG258" s="19"/>
      <c r="AH258" s="19"/>
      <c r="AI258" s="19"/>
      <c r="AJ258" s="19"/>
      <c r="AK258" s="19" t="s">
        <v>467</v>
      </c>
      <c r="AL258" s="19" t="s">
        <v>429</v>
      </c>
      <c r="AM258" s="19" t="s">
        <v>429</v>
      </c>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9"/>
      <c r="CD258" s="51"/>
      <c r="CE258" s="29"/>
      <c r="CF258" s="51"/>
      <c r="CG258" s="29"/>
      <c r="CH258" s="51"/>
      <c r="CI258" s="29"/>
      <c r="CJ258" s="29"/>
    </row>
    <row r="259" spans="1:88" customFormat="1" ht="15.75" hidden="1" customHeight="1" x14ac:dyDescent="0.25">
      <c r="A259" s="26">
        <v>254</v>
      </c>
      <c r="B259" s="88">
        <v>530</v>
      </c>
      <c r="C259" s="49" t="s">
        <v>294</v>
      </c>
      <c r="D259" s="9" t="s">
        <v>7</v>
      </c>
      <c r="E259" s="13" t="s">
        <v>663</v>
      </c>
      <c r="F259" s="9" t="s">
        <v>16</v>
      </c>
      <c r="G259" s="13" t="s">
        <v>672</v>
      </c>
      <c r="H259" s="19" t="s">
        <v>673</v>
      </c>
      <c r="I259" s="19" t="s">
        <v>428</v>
      </c>
      <c r="J259" s="12" t="s">
        <v>286</v>
      </c>
      <c r="K259" s="29"/>
      <c r="L259" s="29"/>
      <c r="M259" s="29"/>
      <c r="N259" s="29"/>
      <c r="O259" s="29"/>
      <c r="P259" s="29"/>
      <c r="Q259" s="29" t="s">
        <v>11</v>
      </c>
      <c r="R259" s="29"/>
      <c r="S259" s="29"/>
      <c r="T259" s="19">
        <f t="shared" si="0"/>
        <v>1</v>
      </c>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t="s">
        <v>467</v>
      </c>
      <c r="AT259" s="19" t="s">
        <v>511</v>
      </c>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9"/>
      <c r="CD259" s="51"/>
      <c r="CE259" s="29"/>
      <c r="CF259" s="51"/>
      <c r="CG259" s="29"/>
      <c r="CH259" s="51"/>
      <c r="CI259" s="29"/>
      <c r="CJ259" s="29"/>
    </row>
    <row r="260" spans="1:88" customFormat="1" ht="15.75" hidden="1" customHeight="1" x14ac:dyDescent="0.25">
      <c r="A260" s="26">
        <v>255</v>
      </c>
      <c r="B260" s="88">
        <v>530</v>
      </c>
      <c r="C260" s="49" t="s">
        <v>294</v>
      </c>
      <c r="D260" s="9" t="s">
        <v>7</v>
      </c>
      <c r="E260" s="13" t="s">
        <v>663</v>
      </c>
      <c r="F260" s="9" t="s">
        <v>16</v>
      </c>
      <c r="G260" s="13" t="s">
        <v>674</v>
      </c>
      <c r="H260" s="19" t="s">
        <v>675</v>
      </c>
      <c r="I260" s="19" t="s">
        <v>428</v>
      </c>
      <c r="J260" s="12" t="s">
        <v>286</v>
      </c>
      <c r="K260" s="29"/>
      <c r="L260" s="29"/>
      <c r="M260" s="29"/>
      <c r="N260" s="29"/>
      <c r="O260" s="29"/>
      <c r="P260" s="29"/>
      <c r="Q260" s="29"/>
      <c r="R260" s="29" t="s">
        <v>11</v>
      </c>
      <c r="S260" s="29"/>
      <c r="T260" s="19">
        <f t="shared" si="0"/>
        <v>1</v>
      </c>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t="s">
        <v>467</v>
      </c>
      <c r="AX260" s="19"/>
      <c r="AY260" s="19" t="s">
        <v>432</v>
      </c>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9"/>
      <c r="CD260" s="51"/>
      <c r="CE260" s="29"/>
      <c r="CF260" s="51"/>
      <c r="CG260" s="29"/>
      <c r="CH260" s="51"/>
      <c r="CI260" s="29"/>
      <c r="CJ260" s="29"/>
    </row>
    <row r="261" spans="1:88" customFormat="1" ht="15.75" hidden="1" customHeight="1" x14ac:dyDescent="0.25">
      <c r="A261" s="26">
        <v>256</v>
      </c>
      <c r="B261" s="88">
        <v>530</v>
      </c>
      <c r="C261" s="49" t="s">
        <v>294</v>
      </c>
      <c r="D261" s="9" t="s">
        <v>7</v>
      </c>
      <c r="E261" s="13" t="s">
        <v>663</v>
      </c>
      <c r="F261" s="9" t="s">
        <v>16</v>
      </c>
      <c r="G261" s="13" t="s">
        <v>676</v>
      </c>
      <c r="H261" s="19" t="s">
        <v>677</v>
      </c>
      <c r="I261" s="19" t="s">
        <v>428</v>
      </c>
      <c r="J261" s="12" t="s">
        <v>286</v>
      </c>
      <c r="K261" s="29"/>
      <c r="L261" s="29"/>
      <c r="M261" s="29"/>
      <c r="N261" s="29"/>
      <c r="O261" s="29"/>
      <c r="P261" s="29"/>
      <c r="Q261" s="29"/>
      <c r="R261" s="29"/>
      <c r="S261" s="29" t="s">
        <v>11</v>
      </c>
      <c r="T261" s="19">
        <f t="shared" si="0"/>
        <v>1</v>
      </c>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t="s">
        <v>467</v>
      </c>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29"/>
      <c r="CD261" s="51"/>
      <c r="CE261" s="29"/>
      <c r="CF261" s="51"/>
      <c r="CG261" s="29"/>
      <c r="CH261" s="51"/>
      <c r="CI261" s="29"/>
      <c r="CJ261" s="29"/>
    </row>
    <row r="262" spans="1:88" customFormat="1" ht="60" hidden="1" customHeight="1" x14ac:dyDescent="0.25">
      <c r="A262" s="26">
        <v>257</v>
      </c>
      <c r="B262" s="82">
        <v>533</v>
      </c>
      <c r="C262" s="64" t="s">
        <v>295</v>
      </c>
      <c r="D262" s="18" t="s">
        <v>7</v>
      </c>
      <c r="E262" s="13" t="s">
        <v>678</v>
      </c>
      <c r="F262" s="9" t="s">
        <v>16</v>
      </c>
      <c r="G262" s="13" t="s">
        <v>679</v>
      </c>
      <c r="H262" s="19" t="s">
        <v>680</v>
      </c>
      <c r="I262" s="19" t="s">
        <v>428</v>
      </c>
      <c r="J262" s="12" t="s">
        <v>286</v>
      </c>
      <c r="K262" s="29" t="s">
        <v>11</v>
      </c>
      <c r="L262" s="29"/>
      <c r="M262" s="29"/>
      <c r="N262" s="29"/>
      <c r="O262" s="29"/>
      <c r="P262" s="29"/>
      <c r="Q262" s="29"/>
      <c r="R262" s="29"/>
      <c r="S262" s="29"/>
      <c r="T262" s="19">
        <f t="shared" si="0"/>
        <v>1</v>
      </c>
      <c r="U262" s="19"/>
      <c r="V262" s="19"/>
      <c r="W262" s="19" t="s">
        <v>467</v>
      </c>
      <c r="X262" s="19" t="s">
        <v>432</v>
      </c>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v>2</v>
      </c>
      <c r="BE262" s="19">
        <v>2</v>
      </c>
      <c r="BF262" s="19">
        <v>2</v>
      </c>
      <c r="BG262" s="19">
        <v>1</v>
      </c>
      <c r="BH262" s="19">
        <v>2</v>
      </c>
      <c r="BI262" s="19">
        <v>2</v>
      </c>
      <c r="BJ262" s="19">
        <v>1</v>
      </c>
      <c r="BK262" s="19">
        <v>1</v>
      </c>
      <c r="BL262" s="19">
        <v>2</v>
      </c>
      <c r="BM262" s="19">
        <v>2</v>
      </c>
      <c r="BN262" s="19">
        <v>1</v>
      </c>
      <c r="BO262" s="19">
        <v>2</v>
      </c>
      <c r="BP262" s="19">
        <v>1</v>
      </c>
      <c r="BQ262" s="19">
        <v>1</v>
      </c>
      <c r="BR262" s="19">
        <v>2</v>
      </c>
      <c r="BS262" s="19">
        <v>2</v>
      </c>
      <c r="BT262" s="19">
        <v>2</v>
      </c>
      <c r="BU262" s="19">
        <v>2</v>
      </c>
      <c r="BV262" s="19">
        <v>2</v>
      </c>
      <c r="BW262" s="19">
        <v>2</v>
      </c>
      <c r="BX262" s="19">
        <v>2</v>
      </c>
      <c r="BY262" s="19">
        <v>2</v>
      </c>
      <c r="BZ262" s="19">
        <v>2</v>
      </c>
      <c r="CA262" s="19">
        <v>2</v>
      </c>
      <c r="CB262" s="19">
        <v>2</v>
      </c>
      <c r="CC262" s="29">
        <f>COUNTIF($BD262:$CB262,2)</f>
        <v>19</v>
      </c>
      <c r="CD262" s="51">
        <f>CC262/COUNTA($BD262:$CB262)</f>
        <v>0.76</v>
      </c>
      <c r="CE262" s="29">
        <f>COUNTIF($BD262:$CB262,1)</f>
        <v>6</v>
      </c>
      <c r="CF262" s="51">
        <f>CE262/COUNTA($BD262:$CB262)</f>
        <v>0.24</v>
      </c>
      <c r="CG262" s="29">
        <f>COUNTIF($BD262:$CB262,0)</f>
        <v>0</v>
      </c>
      <c r="CH262" s="51">
        <f>CG262/COUNTA($BD262:$CB262)</f>
        <v>0</v>
      </c>
      <c r="CI262" s="29">
        <f>(((CC262*2)+(CE262*1)+(CG262*0)))/COUNTA($BD262:$CB262)</f>
        <v>1.76</v>
      </c>
      <c r="CJ262" s="29" t="str">
        <f>IF(CI262&gt;=1.6,"Đạt mục tiêu",IF(CI262&gt;=1,"Cần cố gắng","Chưa đạt"))</f>
        <v>Đạt mục tiêu</v>
      </c>
    </row>
    <row r="263" spans="1:88" customFormat="1" ht="58.5" hidden="1" customHeight="1" x14ac:dyDescent="0.25">
      <c r="A263" s="26">
        <v>258</v>
      </c>
      <c r="B263" s="82">
        <v>533</v>
      </c>
      <c r="C263" s="64" t="s">
        <v>295</v>
      </c>
      <c r="D263" s="18" t="s">
        <v>7</v>
      </c>
      <c r="E263" s="13" t="s">
        <v>678</v>
      </c>
      <c r="F263" s="9" t="s">
        <v>16</v>
      </c>
      <c r="G263" s="13" t="s">
        <v>681</v>
      </c>
      <c r="H263" s="19" t="s">
        <v>682</v>
      </c>
      <c r="I263" s="19" t="s">
        <v>428</v>
      </c>
      <c r="J263" s="12" t="s">
        <v>286</v>
      </c>
      <c r="K263" s="29"/>
      <c r="L263" s="29" t="s">
        <v>11</v>
      </c>
      <c r="M263" s="29"/>
      <c r="N263" s="29"/>
      <c r="O263" s="29"/>
      <c r="P263" s="29"/>
      <c r="Q263" s="29"/>
      <c r="R263" s="29"/>
      <c r="S263" s="29"/>
      <c r="T263" s="19">
        <f t="shared" si="0"/>
        <v>1</v>
      </c>
      <c r="U263" s="19"/>
      <c r="V263" s="19"/>
      <c r="W263" s="19"/>
      <c r="X263" s="19"/>
      <c r="Y263" s="19"/>
      <c r="Z263" s="19"/>
      <c r="AA263" s="19" t="s">
        <v>467</v>
      </c>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29"/>
      <c r="CD263" s="51"/>
      <c r="CE263" s="29"/>
      <c r="CF263" s="51"/>
      <c r="CG263" s="29"/>
      <c r="CH263" s="51"/>
      <c r="CI263" s="29"/>
      <c r="CJ263" s="29"/>
    </row>
    <row r="264" spans="1:88" customFormat="1" ht="58.5" hidden="1" customHeight="1" x14ac:dyDescent="0.25">
      <c r="A264" s="26"/>
      <c r="B264" s="82">
        <v>533</v>
      </c>
      <c r="C264" s="64" t="s">
        <v>295</v>
      </c>
      <c r="D264" s="18" t="s">
        <v>7</v>
      </c>
      <c r="E264" s="13" t="s">
        <v>678</v>
      </c>
      <c r="F264" s="9" t="s">
        <v>16</v>
      </c>
      <c r="G264" s="13" t="s">
        <v>683</v>
      </c>
      <c r="H264" s="19" t="s">
        <v>684</v>
      </c>
      <c r="I264" s="19" t="s">
        <v>428</v>
      </c>
      <c r="J264" s="12" t="s">
        <v>286</v>
      </c>
      <c r="K264" s="29"/>
      <c r="L264" s="29"/>
      <c r="M264" s="29" t="s">
        <v>11</v>
      </c>
      <c r="N264" s="29"/>
      <c r="O264" s="29"/>
      <c r="P264" s="29"/>
      <c r="Q264" s="29"/>
      <c r="R264" s="29"/>
      <c r="S264" s="29"/>
      <c r="T264" s="19">
        <f t="shared" si="0"/>
        <v>1</v>
      </c>
      <c r="U264" s="19"/>
      <c r="V264" s="19"/>
      <c r="W264" s="19"/>
      <c r="X264" s="19"/>
      <c r="Y264" s="19"/>
      <c r="Z264" s="19"/>
      <c r="AA264" s="19"/>
      <c r="AB264" s="19"/>
      <c r="AC264" s="19"/>
      <c r="AD264" s="19" t="s">
        <v>467</v>
      </c>
      <c r="AE264" s="19" t="s">
        <v>429</v>
      </c>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9"/>
      <c r="CD264" s="51"/>
      <c r="CE264" s="29"/>
      <c r="CF264" s="51"/>
      <c r="CG264" s="29"/>
      <c r="CH264" s="51"/>
      <c r="CI264" s="29"/>
      <c r="CJ264" s="29"/>
    </row>
    <row r="265" spans="1:88" customFormat="1" ht="67.5" hidden="1" customHeight="1" x14ac:dyDescent="0.25">
      <c r="A265" s="26">
        <v>259</v>
      </c>
      <c r="B265" s="82">
        <v>533</v>
      </c>
      <c r="C265" s="64" t="s">
        <v>295</v>
      </c>
      <c r="D265" s="18" t="s">
        <v>7</v>
      </c>
      <c r="E265" s="13" t="s">
        <v>678</v>
      </c>
      <c r="F265" s="9" t="s">
        <v>16</v>
      </c>
      <c r="G265" s="13" t="s">
        <v>685</v>
      </c>
      <c r="H265" s="19" t="s">
        <v>686</v>
      </c>
      <c r="I265" s="19" t="s">
        <v>428</v>
      </c>
      <c r="J265" s="12" t="s">
        <v>286</v>
      </c>
      <c r="K265" s="29"/>
      <c r="L265" s="29"/>
      <c r="M265" s="29"/>
      <c r="N265" s="29" t="s">
        <v>11</v>
      </c>
      <c r="O265" s="29"/>
      <c r="P265" s="29"/>
      <c r="Q265" s="29"/>
      <c r="R265" s="29"/>
      <c r="S265" s="29"/>
      <c r="T265" s="19">
        <f t="shared" si="0"/>
        <v>1</v>
      </c>
      <c r="U265" s="19"/>
      <c r="V265" s="19"/>
      <c r="W265" s="19"/>
      <c r="X265" s="19"/>
      <c r="Y265" s="19"/>
      <c r="Z265" s="19"/>
      <c r="AA265" s="19"/>
      <c r="AB265" s="19"/>
      <c r="AC265" s="19"/>
      <c r="AD265" s="19"/>
      <c r="AE265" s="19"/>
      <c r="AF265" s="19"/>
      <c r="AG265" s="19"/>
      <c r="AH265" s="19"/>
      <c r="AI265" s="19" t="s">
        <v>467</v>
      </c>
      <c r="AJ265" s="19" t="s">
        <v>429</v>
      </c>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29"/>
      <c r="CD265" s="51"/>
      <c r="CE265" s="29"/>
      <c r="CF265" s="51"/>
      <c r="CG265" s="29"/>
      <c r="CH265" s="51"/>
      <c r="CI265" s="29"/>
      <c r="CJ265" s="29"/>
    </row>
    <row r="266" spans="1:88" ht="46.5" customHeight="1" x14ac:dyDescent="0.25">
      <c r="A266" s="26">
        <v>260</v>
      </c>
      <c r="B266" s="82">
        <v>533</v>
      </c>
      <c r="C266" s="64" t="s">
        <v>295</v>
      </c>
      <c r="D266" s="10" t="s">
        <v>7</v>
      </c>
      <c r="E266" s="13" t="s">
        <v>678</v>
      </c>
      <c r="F266" s="50" t="s">
        <v>16</v>
      </c>
      <c r="G266" s="13" t="s">
        <v>687</v>
      </c>
      <c r="H266" s="19" t="s">
        <v>688</v>
      </c>
      <c r="I266" s="19" t="s">
        <v>428</v>
      </c>
      <c r="J266" s="12" t="s">
        <v>286</v>
      </c>
      <c r="K266" s="29"/>
      <c r="L266" s="29"/>
      <c r="M266" s="29"/>
      <c r="N266" s="29"/>
      <c r="O266" s="29"/>
      <c r="P266" s="29" t="s">
        <v>11</v>
      </c>
      <c r="Q266" s="29"/>
      <c r="R266" s="29"/>
      <c r="S266" s="29"/>
      <c r="T266" s="19">
        <f t="shared" si="0"/>
        <v>1</v>
      </c>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t="s">
        <v>467</v>
      </c>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29"/>
      <c r="CD266" s="51"/>
      <c r="CE266" s="29"/>
      <c r="CF266" s="51"/>
      <c r="CG266" s="29"/>
      <c r="CH266" s="51"/>
      <c r="CI266" s="29"/>
      <c r="CJ266" s="29"/>
    </row>
    <row r="267" spans="1:88" customFormat="1" ht="94.5" hidden="1" x14ac:dyDescent="0.25">
      <c r="A267" s="26">
        <v>261</v>
      </c>
      <c r="B267" s="82">
        <v>533</v>
      </c>
      <c r="C267" s="64" t="s">
        <v>295</v>
      </c>
      <c r="D267" s="18" t="s">
        <v>7</v>
      </c>
      <c r="E267" s="13" t="s">
        <v>678</v>
      </c>
      <c r="F267" s="9" t="s">
        <v>16</v>
      </c>
      <c r="G267" s="13" t="s">
        <v>689</v>
      </c>
      <c r="H267" s="19" t="s">
        <v>847</v>
      </c>
      <c r="I267" s="19" t="s">
        <v>428</v>
      </c>
      <c r="J267" s="12" t="s">
        <v>286</v>
      </c>
      <c r="K267" s="29"/>
      <c r="L267" s="29"/>
      <c r="M267" s="29"/>
      <c r="N267" s="29"/>
      <c r="O267" s="29" t="s">
        <v>11</v>
      </c>
      <c r="P267" s="29"/>
      <c r="Q267" s="29"/>
      <c r="R267" s="29"/>
      <c r="S267" s="29"/>
      <c r="T267" s="19">
        <f t="shared" ref="T267:T309" si="256">COUNTIF(K267:S267,"x")</f>
        <v>1</v>
      </c>
      <c r="U267" s="19"/>
      <c r="V267" s="19"/>
      <c r="W267" s="19"/>
      <c r="X267" s="19"/>
      <c r="Y267" s="19"/>
      <c r="Z267" s="19"/>
      <c r="AA267" s="19"/>
      <c r="AB267" s="19"/>
      <c r="AC267" s="19"/>
      <c r="AD267" s="19"/>
      <c r="AE267" s="19"/>
      <c r="AF267" s="19"/>
      <c r="AG267" s="19"/>
      <c r="AH267" s="19"/>
      <c r="AI267" s="19"/>
      <c r="AJ267" s="19"/>
      <c r="AK267" s="19"/>
      <c r="AL267" s="19" t="s">
        <v>467</v>
      </c>
      <c r="AM267" s="19" t="s">
        <v>467</v>
      </c>
      <c r="AN267" s="19" t="s">
        <v>429</v>
      </c>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9"/>
      <c r="CD267" s="51"/>
      <c r="CE267" s="29"/>
      <c r="CF267" s="51"/>
      <c r="CG267" s="29"/>
      <c r="CH267" s="51"/>
      <c r="CI267" s="29"/>
      <c r="CJ267" s="29"/>
    </row>
    <row r="268" spans="1:88" customFormat="1" ht="58.5" hidden="1" customHeight="1" x14ac:dyDescent="0.25">
      <c r="A268" s="26">
        <v>262</v>
      </c>
      <c r="B268" s="82">
        <v>533</v>
      </c>
      <c r="C268" s="64" t="s">
        <v>295</v>
      </c>
      <c r="D268" s="18" t="s">
        <v>7</v>
      </c>
      <c r="E268" s="13" t="s">
        <v>678</v>
      </c>
      <c r="F268" s="9" t="s">
        <v>16</v>
      </c>
      <c r="G268" s="13" t="s">
        <v>690</v>
      </c>
      <c r="H268" s="19" t="s">
        <v>332</v>
      </c>
      <c r="I268" s="19" t="s">
        <v>428</v>
      </c>
      <c r="J268" s="12" t="s">
        <v>286</v>
      </c>
      <c r="K268" s="29"/>
      <c r="L268" s="29"/>
      <c r="M268" s="29"/>
      <c r="N268" s="29"/>
      <c r="O268" s="29"/>
      <c r="P268" s="29"/>
      <c r="Q268" s="29" t="s">
        <v>11</v>
      </c>
      <c r="R268" s="29"/>
      <c r="S268" s="29"/>
      <c r="T268" s="19">
        <f t="shared" si="256"/>
        <v>1</v>
      </c>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t="s">
        <v>467</v>
      </c>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9"/>
      <c r="CD268" s="51"/>
      <c r="CE268" s="29"/>
      <c r="CF268" s="51"/>
      <c r="CG268" s="29"/>
      <c r="CH268" s="51"/>
      <c r="CI268" s="29"/>
      <c r="CJ268" s="29"/>
    </row>
    <row r="269" spans="1:88" customFormat="1" ht="58.5" hidden="1" customHeight="1" x14ac:dyDescent="0.25">
      <c r="A269" s="26">
        <v>263</v>
      </c>
      <c r="B269" s="82">
        <v>533</v>
      </c>
      <c r="C269" s="64" t="s">
        <v>295</v>
      </c>
      <c r="D269" s="18" t="s">
        <v>7</v>
      </c>
      <c r="E269" s="13" t="s">
        <v>678</v>
      </c>
      <c r="F269" s="9" t="s">
        <v>16</v>
      </c>
      <c r="G269" s="13" t="s">
        <v>691</v>
      </c>
      <c r="H269" s="19" t="s">
        <v>692</v>
      </c>
      <c r="I269" s="19" t="s">
        <v>428</v>
      </c>
      <c r="J269" s="12" t="s">
        <v>286</v>
      </c>
      <c r="K269" s="29"/>
      <c r="L269" s="29"/>
      <c r="M269" s="29"/>
      <c r="N269" s="29"/>
      <c r="O269" s="29"/>
      <c r="P269" s="29"/>
      <c r="Q269" s="29"/>
      <c r="R269" s="29" t="s">
        <v>11</v>
      </c>
      <c r="S269" s="29"/>
      <c r="T269" s="19">
        <f t="shared" si="256"/>
        <v>1</v>
      </c>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t="s">
        <v>467</v>
      </c>
      <c r="AY269" s="19" t="s">
        <v>467</v>
      </c>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9"/>
      <c r="CD269" s="51"/>
      <c r="CE269" s="29"/>
      <c r="CF269" s="51"/>
      <c r="CG269" s="29"/>
      <c r="CH269" s="51"/>
      <c r="CI269" s="29"/>
      <c r="CJ269" s="29"/>
    </row>
    <row r="270" spans="1:88" customFormat="1" ht="58.5" hidden="1" customHeight="1" x14ac:dyDescent="0.25">
      <c r="A270" s="26">
        <v>264</v>
      </c>
      <c r="B270" s="82">
        <v>533</v>
      </c>
      <c r="C270" s="64" t="s">
        <v>295</v>
      </c>
      <c r="D270" s="18" t="s">
        <v>7</v>
      </c>
      <c r="E270" s="13" t="s">
        <v>678</v>
      </c>
      <c r="F270" s="9" t="s">
        <v>16</v>
      </c>
      <c r="G270" s="13" t="s">
        <v>693</v>
      </c>
      <c r="H270" s="19" t="s">
        <v>694</v>
      </c>
      <c r="I270" s="19" t="s">
        <v>428</v>
      </c>
      <c r="J270" s="12" t="s">
        <v>286</v>
      </c>
      <c r="K270" s="29"/>
      <c r="L270" s="29"/>
      <c r="M270" s="29"/>
      <c r="N270" s="29"/>
      <c r="O270" s="29"/>
      <c r="P270" s="29"/>
      <c r="Q270" s="29"/>
      <c r="R270" s="29"/>
      <c r="S270" s="29" t="s">
        <v>11</v>
      </c>
      <c r="T270" s="19">
        <f t="shared" si="256"/>
        <v>1</v>
      </c>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t="s">
        <v>467</v>
      </c>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29"/>
      <c r="CD270" s="51"/>
      <c r="CE270" s="29"/>
      <c r="CF270" s="51"/>
      <c r="CG270" s="29"/>
      <c r="CH270" s="51"/>
      <c r="CI270" s="29"/>
      <c r="CJ270" s="29"/>
    </row>
    <row r="271" spans="1:88" customFormat="1" ht="68.25" hidden="1" customHeight="1" x14ac:dyDescent="0.25">
      <c r="A271" s="26">
        <v>265</v>
      </c>
      <c r="B271" s="76">
        <v>534</v>
      </c>
      <c r="C271" s="64" t="s">
        <v>295</v>
      </c>
      <c r="D271" s="18" t="s">
        <v>7</v>
      </c>
      <c r="E271" s="13" t="s">
        <v>695</v>
      </c>
      <c r="F271" s="9" t="s">
        <v>16</v>
      </c>
      <c r="G271" s="13" t="s">
        <v>696</v>
      </c>
      <c r="H271" s="19" t="s">
        <v>697</v>
      </c>
      <c r="I271" s="19" t="s">
        <v>428</v>
      </c>
      <c r="J271" s="12" t="s">
        <v>286</v>
      </c>
      <c r="K271" s="29" t="s">
        <v>11</v>
      </c>
      <c r="L271" s="29"/>
      <c r="M271" s="29"/>
      <c r="N271" s="29"/>
      <c r="O271" s="29"/>
      <c r="P271" s="29"/>
      <c r="Q271" s="29"/>
      <c r="R271" s="29"/>
      <c r="S271" s="29"/>
      <c r="T271" s="19">
        <f t="shared" si="256"/>
        <v>1</v>
      </c>
      <c r="U271" s="19"/>
      <c r="V271" s="19"/>
      <c r="W271" s="19"/>
      <c r="X271" s="19" t="s">
        <v>467</v>
      </c>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v>2</v>
      </c>
      <c r="BE271" s="19">
        <v>2</v>
      </c>
      <c r="BF271" s="19">
        <v>2</v>
      </c>
      <c r="BG271" s="19">
        <v>1</v>
      </c>
      <c r="BH271" s="19">
        <v>1</v>
      </c>
      <c r="BI271" s="19">
        <v>2</v>
      </c>
      <c r="BJ271" s="19">
        <v>2</v>
      </c>
      <c r="BK271" s="19">
        <v>2</v>
      </c>
      <c r="BL271" s="19">
        <v>2</v>
      </c>
      <c r="BM271" s="19">
        <v>2</v>
      </c>
      <c r="BN271" s="19">
        <v>2</v>
      </c>
      <c r="BO271" s="19">
        <v>2</v>
      </c>
      <c r="BP271" s="19">
        <v>1</v>
      </c>
      <c r="BQ271" s="19">
        <v>2</v>
      </c>
      <c r="BR271" s="19">
        <v>2</v>
      </c>
      <c r="BS271" s="19">
        <v>2</v>
      </c>
      <c r="BT271" s="19">
        <v>2</v>
      </c>
      <c r="BU271" s="19">
        <v>2</v>
      </c>
      <c r="BV271" s="19">
        <v>1</v>
      </c>
      <c r="BW271" s="19">
        <v>2</v>
      </c>
      <c r="BX271" s="19">
        <v>2</v>
      </c>
      <c r="BY271" s="19">
        <v>2</v>
      </c>
      <c r="BZ271" s="19">
        <v>2</v>
      </c>
      <c r="CA271" s="19">
        <v>1</v>
      </c>
      <c r="CB271" s="19">
        <v>2</v>
      </c>
      <c r="CC271" s="29">
        <f>COUNTIF($BD271:$CB271,2)</f>
        <v>20</v>
      </c>
      <c r="CD271" s="51">
        <f>CC271/COUNTA($BD271:$CB271)</f>
        <v>0.8</v>
      </c>
      <c r="CE271" s="29">
        <f>COUNTIF($BD271:$CB271,1)</f>
        <v>5</v>
      </c>
      <c r="CF271" s="51">
        <f>CE271/COUNTA($BD271:$CB271)</f>
        <v>0.2</v>
      </c>
      <c r="CG271" s="29">
        <f>COUNTIF($BD271:$CB271,0)</f>
        <v>0</v>
      </c>
      <c r="CH271" s="51">
        <f>CG271/COUNTA($BD271:$CB271)</f>
        <v>0</v>
      </c>
      <c r="CI271" s="29">
        <f>(((CC271*2)+(CE271*1)+(CG271*0)))/COUNTA($BD271:$CB271)</f>
        <v>1.8</v>
      </c>
      <c r="CJ271" s="29" t="str">
        <f>IF(CI271&gt;=1.6,"Đạt mục tiêu",IF(CI271&gt;=1,"Cần cố gắng","Chưa đạt"))</f>
        <v>Đạt mục tiêu</v>
      </c>
    </row>
    <row r="272" spans="1:88" customFormat="1" ht="63.75" hidden="1" customHeight="1" x14ac:dyDescent="0.25">
      <c r="A272" s="26">
        <v>266</v>
      </c>
      <c r="B272" s="76">
        <v>534</v>
      </c>
      <c r="C272" s="64" t="s">
        <v>295</v>
      </c>
      <c r="D272" s="18" t="s">
        <v>7</v>
      </c>
      <c r="E272" s="13" t="s">
        <v>695</v>
      </c>
      <c r="F272" s="9" t="s">
        <v>16</v>
      </c>
      <c r="G272" s="13" t="s">
        <v>698</v>
      </c>
      <c r="H272" s="19" t="s">
        <v>808</v>
      </c>
      <c r="I272" s="19" t="s">
        <v>428</v>
      </c>
      <c r="J272" s="12" t="s">
        <v>286</v>
      </c>
      <c r="K272" s="29"/>
      <c r="L272" s="29" t="s">
        <v>11</v>
      </c>
      <c r="M272" s="29"/>
      <c r="N272" s="29"/>
      <c r="O272" s="29"/>
      <c r="P272" s="29"/>
      <c r="Q272" s="29"/>
      <c r="R272" s="29"/>
      <c r="S272" s="29"/>
      <c r="T272" s="19">
        <f t="shared" si="256"/>
        <v>1</v>
      </c>
      <c r="U272" s="19"/>
      <c r="V272" s="19"/>
      <c r="W272" s="19"/>
      <c r="X272" s="19"/>
      <c r="Y272" s="19"/>
      <c r="Z272" s="19"/>
      <c r="AA272" s="19"/>
      <c r="AB272" s="19" t="s">
        <v>467</v>
      </c>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29"/>
      <c r="CD272" s="51"/>
      <c r="CE272" s="29"/>
      <c r="CF272" s="51"/>
      <c r="CG272" s="29"/>
      <c r="CH272" s="51"/>
      <c r="CI272" s="29"/>
      <c r="CJ272" s="29"/>
    </row>
    <row r="273" spans="1:88" customFormat="1" ht="54" hidden="1" customHeight="1" x14ac:dyDescent="0.25">
      <c r="A273" s="26">
        <v>267</v>
      </c>
      <c r="B273" s="76">
        <v>534</v>
      </c>
      <c r="C273" s="64" t="s">
        <v>295</v>
      </c>
      <c r="D273" s="18" t="s">
        <v>7</v>
      </c>
      <c r="E273" s="13" t="s">
        <v>695</v>
      </c>
      <c r="F273" s="9" t="s">
        <v>16</v>
      </c>
      <c r="G273" s="13" t="s">
        <v>699</v>
      </c>
      <c r="H273" s="19" t="s">
        <v>700</v>
      </c>
      <c r="I273" s="19" t="s">
        <v>428</v>
      </c>
      <c r="J273" s="12" t="s">
        <v>286</v>
      </c>
      <c r="K273" s="29"/>
      <c r="L273" s="29"/>
      <c r="M273" s="29" t="s">
        <v>11</v>
      </c>
      <c r="N273" s="29"/>
      <c r="O273" s="29"/>
      <c r="P273" s="29"/>
      <c r="Q273" s="29"/>
      <c r="R273" s="29"/>
      <c r="S273" s="29"/>
      <c r="T273" s="19">
        <f t="shared" si="256"/>
        <v>1</v>
      </c>
      <c r="U273" s="19"/>
      <c r="V273" s="19"/>
      <c r="W273" s="19"/>
      <c r="X273" s="19"/>
      <c r="Y273" s="19"/>
      <c r="Z273" s="19"/>
      <c r="AA273" s="19"/>
      <c r="AB273" s="19"/>
      <c r="AC273" s="19"/>
      <c r="AD273" s="19"/>
      <c r="AE273" s="19"/>
      <c r="AF273" s="19" t="s">
        <v>467</v>
      </c>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9"/>
      <c r="CD273" s="51"/>
      <c r="CE273" s="29"/>
      <c r="CF273" s="51"/>
      <c r="CG273" s="29"/>
      <c r="CH273" s="51"/>
      <c r="CI273" s="29"/>
      <c r="CJ273" s="29"/>
    </row>
    <row r="274" spans="1:88" customFormat="1" ht="72" hidden="1" customHeight="1" x14ac:dyDescent="0.25">
      <c r="A274" s="26">
        <v>268</v>
      </c>
      <c r="B274" s="76">
        <v>534</v>
      </c>
      <c r="C274" s="64" t="s">
        <v>295</v>
      </c>
      <c r="D274" s="18" t="s">
        <v>7</v>
      </c>
      <c r="E274" s="13" t="s">
        <v>695</v>
      </c>
      <c r="F274" s="9" t="s">
        <v>16</v>
      </c>
      <c r="G274" s="13" t="s">
        <v>701</v>
      </c>
      <c r="H274" s="19" t="s">
        <v>827</v>
      </c>
      <c r="I274" s="19" t="s">
        <v>428</v>
      </c>
      <c r="J274" s="12" t="s">
        <v>286</v>
      </c>
      <c r="K274" s="29"/>
      <c r="L274" s="29"/>
      <c r="M274" s="29"/>
      <c r="N274" s="29" t="s">
        <v>11</v>
      </c>
      <c r="O274" s="29"/>
      <c r="P274" s="29"/>
      <c r="Q274" s="29"/>
      <c r="R274" s="29"/>
      <c r="S274" s="29"/>
      <c r="T274" s="19">
        <f t="shared" si="256"/>
        <v>1</v>
      </c>
      <c r="U274" s="19"/>
      <c r="V274" s="19"/>
      <c r="W274" s="19"/>
      <c r="X274" s="19"/>
      <c r="Y274" s="19"/>
      <c r="Z274" s="19"/>
      <c r="AA274" s="19"/>
      <c r="AB274" s="19"/>
      <c r="AC274" s="19"/>
      <c r="AD274" s="19"/>
      <c r="AE274" s="19"/>
      <c r="AF274" s="19"/>
      <c r="AG274" s="19"/>
      <c r="AH274" s="19" t="s">
        <v>429</v>
      </c>
      <c r="AI274" s="19"/>
      <c r="AJ274" s="19" t="s">
        <v>467</v>
      </c>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29"/>
      <c r="CD274" s="51"/>
      <c r="CE274" s="29"/>
      <c r="CF274" s="51"/>
      <c r="CG274" s="29"/>
      <c r="CH274" s="51"/>
      <c r="CI274" s="29"/>
      <c r="CJ274" s="29"/>
    </row>
    <row r="275" spans="1:88" ht="46.5" customHeight="1" x14ac:dyDescent="0.25">
      <c r="A275" s="26">
        <v>269</v>
      </c>
      <c r="B275" s="76">
        <v>534</v>
      </c>
      <c r="C275" s="64" t="s">
        <v>295</v>
      </c>
      <c r="D275" s="10" t="s">
        <v>7</v>
      </c>
      <c r="E275" s="13" t="s">
        <v>695</v>
      </c>
      <c r="F275" s="50" t="s">
        <v>16</v>
      </c>
      <c r="G275" s="13" t="s">
        <v>701</v>
      </c>
      <c r="H275" s="19" t="s">
        <v>702</v>
      </c>
      <c r="I275" s="19" t="s">
        <v>428</v>
      </c>
      <c r="J275" s="12" t="s">
        <v>286</v>
      </c>
      <c r="K275" s="29"/>
      <c r="L275" s="29"/>
      <c r="M275" s="29"/>
      <c r="N275" s="29"/>
      <c r="O275" s="29"/>
      <c r="P275" s="29" t="s">
        <v>11</v>
      </c>
      <c r="Q275" s="29"/>
      <c r="R275" s="29"/>
      <c r="S275" s="29"/>
      <c r="T275" s="19">
        <f t="shared" si="256"/>
        <v>1</v>
      </c>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t="s">
        <v>467</v>
      </c>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29"/>
      <c r="CD275" s="51"/>
      <c r="CE275" s="29"/>
      <c r="CF275" s="51"/>
      <c r="CG275" s="29"/>
      <c r="CH275" s="51"/>
      <c r="CI275" s="29"/>
      <c r="CJ275" s="29"/>
    </row>
    <row r="276" spans="1:88" customFormat="1" ht="47.25" hidden="1" x14ac:dyDescent="0.25">
      <c r="A276" s="26">
        <v>270</v>
      </c>
      <c r="B276" s="76">
        <v>534</v>
      </c>
      <c r="C276" s="64" t="s">
        <v>295</v>
      </c>
      <c r="D276" s="18" t="s">
        <v>7</v>
      </c>
      <c r="E276" s="13" t="s">
        <v>695</v>
      </c>
      <c r="F276" s="9" t="s">
        <v>16</v>
      </c>
      <c r="G276" s="13" t="s">
        <v>701</v>
      </c>
      <c r="H276" s="19" t="s">
        <v>703</v>
      </c>
      <c r="I276" s="19" t="s">
        <v>428</v>
      </c>
      <c r="J276" s="12" t="s">
        <v>286</v>
      </c>
      <c r="K276" s="29"/>
      <c r="L276" s="29"/>
      <c r="M276" s="29"/>
      <c r="N276" s="29"/>
      <c r="O276" s="29" t="s">
        <v>11</v>
      </c>
      <c r="P276" s="29"/>
      <c r="Q276" s="29"/>
      <c r="R276" s="29"/>
      <c r="S276" s="29"/>
      <c r="T276" s="19">
        <f t="shared" si="256"/>
        <v>1</v>
      </c>
      <c r="U276" s="19"/>
      <c r="V276" s="19"/>
      <c r="W276" s="19"/>
      <c r="X276" s="19"/>
      <c r="Y276" s="19"/>
      <c r="Z276" s="19"/>
      <c r="AA276" s="19"/>
      <c r="AB276" s="19"/>
      <c r="AC276" s="19"/>
      <c r="AD276" s="19"/>
      <c r="AE276" s="19"/>
      <c r="AF276" s="19"/>
      <c r="AG276" s="19"/>
      <c r="AH276" s="19"/>
      <c r="AI276" s="19"/>
      <c r="AJ276" s="19"/>
      <c r="AK276" s="19"/>
      <c r="AL276" s="19"/>
      <c r="AM276" s="19"/>
      <c r="AN276" s="19" t="s">
        <v>467</v>
      </c>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9"/>
      <c r="CD276" s="51"/>
      <c r="CE276" s="29"/>
      <c r="CF276" s="51"/>
      <c r="CG276" s="29"/>
      <c r="CH276" s="51"/>
      <c r="CI276" s="29"/>
      <c r="CJ276" s="29"/>
    </row>
    <row r="277" spans="1:88" customFormat="1" ht="54" hidden="1" customHeight="1" x14ac:dyDescent="0.25">
      <c r="A277" s="26">
        <v>271</v>
      </c>
      <c r="B277" s="76">
        <v>534</v>
      </c>
      <c r="C277" s="64" t="s">
        <v>295</v>
      </c>
      <c r="D277" s="18" t="s">
        <v>7</v>
      </c>
      <c r="E277" s="13" t="s">
        <v>695</v>
      </c>
      <c r="F277" s="9" t="s">
        <v>16</v>
      </c>
      <c r="G277" s="13" t="s">
        <v>701</v>
      </c>
      <c r="H277" s="19" t="s">
        <v>704</v>
      </c>
      <c r="I277" s="19" t="s">
        <v>428</v>
      </c>
      <c r="J277" s="12" t="s">
        <v>286</v>
      </c>
      <c r="K277" s="29"/>
      <c r="L277" s="29"/>
      <c r="M277" s="29"/>
      <c r="N277" s="29"/>
      <c r="O277" s="29"/>
      <c r="P277" s="29"/>
      <c r="Q277" s="29" t="s">
        <v>11</v>
      </c>
      <c r="R277" s="29"/>
      <c r="S277" s="29"/>
      <c r="T277" s="19">
        <f t="shared" si="256"/>
        <v>1</v>
      </c>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t="s">
        <v>431</v>
      </c>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9"/>
      <c r="CD277" s="51"/>
      <c r="CE277" s="29"/>
      <c r="CF277" s="51"/>
      <c r="CG277" s="29"/>
      <c r="CH277" s="51"/>
      <c r="CI277" s="29"/>
      <c r="CJ277" s="29"/>
    </row>
    <row r="278" spans="1:88" customFormat="1" ht="54" hidden="1" customHeight="1" x14ac:dyDescent="0.25">
      <c r="A278" s="26">
        <v>272</v>
      </c>
      <c r="B278" s="76">
        <v>534</v>
      </c>
      <c r="C278" s="64" t="s">
        <v>295</v>
      </c>
      <c r="D278" s="18" t="s">
        <v>7</v>
      </c>
      <c r="E278" s="13" t="s">
        <v>695</v>
      </c>
      <c r="F278" s="9" t="s">
        <v>16</v>
      </c>
      <c r="G278" s="13" t="s">
        <v>701</v>
      </c>
      <c r="H278" s="19" t="s">
        <v>705</v>
      </c>
      <c r="I278" s="19" t="s">
        <v>428</v>
      </c>
      <c r="J278" s="12" t="s">
        <v>286</v>
      </c>
      <c r="K278" s="29"/>
      <c r="L278" s="29"/>
      <c r="M278" s="29"/>
      <c r="N278" s="29"/>
      <c r="O278" s="29"/>
      <c r="P278" s="29"/>
      <c r="Q278" s="29"/>
      <c r="R278" s="29" t="s">
        <v>11</v>
      </c>
      <c r="S278" s="29"/>
      <c r="T278" s="19">
        <f t="shared" si="256"/>
        <v>1</v>
      </c>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t="s">
        <v>467</v>
      </c>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29"/>
      <c r="CD278" s="51"/>
      <c r="CE278" s="29"/>
      <c r="CF278" s="51"/>
      <c r="CG278" s="29"/>
      <c r="CH278" s="51"/>
      <c r="CI278" s="29"/>
      <c r="CJ278" s="29"/>
    </row>
    <row r="279" spans="1:88" customFormat="1" ht="54" hidden="1" customHeight="1" x14ac:dyDescent="0.25">
      <c r="A279" s="26">
        <v>273</v>
      </c>
      <c r="B279" s="76">
        <v>534</v>
      </c>
      <c r="C279" s="64" t="s">
        <v>295</v>
      </c>
      <c r="D279" s="18" t="s">
        <v>7</v>
      </c>
      <c r="E279" s="13" t="s">
        <v>695</v>
      </c>
      <c r="F279" s="9" t="s">
        <v>16</v>
      </c>
      <c r="G279" s="13" t="s">
        <v>701</v>
      </c>
      <c r="H279" s="19" t="s">
        <v>706</v>
      </c>
      <c r="I279" s="19" t="s">
        <v>428</v>
      </c>
      <c r="J279" s="12" t="s">
        <v>286</v>
      </c>
      <c r="K279" s="29"/>
      <c r="L279" s="29"/>
      <c r="M279" s="29"/>
      <c r="N279" s="29"/>
      <c r="O279" s="29"/>
      <c r="P279" s="29"/>
      <c r="Q279" s="29"/>
      <c r="R279" s="29"/>
      <c r="S279" s="29" t="s">
        <v>11</v>
      </c>
      <c r="T279" s="19">
        <f t="shared" si="256"/>
        <v>1</v>
      </c>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t="s">
        <v>467</v>
      </c>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29"/>
      <c r="CD279" s="51"/>
      <c r="CE279" s="29"/>
      <c r="CF279" s="51"/>
      <c r="CG279" s="29"/>
      <c r="CH279" s="51"/>
      <c r="CI279" s="29"/>
      <c r="CJ279" s="29"/>
    </row>
    <row r="280" spans="1:88" customFormat="1" ht="15.75" hidden="1" customHeight="1" x14ac:dyDescent="0.25">
      <c r="A280" s="26">
        <v>274</v>
      </c>
      <c r="B280" s="27">
        <v>539</v>
      </c>
      <c r="C280" s="13" t="s">
        <v>296</v>
      </c>
      <c r="D280" s="9" t="s">
        <v>7</v>
      </c>
      <c r="E280" s="13" t="s">
        <v>297</v>
      </c>
      <c r="F280" s="9" t="s">
        <v>16</v>
      </c>
      <c r="G280" s="13" t="s">
        <v>707</v>
      </c>
      <c r="H280" s="19" t="s">
        <v>809</v>
      </c>
      <c r="I280" s="19" t="s">
        <v>428</v>
      </c>
      <c r="J280" s="12" t="s">
        <v>286</v>
      </c>
      <c r="K280" s="19"/>
      <c r="L280" s="19"/>
      <c r="M280" s="29" t="s">
        <v>11</v>
      </c>
      <c r="N280" s="29"/>
      <c r="O280" s="29"/>
      <c r="P280" s="29"/>
      <c r="Q280" s="29"/>
      <c r="R280" s="29"/>
      <c r="S280" s="29"/>
      <c r="T280" s="19">
        <f t="shared" si="256"/>
        <v>1</v>
      </c>
      <c r="U280" s="19"/>
      <c r="V280" s="19"/>
      <c r="W280" s="19"/>
      <c r="X280" s="19"/>
      <c r="Y280" s="19"/>
      <c r="Z280" s="19"/>
      <c r="AA280" s="19"/>
      <c r="AB280" s="19"/>
      <c r="AC280" s="19"/>
      <c r="AD280" s="19" t="s">
        <v>511</v>
      </c>
      <c r="AE280" s="19" t="s">
        <v>511</v>
      </c>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v>2</v>
      </c>
      <c r="BE280" s="19">
        <v>2</v>
      </c>
      <c r="BF280" s="19">
        <v>2</v>
      </c>
      <c r="BG280" s="19">
        <v>2</v>
      </c>
      <c r="BH280" s="19">
        <v>2</v>
      </c>
      <c r="BI280" s="19">
        <v>2</v>
      </c>
      <c r="BJ280" s="19">
        <v>1</v>
      </c>
      <c r="BK280" s="19">
        <v>2</v>
      </c>
      <c r="BL280" s="19">
        <v>2</v>
      </c>
      <c r="BM280" s="19">
        <v>1</v>
      </c>
      <c r="BN280" s="19">
        <v>2</v>
      </c>
      <c r="BO280" s="19">
        <v>2</v>
      </c>
      <c r="BP280" s="19">
        <v>2</v>
      </c>
      <c r="BQ280" s="19">
        <v>0</v>
      </c>
      <c r="BR280" s="19">
        <v>2</v>
      </c>
      <c r="BS280" s="19">
        <v>1</v>
      </c>
      <c r="BT280" s="19">
        <v>2</v>
      </c>
      <c r="BU280" s="19">
        <v>2</v>
      </c>
      <c r="BV280" s="19">
        <v>2</v>
      </c>
      <c r="BW280" s="19">
        <v>1</v>
      </c>
      <c r="BX280" s="19">
        <v>2</v>
      </c>
      <c r="BY280" s="19">
        <v>2</v>
      </c>
      <c r="BZ280" s="19">
        <v>1</v>
      </c>
      <c r="CA280" s="19">
        <v>2</v>
      </c>
      <c r="CB280" s="19">
        <v>2</v>
      </c>
      <c r="CC280" s="29">
        <f>COUNTIF($BD280:$CB280,2)</f>
        <v>19</v>
      </c>
      <c r="CD280" s="51">
        <f>CC280/COUNTA($BD280:$CB280)</f>
        <v>0.76</v>
      </c>
      <c r="CE280" s="29">
        <f>COUNTIF($BD280:$CB280,1)</f>
        <v>5</v>
      </c>
      <c r="CF280" s="51">
        <f>CE280/COUNTA($BD280:$CB280)</f>
        <v>0.2</v>
      </c>
      <c r="CG280" s="29">
        <f>COUNTIF($BD280:$CB280,0)</f>
        <v>1</v>
      </c>
      <c r="CH280" s="51">
        <f>CG280/COUNTA($BD280:$CB280)</f>
        <v>0.04</v>
      </c>
      <c r="CI280" s="29">
        <f>(((CC280*2)+(CE280*1)+(CG280*0)))/COUNTA($BD280:$CB280)</f>
        <v>1.72</v>
      </c>
      <c r="CJ280" s="29" t="str">
        <f>IF(CI280&gt;=1.6,"Đạt mục tiêu",IF(CI280&gt;=1,"Cần cố gắng","Chưa đạt"))</f>
        <v>Đạt mục tiêu</v>
      </c>
    </row>
    <row r="281" spans="1:88" customFormat="1" ht="47.25" hidden="1" x14ac:dyDescent="0.25">
      <c r="A281" s="26">
        <v>275</v>
      </c>
      <c r="B281" s="27">
        <v>539</v>
      </c>
      <c r="C281" s="13" t="s">
        <v>296</v>
      </c>
      <c r="D281" s="9" t="s">
        <v>7</v>
      </c>
      <c r="E281" s="13" t="s">
        <v>297</v>
      </c>
      <c r="F281" s="9" t="s">
        <v>16</v>
      </c>
      <c r="G281" s="13" t="s">
        <v>708</v>
      </c>
      <c r="H281" s="19" t="s">
        <v>709</v>
      </c>
      <c r="I281" s="19" t="s">
        <v>428</v>
      </c>
      <c r="J281" s="12" t="s">
        <v>286</v>
      </c>
      <c r="K281" s="19"/>
      <c r="L281" s="19"/>
      <c r="M281" s="29"/>
      <c r="N281" s="29" t="s">
        <v>11</v>
      </c>
      <c r="O281" s="29"/>
      <c r="P281" s="29"/>
      <c r="Q281" s="29"/>
      <c r="R281" s="29"/>
      <c r="S281" s="29"/>
      <c r="T281" s="19">
        <f t="shared" si="256"/>
        <v>1</v>
      </c>
      <c r="U281" s="19"/>
      <c r="V281" s="19"/>
      <c r="W281" s="19"/>
      <c r="X281" s="19"/>
      <c r="Y281" s="19"/>
      <c r="Z281" s="19"/>
      <c r="AA281" s="19"/>
      <c r="AB281" s="19"/>
      <c r="AC281" s="19"/>
      <c r="AD281" s="19"/>
      <c r="AE281" s="19"/>
      <c r="AF281" s="19"/>
      <c r="AG281" s="19"/>
      <c r="AH281" s="19"/>
      <c r="AI281" s="19" t="s">
        <v>467</v>
      </c>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9"/>
      <c r="CD281" s="51"/>
      <c r="CE281" s="29"/>
      <c r="CF281" s="51"/>
      <c r="CG281" s="29"/>
      <c r="CH281" s="51"/>
      <c r="CI281" s="29"/>
      <c r="CJ281" s="29"/>
    </row>
    <row r="282" spans="1:88" ht="46.5" customHeight="1" x14ac:dyDescent="0.25">
      <c r="A282" s="26"/>
      <c r="B282" s="27">
        <v>539</v>
      </c>
      <c r="C282" s="13" t="s">
        <v>296</v>
      </c>
      <c r="D282" s="50" t="s">
        <v>7</v>
      </c>
      <c r="E282" s="13" t="s">
        <v>297</v>
      </c>
      <c r="F282" s="50" t="s">
        <v>16</v>
      </c>
      <c r="G282" s="13" t="s">
        <v>708</v>
      </c>
      <c r="H282" s="19" t="s">
        <v>851</v>
      </c>
      <c r="I282" s="19" t="s">
        <v>428</v>
      </c>
      <c r="J282" s="12" t="s">
        <v>286</v>
      </c>
      <c r="K282" s="19"/>
      <c r="L282" s="19"/>
      <c r="M282" s="29"/>
      <c r="N282" s="29"/>
      <c r="O282" s="29"/>
      <c r="P282" s="29" t="s">
        <v>11</v>
      </c>
      <c r="Q282" s="29"/>
      <c r="R282" s="29"/>
      <c r="S282" s="29"/>
      <c r="T282" s="19">
        <f t="shared" si="256"/>
        <v>1</v>
      </c>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t="s">
        <v>467</v>
      </c>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9"/>
      <c r="CD282" s="51"/>
      <c r="CE282" s="29"/>
      <c r="CF282" s="51"/>
      <c r="CG282" s="29"/>
      <c r="CH282" s="51"/>
      <c r="CI282" s="29"/>
      <c r="CJ282" s="29"/>
    </row>
    <row r="283" spans="1:88" customFormat="1" ht="47.25" hidden="1" x14ac:dyDescent="0.25">
      <c r="A283" s="26">
        <v>276</v>
      </c>
      <c r="B283" s="27">
        <v>539</v>
      </c>
      <c r="C283" s="13" t="s">
        <v>296</v>
      </c>
      <c r="D283" s="9" t="s">
        <v>7</v>
      </c>
      <c r="E283" s="13" t="s">
        <v>297</v>
      </c>
      <c r="F283" s="9" t="s">
        <v>16</v>
      </c>
      <c r="G283" s="13" t="s">
        <v>710</v>
      </c>
      <c r="H283" s="19" t="s">
        <v>711</v>
      </c>
      <c r="I283" s="19" t="s">
        <v>428</v>
      </c>
      <c r="J283" s="12" t="s">
        <v>286</v>
      </c>
      <c r="K283" s="19"/>
      <c r="L283" s="19"/>
      <c r="M283" s="29"/>
      <c r="N283" s="29"/>
      <c r="O283" s="29" t="s">
        <v>11</v>
      </c>
      <c r="P283" s="29"/>
      <c r="Q283" s="29"/>
      <c r="R283" s="29"/>
      <c r="S283" s="29"/>
      <c r="T283" s="19">
        <f t="shared" si="256"/>
        <v>1</v>
      </c>
      <c r="U283" s="19"/>
      <c r="V283" s="19"/>
      <c r="W283" s="19"/>
      <c r="X283" s="19"/>
      <c r="Y283" s="19"/>
      <c r="Z283" s="19"/>
      <c r="AA283" s="19"/>
      <c r="AB283" s="19"/>
      <c r="AC283" s="19"/>
      <c r="AD283" s="19"/>
      <c r="AE283" s="19"/>
      <c r="AF283" s="19"/>
      <c r="AG283" s="19"/>
      <c r="AH283" s="19"/>
      <c r="AI283" s="19"/>
      <c r="AJ283" s="19"/>
      <c r="AK283" s="19" t="s">
        <v>467</v>
      </c>
      <c r="AL283" s="19" t="s">
        <v>432</v>
      </c>
      <c r="AM283" s="19" t="s">
        <v>432</v>
      </c>
      <c r="AN283" s="19" t="s">
        <v>432</v>
      </c>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9"/>
      <c r="CD283" s="51"/>
      <c r="CE283" s="29"/>
      <c r="CF283" s="51"/>
      <c r="CG283" s="29"/>
      <c r="CH283" s="51"/>
      <c r="CI283" s="29"/>
      <c r="CJ283" s="29"/>
    </row>
    <row r="284" spans="1:88" customFormat="1" ht="15.75" hidden="1" customHeight="1" x14ac:dyDescent="0.25">
      <c r="A284" s="26">
        <v>277</v>
      </c>
      <c r="B284" s="27">
        <v>539</v>
      </c>
      <c r="C284" s="13" t="s">
        <v>296</v>
      </c>
      <c r="D284" s="9" t="s">
        <v>7</v>
      </c>
      <c r="E284" s="13" t="s">
        <v>297</v>
      </c>
      <c r="F284" s="9" t="s">
        <v>16</v>
      </c>
      <c r="G284" s="13" t="s">
        <v>712</v>
      </c>
      <c r="H284" s="19" t="s">
        <v>713</v>
      </c>
      <c r="I284" s="19" t="s">
        <v>428</v>
      </c>
      <c r="J284" s="12" t="s">
        <v>286</v>
      </c>
      <c r="K284" s="19"/>
      <c r="L284" s="19"/>
      <c r="M284" s="29"/>
      <c r="N284" s="29"/>
      <c r="O284" s="29"/>
      <c r="P284" s="29"/>
      <c r="Q284" s="29"/>
      <c r="R284" s="29" t="s">
        <v>11</v>
      </c>
      <c r="S284" s="29"/>
      <c r="T284" s="19">
        <f t="shared" si="256"/>
        <v>1</v>
      </c>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t="s">
        <v>467</v>
      </c>
      <c r="AZ284" s="19" t="s">
        <v>511</v>
      </c>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9"/>
      <c r="CD284" s="51"/>
      <c r="CE284" s="29"/>
      <c r="CF284" s="51"/>
      <c r="CG284" s="29"/>
      <c r="CH284" s="51"/>
      <c r="CI284" s="29"/>
      <c r="CJ284" s="29"/>
    </row>
    <row r="285" spans="1:88" customFormat="1" ht="15.75" hidden="1" customHeight="1" x14ac:dyDescent="0.25">
      <c r="A285" s="26">
        <v>278</v>
      </c>
      <c r="B285" s="27">
        <v>539</v>
      </c>
      <c r="C285" s="13" t="s">
        <v>296</v>
      </c>
      <c r="D285" s="9" t="s">
        <v>7</v>
      </c>
      <c r="E285" s="13" t="s">
        <v>297</v>
      </c>
      <c r="F285" s="9" t="s">
        <v>16</v>
      </c>
      <c r="G285" s="13" t="s">
        <v>714</v>
      </c>
      <c r="H285" s="89" t="s">
        <v>715</v>
      </c>
      <c r="I285" s="19" t="s">
        <v>428</v>
      </c>
      <c r="J285" s="12" t="s">
        <v>286</v>
      </c>
      <c r="K285" s="19"/>
      <c r="L285" s="19"/>
      <c r="M285" s="29"/>
      <c r="N285" s="29"/>
      <c r="O285" s="29"/>
      <c r="P285" s="29"/>
      <c r="Q285" s="29"/>
      <c r="R285" s="29"/>
      <c r="S285" s="29" t="s">
        <v>11</v>
      </c>
      <c r="T285" s="19">
        <f t="shared" si="256"/>
        <v>1</v>
      </c>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t="s">
        <v>467</v>
      </c>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29"/>
      <c r="CD285" s="51"/>
      <c r="CE285" s="29"/>
      <c r="CF285" s="51"/>
      <c r="CG285" s="29"/>
      <c r="CH285" s="51"/>
      <c r="CI285" s="29"/>
      <c r="CJ285" s="29"/>
    </row>
    <row r="286" spans="1:88" customFormat="1" ht="15.75" hidden="1" customHeight="1" x14ac:dyDescent="0.25">
      <c r="A286" s="26">
        <v>279</v>
      </c>
      <c r="B286" s="90">
        <v>542</v>
      </c>
      <c r="C286" s="49" t="s">
        <v>298</v>
      </c>
      <c r="D286" s="9" t="s">
        <v>7</v>
      </c>
      <c r="E286" s="13" t="s">
        <v>716</v>
      </c>
      <c r="F286" s="1"/>
      <c r="G286" s="13" t="s">
        <v>717</v>
      </c>
      <c r="H286" s="19" t="s">
        <v>718</v>
      </c>
      <c r="I286" s="19" t="s">
        <v>428</v>
      </c>
      <c r="J286" s="12" t="s">
        <v>286</v>
      </c>
      <c r="K286" s="29" t="s">
        <v>11</v>
      </c>
      <c r="L286" s="29"/>
      <c r="M286" s="29"/>
      <c r="N286" s="29"/>
      <c r="O286" s="29"/>
      <c r="P286" s="29"/>
      <c r="Q286" s="29"/>
      <c r="R286" s="29"/>
      <c r="S286" s="29"/>
      <c r="T286" s="19">
        <f t="shared" si="256"/>
        <v>1</v>
      </c>
      <c r="U286" s="19"/>
      <c r="V286" s="19" t="s">
        <v>432</v>
      </c>
      <c r="W286" s="19" t="s">
        <v>432</v>
      </c>
      <c r="X286" s="19" t="s">
        <v>467</v>
      </c>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v>2</v>
      </c>
      <c r="BE286" s="19">
        <v>2</v>
      </c>
      <c r="BF286" s="19">
        <v>2</v>
      </c>
      <c r="BG286" s="19">
        <v>1</v>
      </c>
      <c r="BH286" s="19">
        <v>2</v>
      </c>
      <c r="BI286" s="19">
        <v>2</v>
      </c>
      <c r="BJ286" s="19">
        <v>2</v>
      </c>
      <c r="BK286" s="19">
        <v>2</v>
      </c>
      <c r="BL286" s="19">
        <v>2</v>
      </c>
      <c r="BM286" s="19">
        <v>1</v>
      </c>
      <c r="BN286" s="19">
        <v>2</v>
      </c>
      <c r="BO286" s="19">
        <v>2</v>
      </c>
      <c r="BP286" s="19">
        <v>2</v>
      </c>
      <c r="BQ286" s="19">
        <v>2</v>
      </c>
      <c r="BR286" s="19">
        <v>1</v>
      </c>
      <c r="BS286" s="19">
        <v>2</v>
      </c>
      <c r="BT286" s="19">
        <v>2</v>
      </c>
      <c r="BU286" s="19">
        <v>1</v>
      </c>
      <c r="BV286" s="19">
        <v>0</v>
      </c>
      <c r="BW286" s="19">
        <v>2</v>
      </c>
      <c r="BX286" s="19">
        <v>2</v>
      </c>
      <c r="BY286" s="19">
        <v>2</v>
      </c>
      <c r="BZ286" s="19">
        <v>2</v>
      </c>
      <c r="CA286" s="19">
        <v>2</v>
      </c>
      <c r="CB286" s="19">
        <v>1</v>
      </c>
      <c r="CC286" s="29">
        <f>COUNTIF($BD286:$CB286,2)</f>
        <v>19</v>
      </c>
      <c r="CD286" s="51">
        <f>CC286/COUNTA($BD286:$CB286)</f>
        <v>0.76</v>
      </c>
      <c r="CE286" s="29">
        <f>COUNTIF($BD286:$CB286,1)</f>
        <v>5</v>
      </c>
      <c r="CF286" s="51">
        <f>CE286/COUNTA($BD286:$CB286)</f>
        <v>0.2</v>
      </c>
      <c r="CG286" s="29">
        <f>COUNTIF($BD286:$CB286,0)</f>
        <v>1</v>
      </c>
      <c r="CH286" s="51">
        <f>CG286/COUNTA($BD286:$CB286)</f>
        <v>0.04</v>
      </c>
      <c r="CI286" s="29">
        <f>(((CC286*2)+(CE286*1)+(CG286*0)))/COUNTA($BD286:$CB286)</f>
        <v>1.72</v>
      </c>
      <c r="CJ286" s="29" t="str">
        <f>IF(CI286&gt;=1.6,"Đạt mục tiêu",IF(CI286&gt;=1,"Cần cố gắng","Chưa đạt"))</f>
        <v>Đạt mục tiêu</v>
      </c>
    </row>
    <row r="287" spans="1:88" customFormat="1" ht="15.75" hidden="1" customHeight="1" x14ac:dyDescent="0.25">
      <c r="A287" s="26">
        <v>281</v>
      </c>
      <c r="B287" s="90">
        <v>542</v>
      </c>
      <c r="C287" s="49" t="s">
        <v>298</v>
      </c>
      <c r="D287" s="9" t="s">
        <v>7</v>
      </c>
      <c r="E287" s="13" t="s">
        <v>716</v>
      </c>
      <c r="F287" s="9" t="s">
        <v>16</v>
      </c>
      <c r="G287" s="13" t="s">
        <v>719</v>
      </c>
      <c r="H287" s="19" t="s">
        <v>810</v>
      </c>
      <c r="I287" s="19" t="s">
        <v>428</v>
      </c>
      <c r="J287" s="12" t="s">
        <v>286</v>
      </c>
      <c r="K287" s="29"/>
      <c r="L287" s="29" t="s">
        <v>11</v>
      </c>
      <c r="M287" s="29"/>
      <c r="N287" s="29"/>
      <c r="O287" s="29"/>
      <c r="P287" s="29"/>
      <c r="Q287" s="29"/>
      <c r="R287" s="29"/>
      <c r="S287" s="29"/>
      <c r="T287" s="19">
        <f t="shared" si="256"/>
        <v>1</v>
      </c>
      <c r="U287" s="19"/>
      <c r="V287" s="19"/>
      <c r="W287" s="19"/>
      <c r="X287" s="19"/>
      <c r="Y287" s="19"/>
      <c r="Z287" s="19" t="s">
        <v>467</v>
      </c>
      <c r="AA287" s="19"/>
      <c r="AB287" s="19" t="s">
        <v>467</v>
      </c>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9"/>
      <c r="CD287" s="51"/>
      <c r="CE287" s="29"/>
      <c r="CF287" s="51"/>
      <c r="CG287" s="29"/>
      <c r="CH287" s="51"/>
      <c r="CI287" s="29"/>
      <c r="CJ287" s="29"/>
    </row>
    <row r="288" spans="1:88" customFormat="1" ht="15.75" hidden="1" customHeight="1" x14ac:dyDescent="0.25">
      <c r="A288" s="26">
        <v>282</v>
      </c>
      <c r="B288" s="90">
        <v>542</v>
      </c>
      <c r="C288" s="49" t="s">
        <v>298</v>
      </c>
      <c r="D288" s="9" t="s">
        <v>7</v>
      </c>
      <c r="E288" s="13" t="s">
        <v>716</v>
      </c>
      <c r="F288" s="9" t="s">
        <v>16</v>
      </c>
      <c r="G288" s="13" t="s">
        <v>719</v>
      </c>
      <c r="H288" s="19" t="s">
        <v>720</v>
      </c>
      <c r="I288" s="19" t="s">
        <v>428</v>
      </c>
      <c r="J288" s="12" t="s">
        <v>286</v>
      </c>
      <c r="K288" s="29"/>
      <c r="L288" s="29"/>
      <c r="M288" s="29" t="s">
        <v>11</v>
      </c>
      <c r="N288" s="29"/>
      <c r="O288" s="29"/>
      <c r="P288" s="29"/>
      <c r="Q288" s="29"/>
      <c r="R288" s="29"/>
      <c r="S288" s="29"/>
      <c r="T288" s="19">
        <f t="shared" si="256"/>
        <v>1</v>
      </c>
      <c r="U288" s="19"/>
      <c r="V288" s="19"/>
      <c r="W288" s="19"/>
      <c r="X288" s="19"/>
      <c r="Y288" s="19"/>
      <c r="Z288" s="19"/>
      <c r="AA288" s="19"/>
      <c r="AB288" s="19"/>
      <c r="AC288" s="19" t="s">
        <v>467</v>
      </c>
      <c r="AD288" s="19" t="s">
        <v>432</v>
      </c>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9"/>
      <c r="CD288" s="51"/>
      <c r="CE288" s="29"/>
      <c r="CF288" s="51"/>
      <c r="CG288" s="29"/>
      <c r="CH288" s="51"/>
      <c r="CI288" s="29"/>
      <c r="CJ288" s="29"/>
    </row>
    <row r="289" spans="1:88" customFormat="1" ht="63" hidden="1" x14ac:dyDescent="0.25">
      <c r="A289" s="26">
        <v>283</v>
      </c>
      <c r="B289" s="90">
        <v>542</v>
      </c>
      <c r="C289" s="49" t="s">
        <v>298</v>
      </c>
      <c r="D289" s="9" t="s">
        <v>7</v>
      </c>
      <c r="E289" s="13" t="s">
        <v>716</v>
      </c>
      <c r="F289" s="9" t="s">
        <v>16</v>
      </c>
      <c r="G289" s="13" t="s">
        <v>719</v>
      </c>
      <c r="H289" s="19" t="s">
        <v>721</v>
      </c>
      <c r="I289" s="19" t="s">
        <v>428</v>
      </c>
      <c r="J289" s="12" t="s">
        <v>286</v>
      </c>
      <c r="K289" s="29"/>
      <c r="L289" s="29"/>
      <c r="M289" s="29"/>
      <c r="N289" s="29" t="s">
        <v>11</v>
      </c>
      <c r="O289" s="29"/>
      <c r="P289" s="29"/>
      <c r="Q289" s="29"/>
      <c r="R289" s="29"/>
      <c r="S289" s="29"/>
      <c r="T289" s="19">
        <f t="shared" si="256"/>
        <v>1</v>
      </c>
      <c r="U289" s="19"/>
      <c r="V289" s="19"/>
      <c r="W289" s="19"/>
      <c r="X289" s="19"/>
      <c r="Y289" s="19"/>
      <c r="Z289" s="19"/>
      <c r="AA289" s="19"/>
      <c r="AB289" s="19"/>
      <c r="AC289" s="19"/>
      <c r="AD289" s="19"/>
      <c r="AE289" s="19"/>
      <c r="AF289" s="19"/>
      <c r="AG289" s="19" t="s">
        <v>467</v>
      </c>
      <c r="AH289" s="19" t="s">
        <v>432</v>
      </c>
      <c r="AI289" s="19" t="s">
        <v>432</v>
      </c>
      <c r="AJ289" s="19" t="s">
        <v>432</v>
      </c>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29"/>
      <c r="CD289" s="51"/>
      <c r="CE289" s="29"/>
      <c r="CF289" s="51"/>
      <c r="CG289" s="29"/>
      <c r="CH289" s="51"/>
      <c r="CI289" s="29"/>
      <c r="CJ289" s="29"/>
    </row>
    <row r="290" spans="1:88" customFormat="1" ht="63" hidden="1" x14ac:dyDescent="0.25">
      <c r="A290" s="26">
        <v>284</v>
      </c>
      <c r="B290" s="90">
        <v>542</v>
      </c>
      <c r="C290" s="49" t="s">
        <v>298</v>
      </c>
      <c r="D290" s="9" t="s">
        <v>7</v>
      </c>
      <c r="E290" s="13" t="s">
        <v>716</v>
      </c>
      <c r="F290" s="9" t="s">
        <v>16</v>
      </c>
      <c r="G290" s="13" t="s">
        <v>719</v>
      </c>
      <c r="H290" s="19" t="s">
        <v>722</v>
      </c>
      <c r="I290" s="19" t="s">
        <v>428</v>
      </c>
      <c r="J290" s="12" t="s">
        <v>286</v>
      </c>
      <c r="K290" s="29"/>
      <c r="L290" s="29"/>
      <c r="M290" s="29"/>
      <c r="N290" s="29"/>
      <c r="O290" s="29" t="s">
        <v>11</v>
      </c>
      <c r="P290" s="29"/>
      <c r="Q290" s="29"/>
      <c r="R290" s="29"/>
      <c r="S290" s="29"/>
      <c r="T290" s="19">
        <f t="shared" si="256"/>
        <v>1</v>
      </c>
      <c r="U290" s="19"/>
      <c r="V290" s="19"/>
      <c r="W290" s="19"/>
      <c r="X290" s="19"/>
      <c r="Y290" s="19"/>
      <c r="Z290" s="19"/>
      <c r="AA290" s="19"/>
      <c r="AB290" s="19"/>
      <c r="AC290" s="19"/>
      <c r="AD290" s="19"/>
      <c r="AE290" s="19"/>
      <c r="AF290" s="19"/>
      <c r="AG290" s="19"/>
      <c r="AH290" s="19"/>
      <c r="AI290" s="19"/>
      <c r="AJ290" s="19"/>
      <c r="AK290" s="19"/>
      <c r="AL290" s="19" t="s">
        <v>467</v>
      </c>
      <c r="AM290" s="19" t="s">
        <v>432</v>
      </c>
      <c r="AN290" s="19" t="s">
        <v>432</v>
      </c>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9"/>
      <c r="CD290" s="51"/>
      <c r="CE290" s="29"/>
      <c r="CF290" s="51"/>
      <c r="CG290" s="29"/>
      <c r="CH290" s="51"/>
      <c r="CI290" s="29"/>
      <c r="CJ290" s="29"/>
    </row>
    <row r="291" spans="1:88" ht="46.5" customHeight="1" x14ac:dyDescent="0.25">
      <c r="A291" s="26">
        <v>285</v>
      </c>
      <c r="B291" s="90">
        <v>542</v>
      </c>
      <c r="C291" s="49" t="s">
        <v>298</v>
      </c>
      <c r="D291" s="50" t="s">
        <v>7</v>
      </c>
      <c r="E291" s="13" t="s">
        <v>716</v>
      </c>
      <c r="F291" s="50" t="s">
        <v>16</v>
      </c>
      <c r="G291" s="13" t="s">
        <v>723</v>
      </c>
      <c r="H291" s="19" t="s">
        <v>857</v>
      </c>
      <c r="I291" s="19" t="s">
        <v>428</v>
      </c>
      <c r="J291" s="12" t="s">
        <v>286</v>
      </c>
      <c r="K291" s="29"/>
      <c r="L291" s="29"/>
      <c r="M291" s="29"/>
      <c r="N291" s="29"/>
      <c r="O291" s="29"/>
      <c r="P291" s="29" t="s">
        <v>11</v>
      </c>
      <c r="Q291" s="29"/>
      <c r="R291" s="29"/>
      <c r="S291" s="29"/>
      <c r="T291" s="19">
        <f t="shared" si="256"/>
        <v>1</v>
      </c>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t="s">
        <v>467</v>
      </c>
      <c r="AQ291" s="19"/>
      <c r="AR291" s="19" t="s">
        <v>467</v>
      </c>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9"/>
      <c r="CD291" s="51"/>
      <c r="CE291" s="29"/>
      <c r="CF291" s="51"/>
      <c r="CG291" s="29"/>
      <c r="CH291" s="51"/>
      <c r="CI291" s="29"/>
      <c r="CJ291" s="29"/>
    </row>
    <row r="292" spans="1:88" customFormat="1" ht="15.75" hidden="1" customHeight="1" x14ac:dyDescent="0.25">
      <c r="A292" s="26">
        <v>286</v>
      </c>
      <c r="B292" s="90">
        <v>542</v>
      </c>
      <c r="C292" s="49" t="s">
        <v>298</v>
      </c>
      <c r="D292" s="9" t="s">
        <v>7</v>
      </c>
      <c r="E292" s="13" t="s">
        <v>716</v>
      </c>
      <c r="F292" s="9" t="s">
        <v>16</v>
      </c>
      <c r="G292" s="13" t="s">
        <v>724</v>
      </c>
      <c r="H292" s="19" t="s">
        <v>725</v>
      </c>
      <c r="I292" s="19" t="s">
        <v>428</v>
      </c>
      <c r="J292" s="12" t="s">
        <v>286</v>
      </c>
      <c r="K292" s="29"/>
      <c r="L292" s="29"/>
      <c r="M292" s="29"/>
      <c r="N292" s="29"/>
      <c r="O292" s="29"/>
      <c r="P292" s="29"/>
      <c r="Q292" s="29" t="s">
        <v>11</v>
      </c>
      <c r="R292" s="29"/>
      <c r="S292" s="29"/>
      <c r="T292" s="19">
        <f t="shared" si="256"/>
        <v>1</v>
      </c>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t="s">
        <v>467</v>
      </c>
      <c r="AU292" s="19"/>
      <c r="AV292" s="19" t="s">
        <v>432</v>
      </c>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29"/>
      <c r="CD292" s="51"/>
      <c r="CE292" s="29"/>
      <c r="CF292" s="51"/>
      <c r="CG292" s="29"/>
      <c r="CH292" s="51"/>
      <c r="CI292" s="29"/>
      <c r="CJ292" s="29"/>
    </row>
    <row r="293" spans="1:88" customFormat="1" ht="15.75" hidden="1" customHeight="1" x14ac:dyDescent="0.25">
      <c r="A293" s="26">
        <v>287</v>
      </c>
      <c r="B293" s="90">
        <v>542</v>
      </c>
      <c r="C293" s="49" t="s">
        <v>298</v>
      </c>
      <c r="D293" s="9" t="s">
        <v>7</v>
      </c>
      <c r="E293" s="13" t="s">
        <v>716</v>
      </c>
      <c r="F293" s="9" t="s">
        <v>16</v>
      </c>
      <c r="G293" s="13" t="s">
        <v>719</v>
      </c>
      <c r="H293" s="19" t="s">
        <v>726</v>
      </c>
      <c r="I293" s="19" t="s">
        <v>428</v>
      </c>
      <c r="J293" s="12" t="s">
        <v>286</v>
      </c>
      <c r="K293" s="29"/>
      <c r="L293" s="29"/>
      <c r="M293" s="29"/>
      <c r="N293" s="29"/>
      <c r="O293" s="29"/>
      <c r="P293" s="29"/>
      <c r="Q293" s="29"/>
      <c r="R293" s="29" t="s">
        <v>11</v>
      </c>
      <c r="S293" s="29"/>
      <c r="T293" s="19">
        <f t="shared" si="256"/>
        <v>1</v>
      </c>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t="s">
        <v>467</v>
      </c>
      <c r="AX293" s="19" t="s">
        <v>467</v>
      </c>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29"/>
      <c r="CD293" s="51"/>
      <c r="CE293" s="29"/>
      <c r="CF293" s="51"/>
      <c r="CG293" s="29"/>
      <c r="CH293" s="51"/>
      <c r="CI293" s="29"/>
      <c r="CJ293" s="29"/>
    </row>
    <row r="294" spans="1:88" customFormat="1" ht="15.75" hidden="1" customHeight="1" x14ac:dyDescent="0.25">
      <c r="A294" s="26">
        <v>288</v>
      </c>
      <c r="B294" s="90">
        <v>542</v>
      </c>
      <c r="C294" s="49" t="s">
        <v>298</v>
      </c>
      <c r="D294" s="9" t="s">
        <v>7</v>
      </c>
      <c r="E294" s="13" t="s">
        <v>716</v>
      </c>
      <c r="F294" s="9" t="s">
        <v>16</v>
      </c>
      <c r="G294" s="13" t="s">
        <v>727</v>
      </c>
      <c r="H294" s="19" t="s">
        <v>728</v>
      </c>
      <c r="I294" s="19" t="s">
        <v>428</v>
      </c>
      <c r="J294" s="12" t="s">
        <v>286</v>
      </c>
      <c r="K294" s="29"/>
      <c r="L294" s="29"/>
      <c r="M294" s="29"/>
      <c r="N294" s="29"/>
      <c r="O294" s="29"/>
      <c r="P294" s="29"/>
      <c r="Q294" s="29"/>
      <c r="R294" s="29"/>
      <c r="S294" s="29" t="s">
        <v>11</v>
      </c>
      <c r="T294" s="19">
        <f t="shared" si="256"/>
        <v>1</v>
      </c>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t="s">
        <v>469</v>
      </c>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9"/>
      <c r="CD294" s="51"/>
      <c r="CE294" s="29"/>
      <c r="CF294" s="51"/>
      <c r="CG294" s="29"/>
      <c r="CH294" s="51"/>
      <c r="CI294" s="29"/>
      <c r="CJ294" s="29"/>
    </row>
    <row r="295" spans="1:88" customFormat="1" ht="47.25" hidden="1" x14ac:dyDescent="0.25">
      <c r="A295" s="26">
        <v>289</v>
      </c>
      <c r="B295" s="59">
        <v>545</v>
      </c>
      <c r="C295" s="13" t="s">
        <v>299</v>
      </c>
      <c r="D295" s="9" t="s">
        <v>7</v>
      </c>
      <c r="E295" s="13" t="s">
        <v>729</v>
      </c>
      <c r="F295" s="9" t="s">
        <v>16</v>
      </c>
      <c r="G295" s="13" t="s">
        <v>730</v>
      </c>
      <c r="H295" s="19" t="s">
        <v>731</v>
      </c>
      <c r="I295" s="19" t="s">
        <v>428</v>
      </c>
      <c r="J295" s="12" t="s">
        <v>286</v>
      </c>
      <c r="K295" s="19"/>
      <c r="L295" s="26"/>
      <c r="M295" s="29"/>
      <c r="N295" s="29"/>
      <c r="O295" s="29" t="s">
        <v>11</v>
      </c>
      <c r="P295" s="29"/>
      <c r="Q295" s="29"/>
      <c r="R295" s="29"/>
      <c r="S295" s="29"/>
      <c r="T295" s="19">
        <f t="shared" si="256"/>
        <v>1</v>
      </c>
      <c r="U295" s="19"/>
      <c r="V295" s="19"/>
      <c r="W295" s="19"/>
      <c r="X295" s="19"/>
      <c r="Y295" s="19"/>
      <c r="Z295" s="19"/>
      <c r="AA295" s="19"/>
      <c r="AB295" s="19"/>
      <c r="AC295" s="19"/>
      <c r="AD295" s="19"/>
      <c r="AE295" s="19"/>
      <c r="AF295" s="19"/>
      <c r="AG295" s="19"/>
      <c r="AH295" s="19"/>
      <c r="AI295" s="19"/>
      <c r="AJ295" s="19"/>
      <c r="AK295" s="19"/>
      <c r="AL295" s="19"/>
      <c r="AM295" s="19" t="s">
        <v>467</v>
      </c>
      <c r="AN295" s="19" t="s">
        <v>432</v>
      </c>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9"/>
      <c r="CD295" s="51"/>
      <c r="CE295" s="29"/>
      <c r="CF295" s="51"/>
      <c r="CG295" s="29"/>
      <c r="CH295" s="51"/>
      <c r="CI295" s="29"/>
      <c r="CJ295" s="29"/>
    </row>
    <row r="296" spans="1:88" customFormat="1" ht="15.75" hidden="1" customHeight="1" x14ac:dyDescent="0.25">
      <c r="A296" s="26">
        <v>290</v>
      </c>
      <c r="B296" s="59">
        <v>545</v>
      </c>
      <c r="C296" s="13" t="s">
        <v>299</v>
      </c>
      <c r="D296" s="9" t="s">
        <v>7</v>
      </c>
      <c r="E296" s="13" t="s">
        <v>729</v>
      </c>
      <c r="F296" s="9" t="s">
        <v>16</v>
      </c>
      <c r="G296" s="13" t="s">
        <v>732</v>
      </c>
      <c r="H296" s="19" t="s">
        <v>733</v>
      </c>
      <c r="I296" s="19" t="s">
        <v>428</v>
      </c>
      <c r="J296" s="12" t="s">
        <v>286</v>
      </c>
      <c r="K296" s="19"/>
      <c r="L296" s="26"/>
      <c r="M296" s="29"/>
      <c r="N296" s="29"/>
      <c r="O296" s="29"/>
      <c r="P296" s="29"/>
      <c r="Q296" s="29" t="s">
        <v>11</v>
      </c>
      <c r="R296" s="29"/>
      <c r="S296" s="29"/>
      <c r="T296" s="19">
        <f t="shared" si="256"/>
        <v>1</v>
      </c>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t="s">
        <v>467</v>
      </c>
      <c r="AT296" s="19" t="s">
        <v>432</v>
      </c>
      <c r="AU296" s="19" t="s">
        <v>469</v>
      </c>
      <c r="AV296" s="19" t="s">
        <v>467</v>
      </c>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29"/>
      <c r="CD296" s="51"/>
      <c r="CE296" s="29"/>
      <c r="CF296" s="51"/>
      <c r="CG296" s="29"/>
      <c r="CH296" s="51"/>
      <c r="CI296" s="29"/>
      <c r="CJ296" s="29"/>
    </row>
    <row r="297" spans="1:88" customFormat="1" ht="67.5" hidden="1" customHeight="1" x14ac:dyDescent="0.25">
      <c r="A297" s="26">
        <v>291</v>
      </c>
      <c r="B297" s="91">
        <v>548</v>
      </c>
      <c r="C297" s="49" t="s">
        <v>300</v>
      </c>
      <c r="D297" s="9" t="s">
        <v>7</v>
      </c>
      <c r="E297" s="13" t="s">
        <v>301</v>
      </c>
      <c r="F297" s="9" t="s">
        <v>16</v>
      </c>
      <c r="G297" s="13" t="s">
        <v>734</v>
      </c>
      <c r="H297" s="19" t="s">
        <v>735</v>
      </c>
      <c r="I297" s="19" t="s">
        <v>428</v>
      </c>
      <c r="J297" s="12" t="s">
        <v>286</v>
      </c>
      <c r="K297" s="29" t="s">
        <v>11</v>
      </c>
      <c r="L297" s="29"/>
      <c r="M297" s="29"/>
      <c r="N297" s="29"/>
      <c r="O297" s="29"/>
      <c r="P297" s="29"/>
      <c r="Q297" s="29"/>
      <c r="R297" s="29"/>
      <c r="S297" s="29"/>
      <c r="T297" s="19">
        <f t="shared" si="256"/>
        <v>1</v>
      </c>
      <c r="U297" s="19" t="s">
        <v>467</v>
      </c>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v>2</v>
      </c>
      <c r="BE297" s="19">
        <v>2</v>
      </c>
      <c r="BF297" s="19">
        <v>2</v>
      </c>
      <c r="BG297" s="19">
        <v>1</v>
      </c>
      <c r="BH297" s="19">
        <v>1</v>
      </c>
      <c r="BI297" s="19">
        <v>2</v>
      </c>
      <c r="BJ297" s="19">
        <v>1</v>
      </c>
      <c r="BK297" s="19">
        <v>2</v>
      </c>
      <c r="BL297" s="19">
        <v>2</v>
      </c>
      <c r="BM297" s="19">
        <v>2</v>
      </c>
      <c r="BN297" s="19">
        <v>2</v>
      </c>
      <c r="BO297" s="19">
        <v>0</v>
      </c>
      <c r="BP297" s="19">
        <v>2</v>
      </c>
      <c r="BQ297" s="19">
        <v>2</v>
      </c>
      <c r="BR297" s="19">
        <v>2</v>
      </c>
      <c r="BS297" s="19">
        <v>1</v>
      </c>
      <c r="BT297" s="19">
        <v>1</v>
      </c>
      <c r="BU297" s="19">
        <v>2</v>
      </c>
      <c r="BV297" s="19">
        <v>2</v>
      </c>
      <c r="BW297" s="19">
        <v>1</v>
      </c>
      <c r="BX297" s="19">
        <v>2</v>
      </c>
      <c r="BY297" s="19">
        <v>2</v>
      </c>
      <c r="BZ297" s="19">
        <v>2</v>
      </c>
      <c r="CA297" s="19">
        <v>2</v>
      </c>
      <c r="CB297" s="19">
        <v>2</v>
      </c>
      <c r="CC297" s="29">
        <f>COUNTIF($BD297:$CB297,2)</f>
        <v>18</v>
      </c>
      <c r="CD297" s="51">
        <f>CC297/COUNTA($BD297:$CB297)</f>
        <v>0.72</v>
      </c>
      <c r="CE297" s="29">
        <f>COUNTIF($BD297:$CB297,1)</f>
        <v>6</v>
      </c>
      <c r="CF297" s="51">
        <f>CE297/COUNTA($BD297:$CB297)</f>
        <v>0.24</v>
      </c>
      <c r="CG297" s="29">
        <f>COUNTIF($BD297:$CB297,0)</f>
        <v>1</v>
      </c>
      <c r="CH297" s="51">
        <f>CG297/COUNTA($BD297:$CB297)</f>
        <v>0.04</v>
      </c>
      <c r="CI297" s="29">
        <f>(((CC297*2)+(CE297*1)+(CG297*0)))/COUNTA($BD297:$CB297)</f>
        <v>1.68</v>
      </c>
      <c r="CJ297" s="29" t="str">
        <f>IF(CI297&gt;=1.6,"Đạt mục tiêu",IF(CI297&gt;=1,"Cần cố gắng","Chưa đạt"))</f>
        <v>Đạt mục tiêu</v>
      </c>
    </row>
    <row r="298" spans="1:88" customFormat="1" ht="67.5" hidden="1" customHeight="1" x14ac:dyDescent="0.25">
      <c r="A298" s="26">
        <v>292</v>
      </c>
      <c r="B298" s="91">
        <v>548</v>
      </c>
      <c r="C298" s="49" t="s">
        <v>300</v>
      </c>
      <c r="D298" s="9" t="s">
        <v>7</v>
      </c>
      <c r="E298" s="13" t="s">
        <v>301</v>
      </c>
      <c r="F298" s="9" t="s">
        <v>16</v>
      </c>
      <c r="G298" s="13" t="s">
        <v>736</v>
      </c>
      <c r="H298" s="19" t="s">
        <v>737</v>
      </c>
      <c r="I298" s="19" t="s">
        <v>428</v>
      </c>
      <c r="J298" s="12" t="s">
        <v>286</v>
      </c>
      <c r="K298" s="29"/>
      <c r="L298" s="29" t="s">
        <v>11</v>
      </c>
      <c r="M298" s="29"/>
      <c r="N298" s="29"/>
      <c r="O298" s="29"/>
      <c r="P298" s="29"/>
      <c r="Q298" s="29"/>
      <c r="R298" s="29"/>
      <c r="S298" s="29"/>
      <c r="T298" s="19">
        <f t="shared" si="256"/>
        <v>1</v>
      </c>
      <c r="U298" s="19"/>
      <c r="V298" s="19"/>
      <c r="W298" s="19"/>
      <c r="X298" s="19"/>
      <c r="Y298" s="19" t="s">
        <v>511</v>
      </c>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29"/>
      <c r="CD298" s="51"/>
      <c r="CE298" s="29"/>
      <c r="CF298" s="51"/>
      <c r="CG298" s="29"/>
      <c r="CH298" s="51"/>
      <c r="CI298" s="29"/>
      <c r="CJ298" s="29"/>
    </row>
    <row r="299" spans="1:88" customFormat="1" ht="67.5" hidden="1" customHeight="1" x14ac:dyDescent="0.25">
      <c r="A299" s="26">
        <v>293</v>
      </c>
      <c r="B299" s="91">
        <v>548</v>
      </c>
      <c r="C299" s="49" t="s">
        <v>300</v>
      </c>
      <c r="D299" s="9" t="s">
        <v>7</v>
      </c>
      <c r="E299" s="13" t="s">
        <v>301</v>
      </c>
      <c r="F299" s="9" t="s">
        <v>16</v>
      </c>
      <c r="G299" s="13" t="s">
        <v>738</v>
      </c>
      <c r="H299" s="19" t="s">
        <v>739</v>
      </c>
      <c r="I299" s="19" t="s">
        <v>428</v>
      </c>
      <c r="J299" s="12" t="s">
        <v>286</v>
      </c>
      <c r="K299" s="29"/>
      <c r="L299" s="29"/>
      <c r="M299" s="29" t="s">
        <v>11</v>
      </c>
      <c r="N299" s="29"/>
      <c r="O299" s="29"/>
      <c r="P299" s="29"/>
      <c r="Q299" s="29"/>
      <c r="R299" s="29"/>
      <c r="S299" s="29"/>
      <c r="T299" s="19">
        <f t="shared" si="256"/>
        <v>1</v>
      </c>
      <c r="U299" s="19"/>
      <c r="V299" s="19"/>
      <c r="W299" s="19"/>
      <c r="X299" s="19"/>
      <c r="Y299" s="19"/>
      <c r="Z299" s="19"/>
      <c r="AA299" s="19"/>
      <c r="AB299" s="19"/>
      <c r="AC299" s="19"/>
      <c r="AD299" s="19"/>
      <c r="AE299" s="19"/>
      <c r="AF299" s="19" t="s">
        <v>467</v>
      </c>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9"/>
      <c r="CD299" s="51"/>
      <c r="CE299" s="29"/>
      <c r="CF299" s="51"/>
      <c r="CG299" s="29"/>
      <c r="CH299" s="51"/>
      <c r="CI299" s="29"/>
      <c r="CJ299" s="29"/>
    </row>
    <row r="300" spans="1:88" customFormat="1" ht="67.5" hidden="1" customHeight="1" x14ac:dyDescent="0.25">
      <c r="A300" s="26"/>
      <c r="B300" s="91">
        <v>548</v>
      </c>
      <c r="C300" s="49" t="s">
        <v>300</v>
      </c>
      <c r="D300" s="9" t="s">
        <v>7</v>
      </c>
      <c r="E300" s="13" t="s">
        <v>301</v>
      </c>
      <c r="F300" s="9" t="s">
        <v>16</v>
      </c>
      <c r="G300" s="13" t="s">
        <v>738</v>
      </c>
      <c r="H300" s="19" t="s">
        <v>826</v>
      </c>
      <c r="I300" s="19" t="s">
        <v>428</v>
      </c>
      <c r="J300" s="12" t="s">
        <v>286</v>
      </c>
      <c r="K300" s="29"/>
      <c r="L300" s="29"/>
      <c r="M300" s="29"/>
      <c r="N300" s="29" t="s">
        <v>11</v>
      </c>
      <c r="O300" s="29"/>
      <c r="P300" s="29"/>
      <c r="Q300" s="29"/>
      <c r="R300" s="29"/>
      <c r="S300" s="29"/>
      <c r="T300" s="19">
        <f t="shared" si="256"/>
        <v>1</v>
      </c>
      <c r="U300" s="19"/>
      <c r="V300" s="19"/>
      <c r="W300" s="19"/>
      <c r="X300" s="19"/>
      <c r="Y300" s="19"/>
      <c r="Z300" s="19"/>
      <c r="AA300" s="19"/>
      <c r="AB300" s="19"/>
      <c r="AC300" s="19"/>
      <c r="AD300" s="19"/>
      <c r="AE300" s="19"/>
      <c r="AF300" s="19"/>
      <c r="AG300" s="19" t="s">
        <v>432</v>
      </c>
      <c r="AH300" s="19" t="s">
        <v>467</v>
      </c>
      <c r="AI300" s="19" t="s">
        <v>432</v>
      </c>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29"/>
      <c r="CD300" s="51"/>
      <c r="CE300" s="29"/>
      <c r="CF300" s="51"/>
      <c r="CG300" s="29"/>
      <c r="CH300" s="51"/>
      <c r="CI300" s="29"/>
      <c r="CJ300" s="29"/>
    </row>
    <row r="301" spans="1:88" ht="46.5" customHeight="1" x14ac:dyDescent="0.25">
      <c r="A301" s="26">
        <v>294</v>
      </c>
      <c r="B301" s="91">
        <v>548</v>
      </c>
      <c r="C301" s="49" t="s">
        <v>300</v>
      </c>
      <c r="D301" s="50" t="s">
        <v>7</v>
      </c>
      <c r="E301" s="13" t="s">
        <v>301</v>
      </c>
      <c r="F301" s="50" t="s">
        <v>16</v>
      </c>
      <c r="G301" s="13" t="s">
        <v>740</v>
      </c>
      <c r="H301" s="19" t="s">
        <v>741</v>
      </c>
      <c r="I301" s="19" t="s">
        <v>428</v>
      </c>
      <c r="J301" s="12" t="s">
        <v>286</v>
      </c>
      <c r="K301" s="29"/>
      <c r="L301" s="29"/>
      <c r="M301" s="29"/>
      <c r="N301" s="29"/>
      <c r="O301" s="29"/>
      <c r="P301" s="29" t="s">
        <v>11</v>
      </c>
      <c r="Q301" s="29"/>
      <c r="R301" s="29"/>
      <c r="S301" s="29"/>
      <c r="T301" s="19">
        <f t="shared" si="256"/>
        <v>1</v>
      </c>
      <c r="U301" s="19"/>
      <c r="V301" s="19"/>
      <c r="W301" s="19"/>
      <c r="X301" s="19"/>
      <c r="Y301" s="19"/>
      <c r="Z301" s="19"/>
      <c r="AA301" s="19"/>
      <c r="AB301" s="19"/>
      <c r="AC301" s="19"/>
      <c r="AD301" s="19"/>
      <c r="AE301" s="19"/>
      <c r="AF301" s="19"/>
      <c r="AG301" s="19"/>
      <c r="AH301" s="19"/>
      <c r="AI301" s="19"/>
      <c r="AJ301" s="19"/>
      <c r="AK301" s="19"/>
      <c r="AL301" s="19"/>
      <c r="AM301" s="19"/>
      <c r="AN301" s="19"/>
      <c r="AO301" s="19" t="s">
        <v>467</v>
      </c>
      <c r="AP301" s="19" t="s">
        <v>432</v>
      </c>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29"/>
      <c r="CD301" s="51"/>
      <c r="CE301" s="29"/>
      <c r="CF301" s="51"/>
      <c r="CG301" s="29"/>
      <c r="CH301" s="51"/>
      <c r="CI301" s="29"/>
      <c r="CJ301" s="29"/>
    </row>
    <row r="302" spans="1:88" customFormat="1" ht="67.5" hidden="1" customHeight="1" x14ac:dyDescent="0.25">
      <c r="A302" s="26">
        <v>295</v>
      </c>
      <c r="B302" s="91">
        <v>548</v>
      </c>
      <c r="C302" s="49" t="s">
        <v>300</v>
      </c>
      <c r="D302" s="9" t="s">
        <v>7</v>
      </c>
      <c r="E302" s="13" t="s">
        <v>301</v>
      </c>
      <c r="F302" s="9" t="s">
        <v>16</v>
      </c>
      <c r="G302" s="13" t="s">
        <v>742</v>
      </c>
      <c r="H302" s="19" t="s">
        <v>743</v>
      </c>
      <c r="I302" s="19" t="s">
        <v>428</v>
      </c>
      <c r="J302" s="12" t="s">
        <v>286</v>
      </c>
      <c r="K302" s="29"/>
      <c r="L302" s="29"/>
      <c r="M302" s="29"/>
      <c r="N302" s="29"/>
      <c r="O302" s="29"/>
      <c r="P302" s="29"/>
      <c r="Q302" s="29"/>
      <c r="R302" s="29"/>
      <c r="S302" s="29" t="s">
        <v>11</v>
      </c>
      <c r="T302" s="19">
        <f t="shared" si="256"/>
        <v>1</v>
      </c>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t="s">
        <v>469</v>
      </c>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29"/>
      <c r="CD302" s="51"/>
      <c r="CE302" s="29"/>
      <c r="CF302" s="51"/>
      <c r="CG302" s="29"/>
      <c r="CH302" s="51"/>
      <c r="CI302" s="29"/>
      <c r="CJ302" s="29"/>
    </row>
    <row r="303" spans="1:88" customFormat="1" ht="15.75" hidden="1" customHeight="1" x14ac:dyDescent="0.25">
      <c r="A303" s="26">
        <v>296</v>
      </c>
      <c r="B303" s="14">
        <v>551</v>
      </c>
      <c r="C303" s="13" t="s">
        <v>302</v>
      </c>
      <c r="D303" s="9" t="s">
        <v>7</v>
      </c>
      <c r="E303" s="13" t="s">
        <v>303</v>
      </c>
      <c r="F303" s="9" t="s">
        <v>16</v>
      </c>
      <c r="G303" s="13" t="s">
        <v>303</v>
      </c>
      <c r="H303" s="13" t="s">
        <v>744</v>
      </c>
      <c r="I303" s="19" t="s">
        <v>417</v>
      </c>
      <c r="J303" s="12" t="s">
        <v>286</v>
      </c>
      <c r="K303" s="19"/>
      <c r="L303" s="19"/>
      <c r="M303" s="19"/>
      <c r="N303" s="19"/>
      <c r="O303" s="19"/>
      <c r="P303" s="19"/>
      <c r="Q303" s="19" t="s">
        <v>11</v>
      </c>
      <c r="R303" s="19"/>
      <c r="S303" s="19"/>
      <c r="T303" s="19">
        <f t="shared" si="256"/>
        <v>1</v>
      </c>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t="s">
        <v>432</v>
      </c>
      <c r="AT303" s="19"/>
      <c r="AU303" s="19" t="s">
        <v>432</v>
      </c>
      <c r="AV303" s="19" t="s">
        <v>429</v>
      </c>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29">
        <f t="shared" ref="CC303:CC305" si="257">COUNTIF($BD303:$CB303,2)</f>
        <v>0</v>
      </c>
      <c r="CD303" s="51" t="e">
        <f t="shared" ref="CD303:CD305" si="258">CC303/COUNTA($BD303:$CB303)</f>
        <v>#DIV/0!</v>
      </c>
      <c r="CE303" s="29">
        <f t="shared" ref="CE303:CE305" si="259">COUNTIF($BD303:$CB303,1)</f>
        <v>0</v>
      </c>
      <c r="CF303" s="51" t="e">
        <f t="shared" ref="CF303:CF305" si="260">CE303/COUNTA($BD303:$CB303)</f>
        <v>#DIV/0!</v>
      </c>
      <c r="CG303" s="29">
        <f t="shared" ref="CG303:CG305" si="261">COUNTIF($BD303:$CB303,0)</f>
        <v>0</v>
      </c>
      <c r="CH303" s="51" t="e">
        <f t="shared" ref="CH303:CH305" si="262">CG303/COUNTA($BD303:$CB303)</f>
        <v>#DIV/0!</v>
      </c>
      <c r="CI303" s="29" t="e">
        <f t="shared" ref="CI303:CI305" si="263">(((CC303*2)+(CE303*1)+(CG303*0)))/COUNTA($BD303:$CB303)</f>
        <v>#DIV/0!</v>
      </c>
      <c r="CJ303" s="29" t="e">
        <f t="shared" ref="CJ303:CJ305" si="264">IF(CI303&gt;=1.6,"Đạt mục tiêu",IF(CI303&gt;=1,"Cần cố gắng","Chưa đạt"))</f>
        <v>#DIV/0!</v>
      </c>
    </row>
    <row r="304" spans="1:88" customFormat="1" ht="15.75" hidden="1" customHeight="1" x14ac:dyDescent="0.25">
      <c r="A304" s="26">
        <v>297</v>
      </c>
      <c r="B304" s="14">
        <v>554</v>
      </c>
      <c r="C304" s="13" t="s">
        <v>304</v>
      </c>
      <c r="D304" s="9" t="s">
        <v>25</v>
      </c>
      <c r="E304" s="13" t="s">
        <v>305</v>
      </c>
      <c r="F304" s="9" t="s">
        <v>25</v>
      </c>
      <c r="G304" s="13" t="s">
        <v>305</v>
      </c>
      <c r="H304" s="13" t="s">
        <v>745</v>
      </c>
      <c r="I304" s="19" t="s">
        <v>428</v>
      </c>
      <c r="J304" s="12" t="s">
        <v>286</v>
      </c>
      <c r="K304" s="19"/>
      <c r="L304" s="19"/>
      <c r="M304" s="19"/>
      <c r="N304" s="19"/>
      <c r="O304" s="19"/>
      <c r="P304" s="19"/>
      <c r="Q304" s="19"/>
      <c r="R304" s="19" t="s">
        <v>11</v>
      </c>
      <c r="S304" s="19"/>
      <c r="T304" s="19">
        <f t="shared" si="256"/>
        <v>1</v>
      </c>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t="s">
        <v>432</v>
      </c>
      <c r="AX304" s="19" t="s">
        <v>432</v>
      </c>
      <c r="AY304" s="19" t="s">
        <v>432</v>
      </c>
      <c r="AZ304" s="19" t="s">
        <v>432</v>
      </c>
      <c r="BA304" s="19"/>
      <c r="BB304" s="19"/>
      <c r="BC304" s="19"/>
      <c r="BD304" s="19"/>
      <c r="BE304" s="19"/>
      <c r="BF304" s="19"/>
      <c r="BG304" s="19"/>
      <c r="BH304" s="19"/>
      <c r="BI304" s="19"/>
      <c r="BJ304" s="19"/>
      <c r="BK304" s="19"/>
      <c r="BL304" s="19"/>
      <c r="BM304" s="19"/>
      <c r="BN304" s="19"/>
      <c r="BO304" s="19"/>
      <c r="BP304" s="19"/>
      <c r="BQ304" s="19"/>
      <c r="BR304" s="19"/>
      <c r="BS304" s="19"/>
      <c r="BT304" s="19"/>
      <c r="BU304" s="19"/>
      <c r="BV304" s="19"/>
      <c r="BW304" s="19"/>
      <c r="BX304" s="19"/>
      <c r="BY304" s="19"/>
      <c r="BZ304" s="19"/>
      <c r="CA304" s="19"/>
      <c r="CB304" s="19"/>
      <c r="CC304" s="29">
        <f t="shared" si="257"/>
        <v>0</v>
      </c>
      <c r="CD304" s="51" t="e">
        <f t="shared" si="258"/>
        <v>#DIV/0!</v>
      </c>
      <c r="CE304" s="29">
        <f t="shared" si="259"/>
        <v>0</v>
      </c>
      <c r="CF304" s="51" t="e">
        <f t="shared" si="260"/>
        <v>#DIV/0!</v>
      </c>
      <c r="CG304" s="29">
        <f t="shared" si="261"/>
        <v>0</v>
      </c>
      <c r="CH304" s="51" t="e">
        <f t="shared" si="262"/>
        <v>#DIV/0!</v>
      </c>
      <c r="CI304" s="29" t="e">
        <f t="shared" si="263"/>
        <v>#DIV/0!</v>
      </c>
      <c r="CJ304" s="29" t="e">
        <f t="shared" si="264"/>
        <v>#DIV/0!</v>
      </c>
    </row>
    <row r="305" spans="1:88" ht="46.5" customHeight="1" x14ac:dyDescent="0.25">
      <c r="A305" s="26">
        <v>298</v>
      </c>
      <c r="B305" s="14">
        <v>556</v>
      </c>
      <c r="C305" s="13" t="s">
        <v>306</v>
      </c>
      <c r="D305" s="50" t="s">
        <v>7</v>
      </c>
      <c r="E305" s="13" t="s">
        <v>307</v>
      </c>
      <c r="F305" s="50" t="s">
        <v>16</v>
      </c>
      <c r="G305" s="13" t="s">
        <v>307</v>
      </c>
      <c r="H305" s="13" t="s">
        <v>746</v>
      </c>
      <c r="I305" s="19" t="s">
        <v>428</v>
      </c>
      <c r="J305" s="12" t="s">
        <v>286</v>
      </c>
      <c r="K305" s="19"/>
      <c r="L305" s="19"/>
      <c r="M305" s="19"/>
      <c r="N305" s="19"/>
      <c r="O305" s="19"/>
      <c r="P305" s="19" t="s">
        <v>11</v>
      </c>
      <c r="Q305" s="19"/>
      <c r="R305" s="19"/>
      <c r="S305" s="19"/>
      <c r="T305" s="19">
        <f t="shared" si="256"/>
        <v>1</v>
      </c>
      <c r="U305" s="19"/>
      <c r="V305" s="19"/>
      <c r="W305" s="19"/>
      <c r="X305" s="19"/>
      <c r="Y305" s="19"/>
      <c r="Z305" s="19"/>
      <c r="AA305" s="19"/>
      <c r="AB305" s="19"/>
      <c r="AC305" s="19"/>
      <c r="AD305" s="19"/>
      <c r="AE305" s="19"/>
      <c r="AF305" s="19"/>
      <c r="AG305" s="19"/>
      <c r="AH305" s="19"/>
      <c r="AI305" s="19"/>
      <c r="AJ305" s="19"/>
      <c r="AK305" s="19"/>
      <c r="AL305" s="19"/>
      <c r="AM305" s="19"/>
      <c r="AN305" s="19"/>
      <c r="AO305" s="19" t="s">
        <v>469</v>
      </c>
      <c r="AP305" s="19" t="s">
        <v>429</v>
      </c>
      <c r="AQ305" s="19" t="s">
        <v>429</v>
      </c>
      <c r="AR305" s="19" t="s">
        <v>432</v>
      </c>
      <c r="AS305" s="19"/>
      <c r="AT305" s="19"/>
      <c r="AU305" s="19"/>
      <c r="AV305" s="19"/>
      <c r="AW305" s="19"/>
      <c r="AX305" s="19"/>
      <c r="AY305" s="19"/>
      <c r="AZ305" s="19"/>
      <c r="BA305" s="19"/>
      <c r="BB305" s="19"/>
      <c r="BC305" s="19"/>
      <c r="BD305" s="19">
        <v>2</v>
      </c>
      <c r="BE305" s="19">
        <v>2</v>
      </c>
      <c r="BF305" s="19">
        <v>1</v>
      </c>
      <c r="BG305" s="19">
        <v>1</v>
      </c>
      <c r="BH305" s="19">
        <v>1</v>
      </c>
      <c r="BI305" s="19">
        <v>2</v>
      </c>
      <c r="BJ305" s="19">
        <v>2</v>
      </c>
      <c r="BK305" s="19">
        <v>2</v>
      </c>
      <c r="BL305" s="19">
        <v>2</v>
      </c>
      <c r="BM305" s="19">
        <v>2</v>
      </c>
      <c r="BN305" s="19">
        <v>2</v>
      </c>
      <c r="BO305" s="19">
        <v>2</v>
      </c>
      <c r="BP305" s="19">
        <v>1</v>
      </c>
      <c r="BQ305" s="19">
        <v>2</v>
      </c>
      <c r="BR305" s="19">
        <v>2</v>
      </c>
      <c r="BS305" s="19">
        <v>2</v>
      </c>
      <c r="BT305" s="19">
        <v>2</v>
      </c>
      <c r="BU305" s="19">
        <v>2</v>
      </c>
      <c r="BV305" s="19">
        <v>1</v>
      </c>
      <c r="BW305" s="19">
        <v>2</v>
      </c>
      <c r="BX305" s="19">
        <v>2</v>
      </c>
      <c r="BY305" s="19">
        <v>2</v>
      </c>
      <c r="BZ305" s="19">
        <v>2</v>
      </c>
      <c r="CA305" s="19">
        <v>1</v>
      </c>
      <c r="CB305" s="19">
        <v>2</v>
      </c>
      <c r="CC305" s="29">
        <f t="shared" si="257"/>
        <v>19</v>
      </c>
      <c r="CD305" s="51">
        <f t="shared" si="258"/>
        <v>0.76</v>
      </c>
      <c r="CE305" s="29">
        <f t="shared" si="259"/>
        <v>6</v>
      </c>
      <c r="CF305" s="51">
        <f t="shared" si="260"/>
        <v>0.24</v>
      </c>
      <c r="CG305" s="29">
        <f t="shared" si="261"/>
        <v>0</v>
      </c>
      <c r="CH305" s="51">
        <f t="shared" si="262"/>
        <v>0</v>
      </c>
      <c r="CI305" s="29">
        <f t="shared" si="263"/>
        <v>1.76</v>
      </c>
      <c r="CJ305" s="29" t="str">
        <f t="shared" si="264"/>
        <v>Đạt mục tiêu</v>
      </c>
    </row>
    <row r="306" spans="1:88" ht="15.75" hidden="1" customHeight="1" x14ac:dyDescent="0.25">
      <c r="A306" s="26">
        <v>299</v>
      </c>
      <c r="B306" s="19">
        <v>559</v>
      </c>
      <c r="C306" s="68" t="s">
        <v>308</v>
      </c>
      <c r="D306" s="69"/>
      <c r="E306" s="69"/>
      <c r="F306" s="7" t="s">
        <v>414</v>
      </c>
      <c r="G306" s="7" t="s">
        <v>414</v>
      </c>
      <c r="H306" s="7" t="s">
        <v>414</v>
      </c>
      <c r="I306" s="7" t="s">
        <v>414</v>
      </c>
      <c r="J306" s="7" t="s">
        <v>414</v>
      </c>
      <c r="K306" s="7" t="s">
        <v>414</v>
      </c>
      <c r="L306" s="7" t="s">
        <v>414</v>
      </c>
      <c r="M306" s="7" t="s">
        <v>414</v>
      </c>
      <c r="N306" s="7" t="s">
        <v>414</v>
      </c>
      <c r="O306" s="7" t="s">
        <v>414</v>
      </c>
      <c r="P306" s="7" t="s">
        <v>414</v>
      </c>
      <c r="Q306" s="7" t="s">
        <v>414</v>
      </c>
      <c r="R306" s="7" t="s">
        <v>414</v>
      </c>
      <c r="S306" s="7" t="s">
        <v>414</v>
      </c>
      <c r="T306" s="19">
        <f t="shared" si="256"/>
        <v>0</v>
      </c>
      <c r="U306" s="7" t="s">
        <v>414</v>
      </c>
      <c r="V306" s="7" t="s">
        <v>414</v>
      </c>
      <c r="W306" s="7" t="s">
        <v>414</v>
      </c>
      <c r="X306" s="7" t="s">
        <v>414</v>
      </c>
      <c r="Y306" s="7" t="s">
        <v>414</v>
      </c>
      <c r="Z306" s="7" t="s">
        <v>414</v>
      </c>
      <c r="AA306" s="7" t="s">
        <v>414</v>
      </c>
      <c r="AB306" s="7" t="s">
        <v>414</v>
      </c>
      <c r="AC306" s="7" t="s">
        <v>414</v>
      </c>
      <c r="AD306" s="7" t="s">
        <v>414</v>
      </c>
      <c r="AE306" s="7" t="s">
        <v>414</v>
      </c>
      <c r="AF306" s="7" t="s">
        <v>414</v>
      </c>
      <c r="AG306" s="7" t="s">
        <v>414</v>
      </c>
      <c r="AH306" s="7" t="s">
        <v>414</v>
      </c>
      <c r="AI306" s="7" t="s">
        <v>414</v>
      </c>
      <c r="AJ306" s="7" t="s">
        <v>414</v>
      </c>
      <c r="AK306" s="7" t="s">
        <v>414</v>
      </c>
      <c r="AL306" s="7" t="s">
        <v>414</v>
      </c>
      <c r="AM306" s="7" t="s">
        <v>414</v>
      </c>
      <c r="AN306" s="7" t="s">
        <v>414</v>
      </c>
      <c r="AO306" s="7" t="s">
        <v>414</v>
      </c>
      <c r="AP306" s="7" t="s">
        <v>414</v>
      </c>
      <c r="AQ306" s="7" t="s">
        <v>414</v>
      </c>
      <c r="AR306" s="7" t="s">
        <v>414</v>
      </c>
      <c r="AS306" s="7" t="s">
        <v>414</v>
      </c>
      <c r="AT306" s="7" t="s">
        <v>414</v>
      </c>
      <c r="AU306" s="7" t="s">
        <v>414</v>
      </c>
      <c r="AV306" s="7" t="s">
        <v>414</v>
      </c>
      <c r="AW306" s="7" t="s">
        <v>414</v>
      </c>
      <c r="AX306" s="7" t="s">
        <v>414</v>
      </c>
      <c r="AY306" s="7" t="s">
        <v>414</v>
      </c>
      <c r="AZ306" s="7" t="s">
        <v>414</v>
      </c>
      <c r="BA306" s="7" t="s">
        <v>414</v>
      </c>
      <c r="BB306" s="7" t="s">
        <v>414</v>
      </c>
      <c r="BC306" s="7" t="s">
        <v>414</v>
      </c>
      <c r="BD306" s="7" t="s">
        <v>414</v>
      </c>
      <c r="BE306" s="7" t="s">
        <v>414</v>
      </c>
      <c r="BF306" s="7" t="s">
        <v>414</v>
      </c>
      <c r="BG306" s="7" t="s">
        <v>414</v>
      </c>
      <c r="BH306" s="7" t="s">
        <v>414</v>
      </c>
      <c r="BI306" s="7" t="s">
        <v>414</v>
      </c>
      <c r="BJ306" s="7" t="s">
        <v>414</v>
      </c>
      <c r="BK306" s="7" t="s">
        <v>414</v>
      </c>
      <c r="BL306" s="7" t="s">
        <v>414</v>
      </c>
      <c r="BM306" s="7" t="s">
        <v>414</v>
      </c>
      <c r="BN306" s="7" t="s">
        <v>414</v>
      </c>
      <c r="BO306" s="7" t="s">
        <v>414</v>
      </c>
      <c r="BP306" s="7" t="s">
        <v>414</v>
      </c>
      <c r="BQ306" s="7" t="s">
        <v>414</v>
      </c>
      <c r="BR306" s="7" t="s">
        <v>414</v>
      </c>
      <c r="BS306" s="7" t="s">
        <v>414</v>
      </c>
      <c r="BT306" s="7" t="s">
        <v>414</v>
      </c>
      <c r="BU306" s="7" t="s">
        <v>414</v>
      </c>
      <c r="BV306" s="7" t="s">
        <v>414</v>
      </c>
      <c r="BW306" s="7" t="s">
        <v>414</v>
      </c>
      <c r="BX306" s="7" t="s">
        <v>414</v>
      </c>
      <c r="BY306" s="7" t="s">
        <v>414</v>
      </c>
      <c r="BZ306" s="7" t="s">
        <v>414</v>
      </c>
      <c r="CA306" s="7" t="s">
        <v>414</v>
      </c>
      <c r="CB306" s="7" t="s">
        <v>414</v>
      </c>
      <c r="CC306" s="7" t="s">
        <v>414</v>
      </c>
      <c r="CD306" s="7" t="s">
        <v>414</v>
      </c>
      <c r="CE306" s="7" t="s">
        <v>414</v>
      </c>
      <c r="CF306" s="7" t="s">
        <v>414</v>
      </c>
      <c r="CG306" s="7" t="s">
        <v>414</v>
      </c>
      <c r="CH306" s="7" t="s">
        <v>414</v>
      </c>
      <c r="CI306" s="7" t="s">
        <v>414</v>
      </c>
      <c r="CJ306" s="7" t="s">
        <v>414</v>
      </c>
    </row>
    <row r="307" spans="1:88" customFormat="1" ht="51.75" hidden="1" customHeight="1" x14ac:dyDescent="0.25">
      <c r="A307" s="26">
        <v>300</v>
      </c>
      <c r="B307" s="14">
        <v>560</v>
      </c>
      <c r="C307" s="13" t="s">
        <v>309</v>
      </c>
      <c r="D307" s="9" t="s">
        <v>7</v>
      </c>
      <c r="E307" s="13" t="s">
        <v>310</v>
      </c>
      <c r="F307" s="9" t="s">
        <v>16</v>
      </c>
      <c r="G307" s="13" t="s">
        <v>310</v>
      </c>
      <c r="H307" s="13" t="s">
        <v>747</v>
      </c>
      <c r="I307" s="19" t="s">
        <v>417</v>
      </c>
      <c r="J307" s="12" t="s">
        <v>286</v>
      </c>
      <c r="K307" s="19"/>
      <c r="L307" s="19"/>
      <c r="M307" s="19"/>
      <c r="N307" s="19" t="s">
        <v>11</v>
      </c>
      <c r="O307" s="19"/>
      <c r="P307" s="19"/>
      <c r="Q307" s="19"/>
      <c r="R307" s="19"/>
      <c r="S307" s="19"/>
      <c r="T307" s="19">
        <f t="shared" si="256"/>
        <v>1</v>
      </c>
      <c r="U307" s="19"/>
      <c r="V307" s="19"/>
      <c r="W307" s="19"/>
      <c r="X307" s="19"/>
      <c r="Y307" s="19"/>
      <c r="Z307" s="19"/>
      <c r="AA307" s="19"/>
      <c r="AB307" s="19"/>
      <c r="AC307" s="19"/>
      <c r="AD307" s="19"/>
      <c r="AE307" s="19"/>
      <c r="AF307" s="19"/>
      <c r="AG307" s="19" t="s">
        <v>429</v>
      </c>
      <c r="AH307" s="19" t="s">
        <v>429</v>
      </c>
      <c r="AI307" s="19" t="s">
        <v>429</v>
      </c>
      <c r="AJ307" s="19"/>
      <c r="AK307" s="19"/>
      <c r="AL307" s="19"/>
      <c r="AM307" s="19"/>
      <c r="AN307" s="19"/>
      <c r="AO307" s="19"/>
      <c r="AP307" s="19"/>
      <c r="AQ307" s="19"/>
      <c r="AR307" s="19"/>
      <c r="AS307" s="19"/>
      <c r="AT307" s="19"/>
      <c r="AU307" s="19"/>
      <c r="AV307" s="19"/>
      <c r="AW307" s="19" t="s">
        <v>432</v>
      </c>
      <c r="AX307" s="19" t="s">
        <v>432</v>
      </c>
      <c r="AY307" s="19" t="s">
        <v>432</v>
      </c>
      <c r="AZ307" s="19" t="s">
        <v>432</v>
      </c>
      <c r="BA307" s="19"/>
      <c r="BB307" s="19"/>
      <c r="BC307" s="19"/>
      <c r="BD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29">
        <f t="shared" ref="CC307:CC309" si="265">COUNTIF($BD307:$CB307,2)</f>
        <v>0</v>
      </c>
      <c r="CD307" s="51" t="e">
        <f t="shared" ref="CD307:CD309" si="266">CC307/COUNTA($BD307:$CB307)</f>
        <v>#DIV/0!</v>
      </c>
      <c r="CE307" s="29">
        <f t="shared" ref="CE307:CE309" si="267">COUNTIF($BD307:$CB307,1)</f>
        <v>0</v>
      </c>
      <c r="CF307" s="51" t="e">
        <f t="shared" ref="CF307:CF309" si="268">CE307/COUNTA($BD307:$CB307)</f>
        <v>#DIV/0!</v>
      </c>
      <c r="CG307" s="29">
        <f t="shared" ref="CG307:CG309" si="269">COUNTIF($BD307:$CB307,0)</f>
        <v>0</v>
      </c>
      <c r="CH307" s="51" t="e">
        <f t="shared" ref="CH307:CH309" si="270">CG307/COUNTA($BD307:$CB307)</f>
        <v>#DIV/0!</v>
      </c>
      <c r="CI307" s="29" t="e">
        <f t="shared" ref="CI307:CI309" si="271">(((CC307*2)+(CE307*1)+(CG307*0)))/COUNTA($BD307:$CB307)</f>
        <v>#DIV/0!</v>
      </c>
      <c r="CJ307" s="29" t="e">
        <f t="shared" ref="CJ307:CJ309" si="272">IF(CI307&gt;=1.6,"Đạt mục tiêu",IF(CI307&gt;=1,"Cần cố gắng","Chưa đạt"))</f>
        <v>#DIV/0!</v>
      </c>
    </row>
    <row r="308" spans="1:88" customFormat="1" ht="37.5" hidden="1" customHeight="1" x14ac:dyDescent="0.25">
      <c r="A308" s="26">
        <v>301</v>
      </c>
      <c r="B308" s="14">
        <v>566</v>
      </c>
      <c r="C308" s="13" t="s">
        <v>311</v>
      </c>
      <c r="D308" s="9" t="s">
        <v>7</v>
      </c>
      <c r="E308" s="13" t="s">
        <v>748</v>
      </c>
      <c r="F308" s="9" t="s">
        <v>16</v>
      </c>
      <c r="G308" s="13" t="s">
        <v>748</v>
      </c>
      <c r="H308" s="13" t="s">
        <v>749</v>
      </c>
      <c r="I308" s="19" t="s">
        <v>428</v>
      </c>
      <c r="J308" s="12" t="s">
        <v>286</v>
      </c>
      <c r="K308" s="19"/>
      <c r="L308" s="19" t="s">
        <v>11</v>
      </c>
      <c r="M308" s="19"/>
      <c r="N308" s="19"/>
      <c r="O308" s="19"/>
      <c r="P308" s="19"/>
      <c r="Q308" s="19"/>
      <c r="R308" s="19"/>
      <c r="S308" s="19"/>
      <c r="T308" s="19">
        <f t="shared" si="256"/>
        <v>1</v>
      </c>
      <c r="U308" s="19"/>
      <c r="V308" s="19"/>
      <c r="W308" s="19"/>
      <c r="X308" s="19"/>
      <c r="Y308" s="19" t="s">
        <v>429</v>
      </c>
      <c r="Z308" s="19" t="s">
        <v>432</v>
      </c>
      <c r="AA308" s="19" t="s">
        <v>432</v>
      </c>
      <c r="AB308" s="19" t="s">
        <v>432</v>
      </c>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v>2</v>
      </c>
      <c r="BE308" s="19">
        <v>2</v>
      </c>
      <c r="BF308" s="19">
        <v>2</v>
      </c>
      <c r="BG308" s="19">
        <v>1</v>
      </c>
      <c r="BH308" s="19">
        <v>2</v>
      </c>
      <c r="BI308" s="19">
        <v>2</v>
      </c>
      <c r="BJ308" s="19">
        <v>0</v>
      </c>
      <c r="BK308" s="19">
        <v>2</v>
      </c>
      <c r="BL308" s="19">
        <v>1</v>
      </c>
      <c r="BM308" s="19">
        <v>2</v>
      </c>
      <c r="BN308" s="19">
        <v>2</v>
      </c>
      <c r="BO308" s="19">
        <v>2</v>
      </c>
      <c r="BP308" s="19">
        <v>1</v>
      </c>
      <c r="BQ308" s="19">
        <v>2</v>
      </c>
      <c r="BR308" s="19">
        <v>2</v>
      </c>
      <c r="BS308" s="19">
        <v>1</v>
      </c>
      <c r="BT308" s="19">
        <v>2</v>
      </c>
      <c r="BU308" s="19">
        <v>2</v>
      </c>
      <c r="BV308" s="19">
        <v>0</v>
      </c>
      <c r="BW308" s="19">
        <v>2</v>
      </c>
      <c r="BX308" s="19">
        <v>2</v>
      </c>
      <c r="BY308" s="19">
        <v>2</v>
      </c>
      <c r="BZ308" s="19">
        <v>2</v>
      </c>
      <c r="CA308" s="19">
        <v>1</v>
      </c>
      <c r="CB308" s="19">
        <v>2</v>
      </c>
      <c r="CC308" s="29">
        <f t="shared" si="265"/>
        <v>18</v>
      </c>
      <c r="CD308" s="51">
        <f t="shared" si="266"/>
        <v>0.72</v>
      </c>
      <c r="CE308" s="29">
        <f t="shared" si="267"/>
        <v>5</v>
      </c>
      <c r="CF308" s="51">
        <f t="shared" si="268"/>
        <v>0.2</v>
      </c>
      <c r="CG308" s="29">
        <f t="shared" si="269"/>
        <v>2</v>
      </c>
      <c r="CH308" s="51">
        <f t="shared" si="270"/>
        <v>0.08</v>
      </c>
      <c r="CI308" s="29">
        <f t="shared" si="271"/>
        <v>1.64</v>
      </c>
      <c r="CJ308" s="29" t="str">
        <f t="shared" si="272"/>
        <v>Đạt mục tiêu</v>
      </c>
    </row>
    <row r="309" spans="1:88" customFormat="1" ht="46.5" hidden="1" customHeight="1" x14ac:dyDescent="0.25">
      <c r="A309" s="26">
        <v>302</v>
      </c>
      <c r="B309" s="19">
        <v>571</v>
      </c>
      <c r="C309" s="49" t="s">
        <v>312</v>
      </c>
      <c r="D309" s="9" t="s">
        <v>7</v>
      </c>
      <c r="E309" s="22" t="s">
        <v>313</v>
      </c>
      <c r="F309" s="18" t="s">
        <v>16</v>
      </c>
      <c r="G309" s="22" t="s">
        <v>313</v>
      </c>
      <c r="H309" s="22" t="s">
        <v>750</v>
      </c>
      <c r="I309" s="19" t="s">
        <v>417</v>
      </c>
      <c r="J309" s="12" t="s">
        <v>286</v>
      </c>
      <c r="K309" s="19"/>
      <c r="L309" s="19"/>
      <c r="M309" s="19"/>
      <c r="N309" s="19"/>
      <c r="O309" s="19"/>
      <c r="P309" s="19"/>
      <c r="Q309" s="19" t="s">
        <v>11</v>
      </c>
      <c r="R309" s="19"/>
      <c r="S309" s="19"/>
      <c r="T309" s="19">
        <f t="shared" si="256"/>
        <v>1</v>
      </c>
      <c r="U309" s="19"/>
      <c r="V309" s="19"/>
      <c r="W309" s="19"/>
      <c r="X309" s="19" t="s">
        <v>11</v>
      </c>
      <c r="Y309" s="19"/>
      <c r="Z309" s="19"/>
      <c r="AA309" s="19"/>
      <c r="AB309" s="19"/>
      <c r="AC309" s="19"/>
      <c r="AD309" s="19"/>
      <c r="AE309" s="19"/>
      <c r="AF309" s="19"/>
      <c r="AG309" s="19"/>
      <c r="AH309" s="19"/>
      <c r="AI309" s="19"/>
      <c r="AJ309" s="19"/>
      <c r="AK309" s="19"/>
      <c r="AL309" s="19"/>
      <c r="AM309" s="19"/>
      <c r="AN309" s="19"/>
      <c r="AO309" s="19"/>
      <c r="AP309" s="19"/>
      <c r="AQ309" s="19"/>
      <c r="AR309" s="19"/>
      <c r="AS309" s="19" t="s">
        <v>432</v>
      </c>
      <c r="AT309" s="19" t="s">
        <v>432</v>
      </c>
      <c r="AU309" s="19" t="s">
        <v>432</v>
      </c>
      <c r="AV309" s="19" t="s">
        <v>432</v>
      </c>
      <c r="AW309" s="19"/>
      <c r="AX309" s="19"/>
      <c r="AY309" s="19"/>
      <c r="AZ309" s="19"/>
      <c r="BA309" s="19"/>
      <c r="BB309" s="19"/>
      <c r="BC309" s="19"/>
      <c r="BD309" s="19">
        <v>2</v>
      </c>
      <c r="BE309" s="19">
        <v>2</v>
      </c>
      <c r="BF309" s="19">
        <v>2</v>
      </c>
      <c r="BG309" s="19">
        <v>2</v>
      </c>
      <c r="BH309" s="19">
        <v>0</v>
      </c>
      <c r="BI309" s="19">
        <v>2</v>
      </c>
      <c r="BJ309" s="19">
        <v>2</v>
      </c>
      <c r="BK309" s="19">
        <v>2</v>
      </c>
      <c r="BL309" s="19">
        <v>0</v>
      </c>
      <c r="BM309" s="19">
        <v>2</v>
      </c>
      <c r="BN309" s="19">
        <v>1</v>
      </c>
      <c r="BO309" s="19">
        <v>2</v>
      </c>
      <c r="BP309" s="19">
        <v>2</v>
      </c>
      <c r="BQ309" s="19">
        <v>1</v>
      </c>
      <c r="BR309" s="19">
        <v>2</v>
      </c>
      <c r="BS309" s="19">
        <v>2</v>
      </c>
      <c r="BT309" s="19">
        <v>2</v>
      </c>
      <c r="BU309" s="19">
        <v>2</v>
      </c>
      <c r="BV309" s="19">
        <v>2</v>
      </c>
      <c r="BW309" s="19">
        <v>2</v>
      </c>
      <c r="BX309" s="19">
        <v>2</v>
      </c>
      <c r="BY309" s="19">
        <v>2</v>
      </c>
      <c r="BZ309" s="19">
        <v>2</v>
      </c>
      <c r="CA309" s="19">
        <v>2</v>
      </c>
      <c r="CB309" s="19">
        <v>1</v>
      </c>
      <c r="CC309" s="29">
        <f t="shared" si="265"/>
        <v>20</v>
      </c>
      <c r="CD309" s="51">
        <f t="shared" si="266"/>
        <v>0.8</v>
      </c>
      <c r="CE309" s="29">
        <f t="shared" si="267"/>
        <v>3</v>
      </c>
      <c r="CF309" s="51">
        <f t="shared" si="268"/>
        <v>0.12</v>
      </c>
      <c r="CG309" s="29">
        <f t="shared" si="269"/>
        <v>2</v>
      </c>
      <c r="CH309" s="51">
        <f t="shared" si="270"/>
        <v>0.08</v>
      </c>
      <c r="CI309" s="29">
        <f t="shared" si="271"/>
        <v>1.72</v>
      </c>
      <c r="CJ309" s="29" t="str">
        <f t="shared" si="272"/>
        <v>Đạt mục tiêu</v>
      </c>
    </row>
    <row r="310" spans="1:88" ht="15.75" hidden="1" customHeight="1" x14ac:dyDescent="0.25">
      <c r="A310" s="14"/>
      <c r="B310" s="14"/>
      <c r="C310" s="13"/>
      <c r="D310" s="50"/>
      <c r="E310" s="13"/>
      <c r="F310" s="50"/>
      <c r="G310" s="14"/>
      <c r="H310" s="14"/>
      <c r="I310" s="14"/>
      <c r="J310" s="23"/>
      <c r="K310" s="14"/>
      <c r="L310" s="14"/>
      <c r="M310" s="14"/>
      <c r="N310" s="14"/>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c r="BS310" s="19"/>
      <c r="BT310" s="19"/>
      <c r="BU310" s="19"/>
      <c r="BV310" s="19"/>
      <c r="BW310" s="19"/>
      <c r="BX310" s="19"/>
      <c r="BY310" s="19"/>
      <c r="BZ310" s="19"/>
      <c r="CA310" s="19"/>
      <c r="CB310" s="19"/>
      <c r="CC310" s="19"/>
      <c r="CD310" s="19"/>
      <c r="CE310" s="19"/>
      <c r="CF310" s="19"/>
      <c r="CG310" s="19"/>
      <c r="CH310" s="19"/>
      <c r="CI310" s="19"/>
      <c r="CJ310" s="19"/>
    </row>
    <row r="311" spans="1:88" ht="12" hidden="1" customHeight="1" x14ac:dyDescent="0.25">
      <c r="A311" s="4"/>
      <c r="B311" s="92"/>
      <c r="C311" s="92"/>
      <c r="D311" s="92"/>
      <c r="E311" s="92"/>
      <c r="F311" s="92"/>
      <c r="G311" s="170" t="s">
        <v>751</v>
      </c>
      <c r="H311" s="164"/>
      <c r="I311" s="93"/>
      <c r="J311" s="6">
        <f t="shared" ref="J311:BC311" si="273">SUM(J312:J316)</f>
        <v>247</v>
      </c>
      <c r="K311" s="6">
        <f t="shared" si="273"/>
        <v>26</v>
      </c>
      <c r="L311" s="6">
        <f t="shared" si="273"/>
        <v>28</v>
      </c>
      <c r="M311" s="6">
        <f t="shared" si="273"/>
        <v>28</v>
      </c>
      <c r="N311" s="6">
        <f t="shared" si="273"/>
        <v>30</v>
      </c>
      <c r="O311" s="6">
        <f t="shared" si="273"/>
        <v>26</v>
      </c>
      <c r="P311" s="6">
        <f t="shared" si="273"/>
        <v>29</v>
      </c>
      <c r="Q311" s="6">
        <f t="shared" si="273"/>
        <v>28</v>
      </c>
      <c r="R311" s="6">
        <f t="shared" si="273"/>
        <v>29</v>
      </c>
      <c r="S311" s="6">
        <f t="shared" si="273"/>
        <v>23</v>
      </c>
      <c r="T311" s="6">
        <f t="shared" si="273"/>
        <v>0</v>
      </c>
      <c r="U311" s="6">
        <f t="shared" si="273"/>
        <v>0</v>
      </c>
      <c r="V311" s="6">
        <f t="shared" si="273"/>
        <v>0</v>
      </c>
      <c r="W311" s="6">
        <f t="shared" si="273"/>
        <v>0</v>
      </c>
      <c r="X311" s="6">
        <f t="shared" si="273"/>
        <v>1</v>
      </c>
      <c r="Y311" s="6">
        <f t="shared" si="273"/>
        <v>0</v>
      </c>
      <c r="Z311" s="6">
        <f t="shared" si="273"/>
        <v>0</v>
      </c>
      <c r="AA311" s="6">
        <f t="shared" si="273"/>
        <v>0</v>
      </c>
      <c r="AB311" s="6">
        <f t="shared" si="273"/>
        <v>0</v>
      </c>
      <c r="AC311" s="6">
        <f t="shared" si="273"/>
        <v>0</v>
      </c>
      <c r="AD311" s="6">
        <f t="shared" si="273"/>
        <v>0</v>
      </c>
      <c r="AE311" s="6">
        <f t="shared" si="273"/>
        <v>0</v>
      </c>
      <c r="AF311" s="6">
        <f t="shared" si="273"/>
        <v>0</v>
      </c>
      <c r="AG311" s="6">
        <f t="shared" si="273"/>
        <v>0</v>
      </c>
      <c r="AH311" s="6">
        <f t="shared" si="273"/>
        <v>0</v>
      </c>
      <c r="AI311" s="6">
        <f t="shared" si="273"/>
        <v>0</v>
      </c>
      <c r="AJ311" s="6">
        <f t="shared" si="273"/>
        <v>0</v>
      </c>
      <c r="AK311" s="6">
        <f t="shared" si="273"/>
        <v>0</v>
      </c>
      <c r="AL311" s="6">
        <f t="shared" si="273"/>
        <v>0</v>
      </c>
      <c r="AM311" s="6">
        <f t="shared" si="273"/>
        <v>0</v>
      </c>
      <c r="AN311" s="6">
        <f t="shared" si="273"/>
        <v>0</v>
      </c>
      <c r="AO311" s="6">
        <f t="shared" si="273"/>
        <v>0</v>
      </c>
      <c r="AP311" s="6">
        <f t="shared" si="273"/>
        <v>0</v>
      </c>
      <c r="AQ311" s="6">
        <f t="shared" si="273"/>
        <v>0</v>
      </c>
      <c r="AR311" s="6">
        <f t="shared" si="273"/>
        <v>0</v>
      </c>
      <c r="AS311" s="6">
        <f t="shared" si="273"/>
        <v>0</v>
      </c>
      <c r="AT311" s="6">
        <f t="shared" si="273"/>
        <v>0</v>
      </c>
      <c r="AU311" s="6">
        <f t="shared" si="273"/>
        <v>0</v>
      </c>
      <c r="AV311" s="6">
        <f t="shared" si="273"/>
        <v>0</v>
      </c>
      <c r="AW311" s="6">
        <f t="shared" si="273"/>
        <v>0</v>
      </c>
      <c r="AX311" s="6">
        <f t="shared" si="273"/>
        <v>0</v>
      </c>
      <c r="AY311" s="6">
        <f t="shared" si="273"/>
        <v>0</v>
      </c>
      <c r="AZ311" s="6">
        <f t="shared" si="273"/>
        <v>0</v>
      </c>
      <c r="BA311" s="6">
        <f t="shared" si="273"/>
        <v>0</v>
      </c>
      <c r="BB311" s="6">
        <f t="shared" si="273"/>
        <v>0</v>
      </c>
      <c r="BC311" s="6">
        <f t="shared" si="273"/>
        <v>0</v>
      </c>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row>
    <row r="312" spans="1:88" ht="15.75" hidden="1" customHeight="1" x14ac:dyDescent="0.25">
      <c r="A312" s="4"/>
      <c r="B312" s="94"/>
      <c r="C312" s="94"/>
      <c r="D312" s="94"/>
      <c r="E312" s="94"/>
      <c r="F312" s="94"/>
      <c r="G312" s="171" t="s">
        <v>752</v>
      </c>
      <c r="H312" s="164"/>
      <c r="I312" s="93"/>
      <c r="J312" s="122">
        <f>COUNTIF(J$7:J$96,"Thể chất")</f>
        <v>75</v>
      </c>
      <c r="K312" s="95">
        <f t="shared" ref="K312:S312" si="274">COUNTIF(K$7:K$96,"x")</f>
        <v>10</v>
      </c>
      <c r="L312" s="95">
        <f t="shared" si="274"/>
        <v>11</v>
      </c>
      <c r="M312" s="95">
        <f t="shared" si="274"/>
        <v>8</v>
      </c>
      <c r="N312" s="95">
        <f t="shared" si="274"/>
        <v>9</v>
      </c>
      <c r="O312" s="95">
        <f t="shared" si="274"/>
        <v>10</v>
      </c>
      <c r="P312" s="122">
        <f t="shared" si="274"/>
        <v>7</v>
      </c>
      <c r="Q312" s="95">
        <f t="shared" si="274"/>
        <v>7</v>
      </c>
      <c r="R312" s="95">
        <f t="shared" si="274"/>
        <v>7</v>
      </c>
      <c r="S312" s="95">
        <f t="shared" si="274"/>
        <v>6</v>
      </c>
      <c r="T312" s="95"/>
      <c r="U312" s="95">
        <f t="shared" ref="U312:BC312" si="275">COUNTIF(U$7:U$96,"x")</f>
        <v>0</v>
      </c>
      <c r="V312" s="95">
        <f t="shared" si="275"/>
        <v>0</v>
      </c>
      <c r="W312" s="95">
        <f t="shared" si="275"/>
        <v>0</v>
      </c>
      <c r="X312" s="95">
        <f t="shared" si="275"/>
        <v>0</v>
      </c>
      <c r="Y312" s="95">
        <f t="shared" si="275"/>
        <v>0</v>
      </c>
      <c r="Z312" s="95">
        <f t="shared" si="275"/>
        <v>0</v>
      </c>
      <c r="AA312" s="95">
        <f t="shared" si="275"/>
        <v>0</v>
      </c>
      <c r="AB312" s="95">
        <f t="shared" si="275"/>
        <v>0</v>
      </c>
      <c r="AC312" s="95">
        <f t="shared" si="275"/>
        <v>0</v>
      </c>
      <c r="AD312" s="95">
        <f t="shared" si="275"/>
        <v>0</v>
      </c>
      <c r="AE312" s="95">
        <f t="shared" si="275"/>
        <v>0</v>
      </c>
      <c r="AF312" s="95">
        <f t="shared" si="275"/>
        <v>0</v>
      </c>
      <c r="AG312" s="95">
        <f t="shared" si="275"/>
        <v>0</v>
      </c>
      <c r="AH312" s="95">
        <f t="shared" si="275"/>
        <v>0</v>
      </c>
      <c r="AI312" s="95">
        <f t="shared" si="275"/>
        <v>0</v>
      </c>
      <c r="AJ312" s="95">
        <f t="shared" si="275"/>
        <v>0</v>
      </c>
      <c r="AK312" s="95">
        <f t="shared" si="275"/>
        <v>0</v>
      </c>
      <c r="AL312" s="95">
        <f t="shared" si="275"/>
        <v>0</v>
      </c>
      <c r="AM312" s="95">
        <f t="shared" si="275"/>
        <v>0</v>
      </c>
      <c r="AN312" s="95">
        <f t="shared" si="275"/>
        <v>0</v>
      </c>
      <c r="AO312" s="122">
        <f t="shared" si="275"/>
        <v>0</v>
      </c>
      <c r="AP312" s="122">
        <f t="shared" si="275"/>
        <v>0</v>
      </c>
      <c r="AQ312" s="122">
        <f t="shared" si="275"/>
        <v>0</v>
      </c>
      <c r="AR312" s="122">
        <f t="shared" si="275"/>
        <v>0</v>
      </c>
      <c r="AS312" s="95">
        <f t="shared" si="275"/>
        <v>0</v>
      </c>
      <c r="AT312" s="95">
        <f t="shared" si="275"/>
        <v>0</v>
      </c>
      <c r="AU312" s="95">
        <f t="shared" si="275"/>
        <v>0</v>
      </c>
      <c r="AV312" s="95">
        <f t="shared" si="275"/>
        <v>0</v>
      </c>
      <c r="AW312" s="95">
        <f t="shared" si="275"/>
        <v>0</v>
      </c>
      <c r="AX312" s="95">
        <f t="shared" si="275"/>
        <v>0</v>
      </c>
      <c r="AY312" s="95">
        <f t="shared" si="275"/>
        <v>0</v>
      </c>
      <c r="AZ312" s="95">
        <f t="shared" si="275"/>
        <v>0</v>
      </c>
      <c r="BA312" s="95">
        <f t="shared" si="275"/>
        <v>0</v>
      </c>
      <c r="BB312" s="95">
        <f t="shared" si="275"/>
        <v>0</v>
      </c>
      <c r="BC312" s="95">
        <f t="shared" si="275"/>
        <v>0</v>
      </c>
      <c r="BD312" s="1"/>
      <c r="BE312" s="1"/>
      <c r="BF312" s="1"/>
      <c r="BG312" s="1"/>
      <c r="BH312" s="1"/>
      <c r="BI312" s="1"/>
      <c r="BJ312" s="1"/>
      <c r="BK312" s="1"/>
      <c r="BL312" s="1"/>
      <c r="BM312" s="1"/>
      <c r="BN312" s="1"/>
      <c r="BO312" s="1"/>
      <c r="BP312" s="1"/>
      <c r="BQ312" s="1"/>
      <c r="BR312" s="1"/>
      <c r="BS312" s="1"/>
      <c r="BT312" s="172" t="s">
        <v>753</v>
      </c>
      <c r="BU312" s="147"/>
      <c r="BV312" s="147"/>
      <c r="BW312" s="147"/>
      <c r="BX312" s="147"/>
      <c r="BY312" s="147"/>
      <c r="BZ312" s="1"/>
      <c r="CA312" s="1"/>
      <c r="CB312" s="1"/>
      <c r="CC312" s="1"/>
      <c r="CD312" s="1"/>
      <c r="CE312" s="172" t="s">
        <v>754</v>
      </c>
      <c r="CF312" s="147"/>
      <c r="CG312" s="147"/>
      <c r="CH312" s="147"/>
      <c r="CI312" s="147"/>
      <c r="CJ312" s="1"/>
    </row>
    <row r="313" spans="1:88" ht="15.75" hidden="1" customHeight="1" x14ac:dyDescent="0.25">
      <c r="A313" s="4"/>
      <c r="B313" s="94"/>
      <c r="C313" s="94"/>
      <c r="D313" s="94"/>
      <c r="E313" s="94"/>
      <c r="F313" s="94"/>
      <c r="G313" s="170" t="s">
        <v>755</v>
      </c>
      <c r="H313" s="164"/>
      <c r="I313" s="93"/>
      <c r="J313" s="122">
        <f>COUNTIF(J$97:J$163,"Nhận thức")</f>
        <v>42</v>
      </c>
      <c r="K313" s="95">
        <f t="shared" ref="K313:S313" si="276">COUNTIF(K$97:K$163,"x")</f>
        <v>4</v>
      </c>
      <c r="L313" s="95">
        <f t="shared" si="276"/>
        <v>5</v>
      </c>
      <c r="M313" s="95">
        <f t="shared" si="276"/>
        <v>4</v>
      </c>
      <c r="N313" s="95">
        <f t="shared" si="276"/>
        <v>4</v>
      </c>
      <c r="O313" s="95">
        <f t="shared" si="276"/>
        <v>3</v>
      </c>
      <c r="P313" s="122">
        <f t="shared" si="276"/>
        <v>5</v>
      </c>
      <c r="Q313" s="95">
        <f t="shared" si="276"/>
        <v>4</v>
      </c>
      <c r="R313" s="95">
        <f t="shared" si="276"/>
        <v>8</v>
      </c>
      <c r="S313" s="95">
        <f t="shared" si="276"/>
        <v>5</v>
      </c>
      <c r="T313" s="95"/>
      <c r="U313" s="95">
        <f t="shared" ref="U313:BC313" si="277">COUNTIF(U$97:U$163,"x")</f>
        <v>0</v>
      </c>
      <c r="V313" s="95">
        <f t="shared" si="277"/>
        <v>0</v>
      </c>
      <c r="W313" s="95">
        <f t="shared" si="277"/>
        <v>0</v>
      </c>
      <c r="X313" s="95">
        <f t="shared" si="277"/>
        <v>0</v>
      </c>
      <c r="Y313" s="95">
        <f t="shared" si="277"/>
        <v>0</v>
      </c>
      <c r="Z313" s="95">
        <f t="shared" si="277"/>
        <v>0</v>
      </c>
      <c r="AA313" s="95">
        <f t="shared" si="277"/>
        <v>0</v>
      </c>
      <c r="AB313" s="95">
        <f t="shared" si="277"/>
        <v>0</v>
      </c>
      <c r="AC313" s="95">
        <f t="shared" si="277"/>
        <v>0</v>
      </c>
      <c r="AD313" s="95">
        <f t="shared" si="277"/>
        <v>0</v>
      </c>
      <c r="AE313" s="95">
        <f t="shared" si="277"/>
        <v>0</v>
      </c>
      <c r="AF313" s="95">
        <f t="shared" si="277"/>
        <v>0</v>
      </c>
      <c r="AG313" s="95">
        <f t="shared" si="277"/>
        <v>0</v>
      </c>
      <c r="AH313" s="95">
        <f t="shared" si="277"/>
        <v>0</v>
      </c>
      <c r="AI313" s="95">
        <f t="shared" si="277"/>
        <v>0</v>
      </c>
      <c r="AJ313" s="95">
        <f t="shared" si="277"/>
        <v>0</v>
      </c>
      <c r="AK313" s="95">
        <f t="shared" si="277"/>
        <v>0</v>
      </c>
      <c r="AL313" s="95">
        <f t="shared" si="277"/>
        <v>0</v>
      </c>
      <c r="AM313" s="95">
        <f t="shared" si="277"/>
        <v>0</v>
      </c>
      <c r="AN313" s="95">
        <f t="shared" si="277"/>
        <v>0</v>
      </c>
      <c r="AO313" s="122">
        <f t="shared" si="277"/>
        <v>0</v>
      </c>
      <c r="AP313" s="122">
        <f t="shared" si="277"/>
        <v>0</v>
      </c>
      <c r="AQ313" s="122">
        <f t="shared" si="277"/>
        <v>0</v>
      </c>
      <c r="AR313" s="122">
        <f t="shared" si="277"/>
        <v>0</v>
      </c>
      <c r="AS313" s="95">
        <f t="shared" si="277"/>
        <v>0</v>
      </c>
      <c r="AT313" s="95">
        <f t="shared" si="277"/>
        <v>0</v>
      </c>
      <c r="AU313" s="95">
        <f t="shared" si="277"/>
        <v>0</v>
      </c>
      <c r="AV313" s="95">
        <f t="shared" si="277"/>
        <v>0</v>
      </c>
      <c r="AW313" s="95">
        <f t="shared" si="277"/>
        <v>0</v>
      </c>
      <c r="AX313" s="95">
        <f t="shared" si="277"/>
        <v>0</v>
      </c>
      <c r="AY313" s="95">
        <f t="shared" si="277"/>
        <v>0</v>
      </c>
      <c r="AZ313" s="95">
        <f t="shared" si="277"/>
        <v>0</v>
      </c>
      <c r="BA313" s="95">
        <f t="shared" si="277"/>
        <v>0</v>
      </c>
      <c r="BB313" s="95">
        <f t="shared" si="277"/>
        <v>0</v>
      </c>
      <c r="BC313" s="95">
        <f t="shared" si="277"/>
        <v>0</v>
      </c>
      <c r="BD313" s="1"/>
      <c r="BE313" s="1"/>
      <c r="BF313" s="1"/>
      <c r="BG313" s="1"/>
      <c r="BH313" s="1"/>
      <c r="BI313" s="1"/>
      <c r="BJ313" s="1"/>
      <c r="BK313" s="1"/>
      <c r="BL313" s="1"/>
      <c r="BM313" s="1"/>
      <c r="BN313" s="1"/>
      <c r="BO313" s="1"/>
      <c r="BP313" s="1"/>
      <c r="BQ313" s="1"/>
      <c r="BR313" s="1"/>
      <c r="BS313" s="1"/>
      <c r="BT313" s="147"/>
      <c r="BU313" s="147"/>
      <c r="BV313" s="147"/>
      <c r="BW313" s="147"/>
      <c r="BX313" s="147"/>
      <c r="BY313" s="147"/>
      <c r="BZ313" s="1"/>
      <c r="CA313" s="1"/>
      <c r="CB313" s="1"/>
      <c r="CC313" s="1"/>
      <c r="CD313" s="1"/>
      <c r="CE313" s="147"/>
      <c r="CF313" s="147"/>
      <c r="CG313" s="147"/>
      <c r="CH313" s="147"/>
      <c r="CI313" s="147"/>
      <c r="CJ313" s="1"/>
    </row>
    <row r="314" spans="1:88" ht="15.75" hidden="1" customHeight="1" x14ac:dyDescent="0.25">
      <c r="A314" s="4"/>
      <c r="B314" s="94"/>
      <c r="C314" s="94"/>
      <c r="D314" s="94"/>
      <c r="E314" s="94"/>
      <c r="F314" s="94"/>
      <c r="G314" s="170" t="s">
        <v>756</v>
      </c>
      <c r="H314" s="164"/>
      <c r="I314" s="93"/>
      <c r="J314" s="122">
        <f>COUNTIF(J$164:J$211,"Ngôn ngữ")</f>
        <v>44</v>
      </c>
      <c r="K314" s="95">
        <f t="shared" ref="K314:S314" si="278">COUNTIF(K$164:K$211,"x")</f>
        <v>4</v>
      </c>
      <c r="L314" s="95">
        <f t="shared" si="278"/>
        <v>3</v>
      </c>
      <c r="M314" s="95">
        <f t="shared" si="278"/>
        <v>7</v>
      </c>
      <c r="N314" s="95">
        <f t="shared" si="278"/>
        <v>5</v>
      </c>
      <c r="O314" s="95">
        <f t="shared" si="278"/>
        <v>5</v>
      </c>
      <c r="P314" s="122">
        <f t="shared" si="278"/>
        <v>5</v>
      </c>
      <c r="Q314" s="95">
        <f t="shared" si="278"/>
        <v>7</v>
      </c>
      <c r="R314" s="95">
        <f t="shared" si="278"/>
        <v>5</v>
      </c>
      <c r="S314" s="95">
        <f t="shared" si="278"/>
        <v>3</v>
      </c>
      <c r="T314" s="95"/>
      <c r="U314" s="95">
        <f t="shared" ref="U314:BC314" si="279">COUNTIF(U$164:U$211,"x")</f>
        <v>0</v>
      </c>
      <c r="V314" s="95">
        <f t="shared" si="279"/>
        <v>0</v>
      </c>
      <c r="W314" s="95">
        <f t="shared" si="279"/>
        <v>0</v>
      </c>
      <c r="X314" s="95">
        <f t="shared" si="279"/>
        <v>0</v>
      </c>
      <c r="Y314" s="95">
        <f t="shared" si="279"/>
        <v>0</v>
      </c>
      <c r="Z314" s="95">
        <f t="shared" si="279"/>
        <v>0</v>
      </c>
      <c r="AA314" s="95">
        <f t="shared" si="279"/>
        <v>0</v>
      </c>
      <c r="AB314" s="95">
        <f t="shared" si="279"/>
        <v>0</v>
      </c>
      <c r="AC314" s="95">
        <f t="shared" si="279"/>
        <v>0</v>
      </c>
      <c r="AD314" s="95">
        <f t="shared" si="279"/>
        <v>0</v>
      </c>
      <c r="AE314" s="95">
        <f t="shared" si="279"/>
        <v>0</v>
      </c>
      <c r="AF314" s="95">
        <f t="shared" si="279"/>
        <v>0</v>
      </c>
      <c r="AG314" s="95">
        <f t="shared" si="279"/>
        <v>0</v>
      </c>
      <c r="AH314" s="95">
        <f t="shared" si="279"/>
        <v>0</v>
      </c>
      <c r="AI314" s="95">
        <f t="shared" si="279"/>
        <v>0</v>
      </c>
      <c r="AJ314" s="95">
        <f t="shared" si="279"/>
        <v>0</v>
      </c>
      <c r="AK314" s="95">
        <f t="shared" si="279"/>
        <v>0</v>
      </c>
      <c r="AL314" s="95">
        <f t="shared" si="279"/>
        <v>0</v>
      </c>
      <c r="AM314" s="95">
        <f t="shared" si="279"/>
        <v>0</v>
      </c>
      <c r="AN314" s="95">
        <f t="shared" si="279"/>
        <v>0</v>
      </c>
      <c r="AO314" s="122">
        <f t="shared" si="279"/>
        <v>0</v>
      </c>
      <c r="AP314" s="122">
        <f t="shared" si="279"/>
        <v>0</v>
      </c>
      <c r="AQ314" s="122">
        <f t="shared" si="279"/>
        <v>0</v>
      </c>
      <c r="AR314" s="122">
        <f t="shared" si="279"/>
        <v>0</v>
      </c>
      <c r="AS314" s="95">
        <f t="shared" si="279"/>
        <v>0</v>
      </c>
      <c r="AT314" s="95">
        <f t="shared" si="279"/>
        <v>0</v>
      </c>
      <c r="AU314" s="95">
        <f t="shared" si="279"/>
        <v>0</v>
      </c>
      <c r="AV314" s="95">
        <f t="shared" si="279"/>
        <v>0</v>
      </c>
      <c r="AW314" s="95">
        <f t="shared" si="279"/>
        <v>0</v>
      </c>
      <c r="AX314" s="95">
        <f t="shared" si="279"/>
        <v>0</v>
      </c>
      <c r="AY314" s="95">
        <f t="shared" si="279"/>
        <v>0</v>
      </c>
      <c r="AZ314" s="95">
        <f t="shared" si="279"/>
        <v>0</v>
      </c>
      <c r="BA314" s="95">
        <f t="shared" si="279"/>
        <v>0</v>
      </c>
      <c r="BB314" s="95">
        <f t="shared" si="279"/>
        <v>0</v>
      </c>
      <c r="BC314" s="95">
        <f t="shared" si="279"/>
        <v>0</v>
      </c>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row>
    <row r="315" spans="1:88" ht="15.75" hidden="1" customHeight="1" x14ac:dyDescent="0.25">
      <c r="A315" s="4"/>
      <c r="B315" s="94"/>
      <c r="C315" s="94"/>
      <c r="D315" s="94"/>
      <c r="E315" s="94"/>
      <c r="F315" s="94"/>
      <c r="G315" s="170" t="s">
        <v>757</v>
      </c>
      <c r="H315" s="164"/>
      <c r="I315" s="93"/>
      <c r="J315" s="122">
        <f>COUNTIF(J$212:J$245,"TCKNXH")</f>
        <v>26</v>
      </c>
      <c r="K315" s="95">
        <f t="shared" ref="K315:S315" si="280">COUNTIF(K$212:K$245,"x")</f>
        <v>3</v>
      </c>
      <c r="L315" s="95">
        <f t="shared" si="280"/>
        <v>3</v>
      </c>
      <c r="M315" s="95">
        <f t="shared" si="280"/>
        <v>3</v>
      </c>
      <c r="N315" s="95">
        <f t="shared" si="280"/>
        <v>2</v>
      </c>
      <c r="O315" s="95">
        <f t="shared" si="280"/>
        <v>2</v>
      </c>
      <c r="P315" s="122">
        <f t="shared" si="280"/>
        <v>4</v>
      </c>
      <c r="Q315" s="95">
        <f t="shared" si="280"/>
        <v>3</v>
      </c>
      <c r="R315" s="95">
        <f t="shared" si="280"/>
        <v>3</v>
      </c>
      <c r="S315" s="95">
        <f t="shared" si="280"/>
        <v>3</v>
      </c>
      <c r="T315" s="95"/>
      <c r="U315" s="95">
        <f t="shared" ref="U315:BC315" si="281">COUNTIF(U$212:U$245,"x")</f>
        <v>0</v>
      </c>
      <c r="V315" s="95">
        <f t="shared" si="281"/>
        <v>0</v>
      </c>
      <c r="W315" s="95">
        <f t="shared" si="281"/>
        <v>0</v>
      </c>
      <c r="X315" s="95">
        <f t="shared" si="281"/>
        <v>0</v>
      </c>
      <c r="Y315" s="95">
        <f t="shared" si="281"/>
        <v>0</v>
      </c>
      <c r="Z315" s="95">
        <f t="shared" si="281"/>
        <v>0</v>
      </c>
      <c r="AA315" s="95">
        <f t="shared" si="281"/>
        <v>0</v>
      </c>
      <c r="AB315" s="95">
        <f t="shared" si="281"/>
        <v>0</v>
      </c>
      <c r="AC315" s="95">
        <f t="shared" si="281"/>
        <v>0</v>
      </c>
      <c r="AD315" s="95">
        <f t="shared" si="281"/>
        <v>0</v>
      </c>
      <c r="AE315" s="95">
        <f t="shared" si="281"/>
        <v>0</v>
      </c>
      <c r="AF315" s="95">
        <f t="shared" si="281"/>
        <v>0</v>
      </c>
      <c r="AG315" s="95">
        <f t="shared" si="281"/>
        <v>0</v>
      </c>
      <c r="AH315" s="95">
        <f t="shared" si="281"/>
        <v>0</v>
      </c>
      <c r="AI315" s="95">
        <f t="shared" si="281"/>
        <v>0</v>
      </c>
      <c r="AJ315" s="95">
        <f t="shared" si="281"/>
        <v>0</v>
      </c>
      <c r="AK315" s="95">
        <f t="shared" si="281"/>
        <v>0</v>
      </c>
      <c r="AL315" s="95">
        <f t="shared" si="281"/>
        <v>0</v>
      </c>
      <c r="AM315" s="95">
        <f t="shared" si="281"/>
        <v>0</v>
      </c>
      <c r="AN315" s="95">
        <f t="shared" si="281"/>
        <v>0</v>
      </c>
      <c r="AO315" s="122">
        <f t="shared" si="281"/>
        <v>0</v>
      </c>
      <c r="AP315" s="122">
        <f t="shared" si="281"/>
        <v>0</v>
      </c>
      <c r="AQ315" s="122">
        <f t="shared" si="281"/>
        <v>0</v>
      </c>
      <c r="AR315" s="122">
        <f t="shared" si="281"/>
        <v>0</v>
      </c>
      <c r="AS315" s="95">
        <f t="shared" si="281"/>
        <v>0</v>
      </c>
      <c r="AT315" s="95">
        <f t="shared" si="281"/>
        <v>0</v>
      </c>
      <c r="AU315" s="95">
        <f t="shared" si="281"/>
        <v>0</v>
      </c>
      <c r="AV315" s="95">
        <f t="shared" si="281"/>
        <v>0</v>
      </c>
      <c r="AW315" s="95">
        <f t="shared" si="281"/>
        <v>0</v>
      </c>
      <c r="AX315" s="95">
        <f t="shared" si="281"/>
        <v>0</v>
      </c>
      <c r="AY315" s="95">
        <f t="shared" si="281"/>
        <v>0</v>
      </c>
      <c r="AZ315" s="95">
        <f t="shared" si="281"/>
        <v>0</v>
      </c>
      <c r="BA315" s="95">
        <f t="shared" si="281"/>
        <v>0</v>
      </c>
      <c r="BB315" s="95">
        <f t="shared" si="281"/>
        <v>0</v>
      </c>
      <c r="BC315" s="95">
        <f t="shared" si="281"/>
        <v>0</v>
      </c>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row>
    <row r="316" spans="1:88" ht="15.75" hidden="1" customHeight="1" x14ac:dyDescent="0.25">
      <c r="A316" s="4"/>
      <c r="B316" s="94"/>
      <c r="C316" s="94"/>
      <c r="D316" s="94"/>
      <c r="E316" s="94"/>
      <c r="F316" s="94"/>
      <c r="G316" s="170" t="s">
        <v>758</v>
      </c>
      <c r="H316" s="164"/>
      <c r="I316" s="93"/>
      <c r="J316" s="122">
        <f>COUNTIF(J$246:J$310,"Thẩm mỹ")</f>
        <v>60</v>
      </c>
      <c r="K316" s="95">
        <f t="shared" ref="K316:S316" si="282">COUNTIF(K$246:K$310,"x")</f>
        <v>5</v>
      </c>
      <c r="L316" s="95">
        <f t="shared" si="282"/>
        <v>6</v>
      </c>
      <c r="M316" s="95">
        <f t="shared" si="282"/>
        <v>6</v>
      </c>
      <c r="N316" s="95">
        <f t="shared" si="282"/>
        <v>10</v>
      </c>
      <c r="O316" s="95">
        <f t="shared" si="282"/>
        <v>6</v>
      </c>
      <c r="P316" s="122">
        <f t="shared" si="282"/>
        <v>8</v>
      </c>
      <c r="Q316" s="95">
        <f t="shared" si="282"/>
        <v>7</v>
      </c>
      <c r="R316" s="95">
        <f t="shared" si="282"/>
        <v>6</v>
      </c>
      <c r="S316" s="95">
        <f t="shared" si="282"/>
        <v>6</v>
      </c>
      <c r="T316" s="95"/>
      <c r="U316" s="95">
        <f t="shared" ref="U316:BC316" si="283">COUNTIF(U$246:U$310,"x")</f>
        <v>0</v>
      </c>
      <c r="V316" s="95">
        <f t="shared" si="283"/>
        <v>0</v>
      </c>
      <c r="W316" s="95">
        <f t="shared" si="283"/>
        <v>0</v>
      </c>
      <c r="X316" s="95">
        <f t="shared" si="283"/>
        <v>1</v>
      </c>
      <c r="Y316" s="95">
        <f t="shared" si="283"/>
        <v>0</v>
      </c>
      <c r="Z316" s="95">
        <f t="shared" si="283"/>
        <v>0</v>
      </c>
      <c r="AA316" s="95">
        <f t="shared" si="283"/>
        <v>0</v>
      </c>
      <c r="AB316" s="95">
        <f t="shared" si="283"/>
        <v>0</v>
      </c>
      <c r="AC316" s="95">
        <f t="shared" si="283"/>
        <v>0</v>
      </c>
      <c r="AD316" s="95">
        <f t="shared" si="283"/>
        <v>0</v>
      </c>
      <c r="AE316" s="95">
        <f t="shared" si="283"/>
        <v>0</v>
      </c>
      <c r="AF316" s="95">
        <f t="shared" si="283"/>
        <v>0</v>
      </c>
      <c r="AG316" s="95">
        <f t="shared" si="283"/>
        <v>0</v>
      </c>
      <c r="AH316" s="95">
        <f t="shared" si="283"/>
        <v>0</v>
      </c>
      <c r="AI316" s="95">
        <f t="shared" si="283"/>
        <v>0</v>
      </c>
      <c r="AJ316" s="95">
        <f t="shared" si="283"/>
        <v>0</v>
      </c>
      <c r="AK316" s="95">
        <f t="shared" si="283"/>
        <v>0</v>
      </c>
      <c r="AL316" s="95">
        <f t="shared" si="283"/>
        <v>0</v>
      </c>
      <c r="AM316" s="95">
        <f t="shared" si="283"/>
        <v>0</v>
      </c>
      <c r="AN316" s="95">
        <f t="shared" si="283"/>
        <v>0</v>
      </c>
      <c r="AO316" s="122">
        <f t="shared" si="283"/>
        <v>0</v>
      </c>
      <c r="AP316" s="122">
        <f t="shared" si="283"/>
        <v>0</v>
      </c>
      <c r="AQ316" s="122">
        <f t="shared" si="283"/>
        <v>0</v>
      </c>
      <c r="AR316" s="122">
        <f t="shared" si="283"/>
        <v>0</v>
      </c>
      <c r="AS316" s="95">
        <f t="shared" si="283"/>
        <v>0</v>
      </c>
      <c r="AT316" s="95">
        <f t="shared" si="283"/>
        <v>0</v>
      </c>
      <c r="AU316" s="95">
        <f t="shared" si="283"/>
        <v>0</v>
      </c>
      <c r="AV316" s="95">
        <f t="shared" si="283"/>
        <v>0</v>
      </c>
      <c r="AW316" s="95">
        <f t="shared" si="283"/>
        <v>0</v>
      </c>
      <c r="AX316" s="95">
        <f t="shared" si="283"/>
        <v>0</v>
      </c>
      <c r="AY316" s="95">
        <f t="shared" si="283"/>
        <v>0</v>
      </c>
      <c r="AZ316" s="95">
        <f t="shared" si="283"/>
        <v>0</v>
      </c>
      <c r="BA316" s="95">
        <f t="shared" si="283"/>
        <v>0</v>
      </c>
      <c r="BB316" s="95">
        <f t="shared" si="283"/>
        <v>0</v>
      </c>
      <c r="BC316" s="95">
        <f t="shared" si="283"/>
        <v>0</v>
      </c>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row>
    <row r="317" spans="1:88" ht="18.75" customHeight="1" x14ac:dyDescent="0.25">
      <c r="A317" s="4"/>
      <c r="B317" s="4"/>
      <c r="C317" s="3"/>
      <c r="D317" s="4"/>
      <c r="E317" s="3"/>
      <c r="F317" s="4"/>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72" t="s">
        <v>759</v>
      </c>
      <c r="BU317" s="147"/>
      <c r="BV317" s="147"/>
      <c r="BW317" s="147"/>
      <c r="BX317" s="147"/>
      <c r="BY317" s="147"/>
      <c r="BZ317" s="1"/>
      <c r="CA317" s="1"/>
      <c r="CB317" s="172"/>
      <c r="CC317" s="147"/>
      <c r="CD317" s="147"/>
      <c r="CE317" s="147"/>
      <c r="CF317" s="1"/>
      <c r="CG317" s="173"/>
      <c r="CH317" s="147"/>
      <c r="CI317" s="147"/>
      <c r="CJ317" s="147"/>
    </row>
    <row r="318" spans="1:88" ht="15.75" customHeight="1" x14ac:dyDescent="0.25">
      <c r="A318" s="4"/>
      <c r="B318" s="4"/>
      <c r="C318" s="3"/>
      <c r="D318" s="4"/>
      <c r="E318" s="3"/>
      <c r="F318" s="4"/>
      <c r="G318" s="170" t="s">
        <v>760</v>
      </c>
      <c r="H318" s="164"/>
      <c r="I318" s="5"/>
      <c r="J318" s="5"/>
      <c r="K318" s="5"/>
      <c r="L318" s="5"/>
      <c r="M318" s="5"/>
      <c r="N318" s="5"/>
      <c r="O318" s="5"/>
      <c r="P318" s="5"/>
      <c r="Q318" s="5"/>
      <c r="R318" s="5"/>
      <c r="S318" s="5"/>
      <c r="T318" s="5"/>
      <c r="U318" s="6">
        <f t="shared" ref="U318:BC318" si="284">SUM(U319:U327)</f>
        <v>21</v>
      </c>
      <c r="V318" s="6">
        <f t="shared" si="284"/>
        <v>24</v>
      </c>
      <c r="W318" s="6">
        <f t="shared" si="284"/>
        <v>25</v>
      </c>
      <c r="X318" s="6">
        <f t="shared" si="284"/>
        <v>26</v>
      </c>
      <c r="Y318" s="6">
        <f t="shared" si="284"/>
        <v>21</v>
      </c>
      <c r="Z318" s="6">
        <f t="shared" si="284"/>
        <v>22</v>
      </c>
      <c r="AA318" s="6">
        <f t="shared" si="284"/>
        <v>23</v>
      </c>
      <c r="AB318" s="6">
        <f t="shared" si="284"/>
        <v>24</v>
      </c>
      <c r="AC318" s="6">
        <f t="shared" si="284"/>
        <v>20</v>
      </c>
      <c r="AD318" s="6">
        <f t="shared" si="284"/>
        <v>24</v>
      </c>
      <c r="AE318" s="6">
        <f t="shared" si="284"/>
        <v>27</v>
      </c>
      <c r="AF318" s="6">
        <f t="shared" si="284"/>
        <v>27</v>
      </c>
      <c r="AG318" s="6">
        <f t="shared" si="284"/>
        <v>25</v>
      </c>
      <c r="AH318" s="6">
        <f t="shared" si="284"/>
        <v>27</v>
      </c>
      <c r="AI318" s="6">
        <f t="shared" si="284"/>
        <v>28</v>
      </c>
      <c r="AJ318" s="6">
        <f t="shared" si="284"/>
        <v>28</v>
      </c>
      <c r="AK318" s="6">
        <f t="shared" si="284"/>
        <v>23</v>
      </c>
      <c r="AL318" s="6">
        <f t="shared" si="284"/>
        <v>24</v>
      </c>
      <c r="AM318" s="6">
        <f t="shared" si="284"/>
        <v>27</v>
      </c>
      <c r="AN318" s="6">
        <f t="shared" si="284"/>
        <v>27</v>
      </c>
      <c r="AO318" s="6">
        <f t="shared" si="284"/>
        <v>24</v>
      </c>
      <c r="AP318" s="6">
        <f t="shared" si="284"/>
        <v>24</v>
      </c>
      <c r="AQ318" s="6">
        <f t="shared" si="284"/>
        <v>25</v>
      </c>
      <c r="AR318" s="6">
        <f t="shared" si="284"/>
        <v>26</v>
      </c>
      <c r="AS318" s="6">
        <f t="shared" si="284"/>
        <v>19</v>
      </c>
      <c r="AT318" s="6">
        <f t="shared" si="284"/>
        <v>20</v>
      </c>
      <c r="AU318" s="6">
        <f t="shared" si="284"/>
        <v>18</v>
      </c>
      <c r="AV318" s="6">
        <f t="shared" si="284"/>
        <v>19</v>
      </c>
      <c r="AW318" s="6">
        <f t="shared" si="284"/>
        <v>20</v>
      </c>
      <c r="AX318" s="6">
        <f t="shared" si="284"/>
        <v>23</v>
      </c>
      <c r="AY318" s="6">
        <f t="shared" si="284"/>
        <v>21</v>
      </c>
      <c r="AZ318" s="6">
        <f t="shared" si="284"/>
        <v>22</v>
      </c>
      <c r="BA318" s="6">
        <f t="shared" si="284"/>
        <v>16</v>
      </c>
      <c r="BB318" s="6">
        <f t="shared" si="284"/>
        <v>16</v>
      </c>
      <c r="BC318" s="6">
        <f t="shared" si="284"/>
        <v>18</v>
      </c>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row>
    <row r="319" spans="1:88" ht="15.75" customHeight="1" x14ac:dyDescent="0.25">
      <c r="A319" s="4"/>
      <c r="B319" s="4"/>
      <c r="C319" s="3"/>
      <c r="D319" s="4"/>
      <c r="E319" s="3"/>
      <c r="F319" s="4"/>
      <c r="G319" s="174" t="s">
        <v>761</v>
      </c>
      <c r="H319" s="164"/>
      <c r="I319" s="5"/>
      <c r="J319" s="5"/>
      <c r="K319" s="5"/>
      <c r="L319" s="5"/>
      <c r="M319" s="5"/>
      <c r="N319" s="5"/>
      <c r="O319" s="5"/>
      <c r="P319" s="5"/>
      <c r="Q319" s="5"/>
      <c r="R319" s="5"/>
      <c r="S319" s="5"/>
      <c r="T319" s="5"/>
      <c r="U319" s="27">
        <f t="shared" ref="U319:BC319" si="285">COUNTIF(U$7:U$310,"ĐTT")</f>
        <v>1</v>
      </c>
      <c r="V319" s="27">
        <f t="shared" si="285"/>
        <v>1</v>
      </c>
      <c r="W319" s="27">
        <f t="shared" si="285"/>
        <v>2</v>
      </c>
      <c r="X319" s="27">
        <f t="shared" si="285"/>
        <v>2</v>
      </c>
      <c r="Y319" s="27">
        <f t="shared" si="285"/>
        <v>1</v>
      </c>
      <c r="Z319" s="27">
        <f t="shared" si="285"/>
        <v>1</v>
      </c>
      <c r="AA319" s="27">
        <f t="shared" si="285"/>
        <v>2</v>
      </c>
      <c r="AB319" s="27">
        <f t="shared" si="285"/>
        <v>2</v>
      </c>
      <c r="AC319" s="27">
        <f t="shared" si="285"/>
        <v>2</v>
      </c>
      <c r="AD319" s="27">
        <f t="shared" si="285"/>
        <v>3</v>
      </c>
      <c r="AE319" s="27">
        <f t="shared" si="285"/>
        <v>4</v>
      </c>
      <c r="AF319" s="27">
        <f t="shared" si="285"/>
        <v>4</v>
      </c>
      <c r="AG319" s="27">
        <f t="shared" si="285"/>
        <v>2</v>
      </c>
      <c r="AH319" s="27">
        <f t="shared" si="285"/>
        <v>2</v>
      </c>
      <c r="AI319" s="27">
        <f t="shared" si="285"/>
        <v>2</v>
      </c>
      <c r="AJ319" s="27">
        <f t="shared" si="285"/>
        <v>2</v>
      </c>
      <c r="AK319" s="27">
        <f t="shared" si="285"/>
        <v>1</v>
      </c>
      <c r="AL319" s="27">
        <f t="shared" si="285"/>
        <v>1</v>
      </c>
      <c r="AM319" s="27">
        <f t="shared" si="285"/>
        <v>1</v>
      </c>
      <c r="AN319" s="27">
        <f t="shared" si="285"/>
        <v>1</v>
      </c>
      <c r="AO319" s="27">
        <f t="shared" si="285"/>
        <v>2</v>
      </c>
      <c r="AP319" s="27">
        <f t="shared" si="285"/>
        <v>2</v>
      </c>
      <c r="AQ319" s="27">
        <f t="shared" si="285"/>
        <v>2</v>
      </c>
      <c r="AR319" s="27">
        <f t="shared" si="285"/>
        <v>2</v>
      </c>
      <c r="AS319" s="27">
        <f t="shared" si="285"/>
        <v>1</v>
      </c>
      <c r="AT319" s="27">
        <f t="shared" si="285"/>
        <v>1</v>
      </c>
      <c r="AU319" s="27">
        <f t="shared" si="285"/>
        <v>1</v>
      </c>
      <c r="AV319" s="27">
        <f t="shared" si="285"/>
        <v>1</v>
      </c>
      <c r="AW319" s="27">
        <f t="shared" si="285"/>
        <v>0</v>
      </c>
      <c r="AX319" s="27">
        <f t="shared" si="285"/>
        <v>0</v>
      </c>
      <c r="AY319" s="27">
        <f t="shared" si="285"/>
        <v>0</v>
      </c>
      <c r="AZ319" s="27">
        <f t="shared" si="285"/>
        <v>0</v>
      </c>
      <c r="BA319" s="27">
        <f t="shared" si="285"/>
        <v>1</v>
      </c>
      <c r="BB319" s="27">
        <f t="shared" si="285"/>
        <v>1</v>
      </c>
      <c r="BC319" s="27">
        <f t="shared" si="285"/>
        <v>1</v>
      </c>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row>
    <row r="320" spans="1:88" ht="15.75" customHeight="1" x14ac:dyDescent="0.25">
      <c r="A320" s="4"/>
      <c r="B320" s="4"/>
      <c r="C320" s="3"/>
      <c r="D320" s="4"/>
      <c r="E320" s="3"/>
      <c r="F320" s="4"/>
      <c r="G320" s="174" t="s">
        <v>762</v>
      </c>
      <c r="H320" s="164"/>
      <c r="I320" s="5"/>
      <c r="J320" s="5"/>
      <c r="K320" s="5"/>
      <c r="L320" s="5"/>
      <c r="M320" s="5"/>
      <c r="N320" s="5"/>
      <c r="O320" s="5"/>
      <c r="P320" s="5"/>
      <c r="Q320" s="5"/>
      <c r="R320" s="5"/>
      <c r="S320" s="5"/>
      <c r="T320" s="5"/>
      <c r="U320" s="27">
        <f t="shared" ref="U320:BC320" si="286">COUNTIF(U$7:U$310,"TDS")</f>
        <v>1</v>
      </c>
      <c r="V320" s="27">
        <f t="shared" si="286"/>
        <v>1</v>
      </c>
      <c r="W320" s="27">
        <f t="shared" si="286"/>
        <v>1</v>
      </c>
      <c r="X320" s="27">
        <f t="shared" si="286"/>
        <v>1</v>
      </c>
      <c r="Y320" s="27">
        <f t="shared" si="286"/>
        <v>1</v>
      </c>
      <c r="Z320" s="27">
        <f t="shared" si="286"/>
        <v>1</v>
      </c>
      <c r="AA320" s="27">
        <f t="shared" si="286"/>
        <v>1</v>
      </c>
      <c r="AB320" s="27">
        <f t="shared" si="286"/>
        <v>1</v>
      </c>
      <c r="AC320" s="27">
        <f t="shared" si="286"/>
        <v>1</v>
      </c>
      <c r="AD320" s="27">
        <f t="shared" si="286"/>
        <v>1</v>
      </c>
      <c r="AE320" s="27">
        <f t="shared" si="286"/>
        <v>1</v>
      </c>
      <c r="AF320" s="27">
        <f t="shared" si="286"/>
        <v>1</v>
      </c>
      <c r="AG320" s="27">
        <f t="shared" si="286"/>
        <v>1</v>
      </c>
      <c r="AH320" s="27">
        <f t="shared" si="286"/>
        <v>1</v>
      </c>
      <c r="AI320" s="27">
        <f t="shared" si="286"/>
        <v>1</v>
      </c>
      <c r="AJ320" s="27">
        <f t="shared" si="286"/>
        <v>1</v>
      </c>
      <c r="AK320" s="27">
        <f t="shared" si="286"/>
        <v>1</v>
      </c>
      <c r="AL320" s="27">
        <f t="shared" si="286"/>
        <v>1</v>
      </c>
      <c r="AM320" s="27">
        <f t="shared" si="286"/>
        <v>1</v>
      </c>
      <c r="AN320" s="27">
        <f t="shared" si="286"/>
        <v>1</v>
      </c>
      <c r="AO320" s="27">
        <f t="shared" si="286"/>
        <v>1</v>
      </c>
      <c r="AP320" s="27">
        <f t="shared" si="286"/>
        <v>1</v>
      </c>
      <c r="AQ320" s="27">
        <f t="shared" si="286"/>
        <v>1</v>
      </c>
      <c r="AR320" s="27">
        <f t="shared" si="286"/>
        <v>1</v>
      </c>
      <c r="AS320" s="27">
        <f t="shared" si="286"/>
        <v>1</v>
      </c>
      <c r="AT320" s="27">
        <f t="shared" si="286"/>
        <v>1</v>
      </c>
      <c r="AU320" s="27">
        <f t="shared" si="286"/>
        <v>1</v>
      </c>
      <c r="AV320" s="27">
        <f t="shared" si="286"/>
        <v>1</v>
      </c>
      <c r="AW320" s="27">
        <f t="shared" si="286"/>
        <v>1</v>
      </c>
      <c r="AX320" s="27">
        <f t="shared" si="286"/>
        <v>1</v>
      </c>
      <c r="AY320" s="27">
        <f t="shared" si="286"/>
        <v>1</v>
      </c>
      <c r="AZ320" s="27">
        <f t="shared" si="286"/>
        <v>1</v>
      </c>
      <c r="BA320" s="27">
        <f t="shared" si="286"/>
        <v>2</v>
      </c>
      <c r="BB320" s="27">
        <f t="shared" si="286"/>
        <v>2</v>
      </c>
      <c r="BC320" s="27">
        <f t="shared" si="286"/>
        <v>2</v>
      </c>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row>
    <row r="321" spans="1:88" ht="15.75" customHeight="1" x14ac:dyDescent="0.25">
      <c r="A321" s="4"/>
      <c r="B321" s="4"/>
      <c r="C321" s="3"/>
      <c r="D321" s="4"/>
      <c r="E321" s="3"/>
      <c r="F321" s="4"/>
      <c r="G321" s="174" t="s">
        <v>763</v>
      </c>
      <c r="H321" s="164"/>
      <c r="I321" s="5"/>
      <c r="J321" s="5"/>
      <c r="K321" s="5"/>
      <c r="L321" s="5"/>
      <c r="M321" s="5"/>
      <c r="N321" s="5"/>
      <c r="O321" s="5"/>
      <c r="P321" s="5"/>
      <c r="Q321" s="5"/>
      <c r="R321" s="5"/>
      <c r="S321" s="5"/>
      <c r="T321" s="5"/>
      <c r="U321" s="27">
        <f t="shared" ref="U321:BC321" si="287">SUM(COUNTIF(U$7:U$310,"HĐG"),COUNTIF(U$7:U$310,"HĐH+HĐG"))</f>
        <v>3</v>
      </c>
      <c r="V321" s="27">
        <f t="shared" si="287"/>
        <v>4</v>
      </c>
      <c r="W321" s="27">
        <f t="shared" si="287"/>
        <v>4</v>
      </c>
      <c r="X321" s="27">
        <f t="shared" si="287"/>
        <v>4</v>
      </c>
      <c r="Y321" s="27">
        <f t="shared" si="287"/>
        <v>3</v>
      </c>
      <c r="Z321" s="27">
        <f t="shared" si="287"/>
        <v>4</v>
      </c>
      <c r="AA321" s="27">
        <f t="shared" si="287"/>
        <v>5</v>
      </c>
      <c r="AB321" s="27">
        <f t="shared" si="287"/>
        <v>5</v>
      </c>
      <c r="AC321" s="27">
        <f t="shared" si="287"/>
        <v>2</v>
      </c>
      <c r="AD321" s="27">
        <f t="shared" si="287"/>
        <v>6</v>
      </c>
      <c r="AE321" s="27">
        <f t="shared" si="287"/>
        <v>6</v>
      </c>
      <c r="AF321" s="27">
        <f t="shared" si="287"/>
        <v>6</v>
      </c>
      <c r="AG321" s="27">
        <f t="shared" si="287"/>
        <v>5</v>
      </c>
      <c r="AH321" s="27">
        <f t="shared" si="287"/>
        <v>7</v>
      </c>
      <c r="AI321" s="27">
        <f t="shared" si="287"/>
        <v>7</v>
      </c>
      <c r="AJ321" s="27">
        <f t="shared" si="287"/>
        <v>8</v>
      </c>
      <c r="AK321" s="27">
        <f t="shared" si="287"/>
        <v>4</v>
      </c>
      <c r="AL321" s="27">
        <f t="shared" si="287"/>
        <v>6</v>
      </c>
      <c r="AM321" s="27">
        <f t="shared" si="287"/>
        <v>7</v>
      </c>
      <c r="AN321" s="27">
        <f t="shared" si="287"/>
        <v>8</v>
      </c>
      <c r="AO321" s="27">
        <f t="shared" si="287"/>
        <v>6</v>
      </c>
      <c r="AP321" s="27">
        <f t="shared" si="287"/>
        <v>5</v>
      </c>
      <c r="AQ321" s="27">
        <f t="shared" si="287"/>
        <v>6</v>
      </c>
      <c r="AR321" s="27">
        <f t="shared" si="287"/>
        <v>6</v>
      </c>
      <c r="AS321" s="27">
        <f t="shared" si="287"/>
        <v>5</v>
      </c>
      <c r="AT321" s="27">
        <f t="shared" si="287"/>
        <v>7</v>
      </c>
      <c r="AU321" s="27">
        <f t="shared" si="287"/>
        <v>5</v>
      </c>
      <c r="AV321" s="27">
        <f t="shared" si="287"/>
        <v>6</v>
      </c>
      <c r="AW321" s="27">
        <f t="shared" si="287"/>
        <v>6</v>
      </c>
      <c r="AX321" s="27">
        <f t="shared" si="287"/>
        <v>6</v>
      </c>
      <c r="AY321" s="27">
        <f t="shared" si="287"/>
        <v>8</v>
      </c>
      <c r="AZ321" s="27">
        <f t="shared" si="287"/>
        <v>8</v>
      </c>
      <c r="BA321" s="27">
        <f t="shared" si="287"/>
        <v>2</v>
      </c>
      <c r="BB321" s="27">
        <f t="shared" si="287"/>
        <v>2</v>
      </c>
      <c r="BC321" s="27">
        <f t="shared" si="287"/>
        <v>3</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row>
    <row r="322" spans="1:88" ht="15.75" customHeight="1" x14ac:dyDescent="0.25">
      <c r="A322" s="4"/>
      <c r="B322" s="4"/>
      <c r="C322" s="3"/>
      <c r="D322" s="4"/>
      <c r="E322" s="3"/>
      <c r="F322" s="4"/>
      <c r="G322" s="174" t="s">
        <v>764</v>
      </c>
      <c r="H322" s="164"/>
      <c r="I322" s="5"/>
      <c r="J322" s="5"/>
      <c r="K322" s="5"/>
      <c r="L322" s="5"/>
      <c r="M322" s="5"/>
      <c r="N322" s="5"/>
      <c r="O322" s="5"/>
      <c r="P322" s="5"/>
      <c r="Q322" s="5"/>
      <c r="R322" s="5"/>
      <c r="S322" s="5"/>
      <c r="T322" s="5"/>
      <c r="U322" s="27">
        <f t="shared" ref="U322:AJ322" si="288">SUM(COUNTIF(U$7:U$310,"HĐNT"),COUNTIF(U$7:U$310,"HĐNT+HĐC"))</f>
        <v>4</v>
      </c>
      <c r="V322" s="27">
        <f t="shared" si="288"/>
        <v>4</v>
      </c>
      <c r="W322" s="27">
        <f t="shared" si="288"/>
        <v>3</v>
      </c>
      <c r="X322" s="27">
        <f t="shared" si="288"/>
        <v>4</v>
      </c>
      <c r="Y322" s="27">
        <f t="shared" si="288"/>
        <v>3</v>
      </c>
      <c r="Z322" s="27">
        <f t="shared" si="288"/>
        <v>5</v>
      </c>
      <c r="AA322" s="27">
        <f t="shared" si="288"/>
        <v>5</v>
      </c>
      <c r="AB322" s="27">
        <f t="shared" si="288"/>
        <v>5</v>
      </c>
      <c r="AC322" s="27">
        <f t="shared" si="288"/>
        <v>4</v>
      </c>
      <c r="AD322" s="27">
        <f t="shared" si="288"/>
        <v>3</v>
      </c>
      <c r="AE322" s="27">
        <f t="shared" si="288"/>
        <v>4</v>
      </c>
      <c r="AF322" s="27">
        <f t="shared" si="288"/>
        <v>5</v>
      </c>
      <c r="AG322" s="27">
        <f t="shared" si="288"/>
        <v>5</v>
      </c>
      <c r="AH322" s="27">
        <f t="shared" si="288"/>
        <v>5</v>
      </c>
      <c r="AI322" s="27">
        <f t="shared" si="288"/>
        <v>5</v>
      </c>
      <c r="AJ322" s="27">
        <f t="shared" si="288"/>
        <v>5</v>
      </c>
      <c r="AK322" s="27">
        <f>SUM(COUNTIF(AK$7:AK$310,"HĐNT"),COUNTIF(AK$7:AK$310,"HĐNT+HĐC"),COUNTIF(AK$7:AK$310,"HĐH+HĐNT"))</f>
        <v>4</v>
      </c>
      <c r="AL322" s="27">
        <f t="shared" ref="AL322:AN322" si="289">SUM(COUNTIF(AL$7:AL$310,"HĐNT"),COUNTIF(AL$7:AL$310,"HĐNT+HĐC"),COUNTIF(AL$7:AL$310,"HĐH+HĐNT"))</f>
        <v>4</v>
      </c>
      <c r="AM322" s="27">
        <f t="shared" si="289"/>
        <v>5</v>
      </c>
      <c r="AN322" s="27">
        <f t="shared" si="289"/>
        <v>4</v>
      </c>
      <c r="AO322" s="27">
        <f t="shared" ref="AO322:BC322" si="290">SUM(COUNTIF(AO$7:AO$310,"HĐNT"),COUNTIF(AO$7:AO$310,"HĐNT+HĐC"))</f>
        <v>4</v>
      </c>
      <c r="AP322" s="27">
        <f t="shared" si="290"/>
        <v>5</v>
      </c>
      <c r="AQ322" s="27">
        <f t="shared" si="290"/>
        <v>5</v>
      </c>
      <c r="AR322" s="27">
        <f t="shared" si="290"/>
        <v>5</v>
      </c>
      <c r="AS322" s="27">
        <f t="shared" si="290"/>
        <v>2</v>
      </c>
      <c r="AT322" s="27">
        <f t="shared" si="290"/>
        <v>2</v>
      </c>
      <c r="AU322" s="27">
        <f t="shared" si="290"/>
        <v>2</v>
      </c>
      <c r="AV322" s="27">
        <f t="shared" si="290"/>
        <v>2</v>
      </c>
      <c r="AW322" s="27">
        <f t="shared" si="290"/>
        <v>2</v>
      </c>
      <c r="AX322" s="27">
        <f t="shared" si="290"/>
        <v>4</v>
      </c>
      <c r="AY322" s="27">
        <f t="shared" si="290"/>
        <v>3</v>
      </c>
      <c r="AZ322" s="27">
        <f t="shared" si="290"/>
        <v>3</v>
      </c>
      <c r="BA322" s="27">
        <f t="shared" si="290"/>
        <v>1</v>
      </c>
      <c r="BB322" s="27">
        <f t="shared" si="290"/>
        <v>3</v>
      </c>
      <c r="BC322" s="27">
        <f t="shared" si="290"/>
        <v>2</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row>
    <row r="323" spans="1:88" ht="15.75" customHeight="1" x14ac:dyDescent="0.25">
      <c r="A323" s="4"/>
      <c r="B323" s="4"/>
      <c r="C323" s="3"/>
      <c r="D323" s="4"/>
      <c r="E323" s="3"/>
      <c r="F323" s="4"/>
      <c r="G323" s="174" t="s">
        <v>765</v>
      </c>
      <c r="H323" s="164"/>
      <c r="I323" s="5"/>
      <c r="J323" s="5"/>
      <c r="K323" s="5"/>
      <c r="L323" s="5"/>
      <c r="M323" s="5"/>
      <c r="N323" s="5"/>
      <c r="O323" s="5"/>
      <c r="P323" s="5"/>
      <c r="Q323" s="5"/>
      <c r="R323" s="5"/>
      <c r="S323" s="5"/>
      <c r="T323" s="5"/>
      <c r="U323" s="27">
        <f t="shared" ref="U323:BC323" si="291">COUNTIF(U$7:U$310,"VS-AN")</f>
        <v>3</v>
      </c>
      <c r="V323" s="27">
        <f t="shared" si="291"/>
        <v>4</v>
      </c>
      <c r="W323" s="27">
        <f t="shared" si="291"/>
        <v>5</v>
      </c>
      <c r="X323" s="27">
        <f t="shared" si="291"/>
        <v>5</v>
      </c>
      <c r="Y323" s="27">
        <f t="shared" si="291"/>
        <v>2</v>
      </c>
      <c r="Z323" s="27">
        <f t="shared" si="291"/>
        <v>1</v>
      </c>
      <c r="AA323" s="27">
        <f t="shared" si="291"/>
        <v>1</v>
      </c>
      <c r="AB323" s="27">
        <f t="shared" si="291"/>
        <v>1</v>
      </c>
      <c r="AC323" s="27">
        <f t="shared" si="291"/>
        <v>1</v>
      </c>
      <c r="AD323" s="27">
        <f t="shared" si="291"/>
        <v>1</v>
      </c>
      <c r="AE323" s="27">
        <f t="shared" si="291"/>
        <v>1</v>
      </c>
      <c r="AF323" s="27">
        <f t="shared" si="291"/>
        <v>1</v>
      </c>
      <c r="AG323" s="27">
        <f t="shared" si="291"/>
        <v>2</v>
      </c>
      <c r="AH323" s="27">
        <f t="shared" si="291"/>
        <v>2</v>
      </c>
      <c r="AI323" s="27">
        <f t="shared" si="291"/>
        <v>2</v>
      </c>
      <c r="AJ323" s="27">
        <f t="shared" si="291"/>
        <v>2</v>
      </c>
      <c r="AK323" s="27">
        <f t="shared" si="291"/>
        <v>3</v>
      </c>
      <c r="AL323" s="27">
        <f t="shared" si="291"/>
        <v>3</v>
      </c>
      <c r="AM323" s="27">
        <f t="shared" si="291"/>
        <v>3</v>
      </c>
      <c r="AN323" s="27">
        <f t="shared" si="291"/>
        <v>3</v>
      </c>
      <c r="AO323" s="27">
        <f t="shared" si="291"/>
        <v>1</v>
      </c>
      <c r="AP323" s="27">
        <f t="shared" si="291"/>
        <v>1</v>
      </c>
      <c r="AQ323" s="27">
        <f t="shared" si="291"/>
        <v>1</v>
      </c>
      <c r="AR323" s="27">
        <f t="shared" si="291"/>
        <v>1</v>
      </c>
      <c r="AS323" s="27">
        <f t="shared" si="291"/>
        <v>1</v>
      </c>
      <c r="AT323" s="27">
        <f t="shared" si="291"/>
        <v>1</v>
      </c>
      <c r="AU323" s="27">
        <f t="shared" si="291"/>
        <v>1</v>
      </c>
      <c r="AV323" s="27">
        <f t="shared" si="291"/>
        <v>1</v>
      </c>
      <c r="AW323" s="27">
        <f t="shared" si="291"/>
        <v>1</v>
      </c>
      <c r="AX323" s="27">
        <f t="shared" si="291"/>
        <v>1</v>
      </c>
      <c r="AY323" s="27">
        <f t="shared" si="291"/>
        <v>1</v>
      </c>
      <c r="AZ323" s="27">
        <f t="shared" si="291"/>
        <v>1</v>
      </c>
      <c r="BA323" s="27">
        <f t="shared" si="291"/>
        <v>0</v>
      </c>
      <c r="BB323" s="27">
        <f t="shared" si="291"/>
        <v>0</v>
      </c>
      <c r="BC323" s="27">
        <f t="shared" si="291"/>
        <v>0</v>
      </c>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row>
    <row r="324" spans="1:88" ht="15.75" customHeight="1" x14ac:dyDescent="0.25">
      <c r="A324" s="4"/>
      <c r="B324" s="4"/>
      <c r="C324" s="3"/>
      <c r="D324" s="4"/>
      <c r="E324" s="3"/>
      <c r="F324" s="4"/>
      <c r="G324" s="174" t="s">
        <v>766</v>
      </c>
      <c r="H324" s="164"/>
      <c r="I324" s="5"/>
      <c r="J324" s="5"/>
      <c r="K324" s="5"/>
      <c r="L324" s="5"/>
      <c r="M324" s="5"/>
      <c r="N324" s="5"/>
      <c r="O324" s="5"/>
      <c r="P324" s="5"/>
      <c r="Q324" s="5"/>
      <c r="R324" s="5"/>
      <c r="S324" s="5"/>
      <c r="T324" s="5"/>
      <c r="U324" s="27">
        <f t="shared" ref="U324:BC324" si="292">SUM(COUNTIF(U$7:U$310,"HĐC"),COUNTIF(U$7:U$310,"HĐH+HĐC"))</f>
        <v>5</v>
      </c>
      <c r="V324" s="27">
        <f t="shared" si="292"/>
        <v>5</v>
      </c>
      <c r="W324" s="27">
        <f t="shared" si="292"/>
        <v>5</v>
      </c>
      <c r="X324" s="27">
        <f t="shared" si="292"/>
        <v>5</v>
      </c>
      <c r="Y324" s="27">
        <f t="shared" si="292"/>
        <v>5</v>
      </c>
      <c r="Z324" s="27">
        <f t="shared" si="292"/>
        <v>5</v>
      </c>
      <c r="AA324" s="27">
        <f t="shared" si="292"/>
        <v>4</v>
      </c>
      <c r="AB324" s="27">
        <f t="shared" si="292"/>
        <v>5</v>
      </c>
      <c r="AC324" s="27">
        <f t="shared" si="292"/>
        <v>5</v>
      </c>
      <c r="AD324" s="27">
        <f t="shared" si="292"/>
        <v>5</v>
      </c>
      <c r="AE324" s="27">
        <f t="shared" si="292"/>
        <v>6</v>
      </c>
      <c r="AF324" s="27">
        <f t="shared" si="292"/>
        <v>5</v>
      </c>
      <c r="AG324" s="27">
        <f t="shared" si="292"/>
        <v>5</v>
      </c>
      <c r="AH324" s="27">
        <f t="shared" si="292"/>
        <v>5</v>
      </c>
      <c r="AI324" s="27">
        <f t="shared" si="292"/>
        <v>6</v>
      </c>
      <c r="AJ324" s="27">
        <f t="shared" si="292"/>
        <v>5</v>
      </c>
      <c r="AK324" s="27">
        <f t="shared" si="292"/>
        <v>5</v>
      </c>
      <c r="AL324" s="27">
        <f t="shared" si="292"/>
        <v>5</v>
      </c>
      <c r="AM324" s="27">
        <f t="shared" si="292"/>
        <v>5</v>
      </c>
      <c r="AN324" s="27">
        <f t="shared" si="292"/>
        <v>5</v>
      </c>
      <c r="AO324" s="27">
        <f t="shared" si="292"/>
        <v>5</v>
      </c>
      <c r="AP324" s="27">
        <f t="shared" si="292"/>
        <v>5</v>
      </c>
      <c r="AQ324" s="27">
        <f t="shared" si="292"/>
        <v>5</v>
      </c>
      <c r="AR324" s="27">
        <f t="shared" si="292"/>
        <v>5</v>
      </c>
      <c r="AS324" s="27">
        <f t="shared" si="292"/>
        <v>5</v>
      </c>
      <c r="AT324" s="27">
        <f t="shared" si="292"/>
        <v>4</v>
      </c>
      <c r="AU324" s="27">
        <f t="shared" si="292"/>
        <v>4</v>
      </c>
      <c r="AV324" s="27">
        <f t="shared" si="292"/>
        <v>4</v>
      </c>
      <c r="AW324" s="27">
        <f t="shared" si="292"/>
        <v>5</v>
      </c>
      <c r="AX324" s="27">
        <f t="shared" si="292"/>
        <v>6</v>
      </c>
      <c r="AY324" s="27">
        <f t="shared" si="292"/>
        <v>3</v>
      </c>
      <c r="AZ324" s="27">
        <f t="shared" si="292"/>
        <v>4</v>
      </c>
      <c r="BA324" s="27">
        <f t="shared" si="292"/>
        <v>5</v>
      </c>
      <c r="BB324" s="27">
        <f t="shared" si="292"/>
        <v>5</v>
      </c>
      <c r="BC324" s="27">
        <f t="shared" si="292"/>
        <v>5</v>
      </c>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row>
    <row r="325" spans="1:88" ht="15.75" customHeight="1" x14ac:dyDescent="0.25">
      <c r="A325" s="4"/>
      <c r="B325" s="4"/>
      <c r="C325" s="3"/>
      <c r="D325" s="4"/>
      <c r="E325" s="3"/>
      <c r="F325" s="4"/>
      <c r="G325" s="174" t="s">
        <v>767</v>
      </c>
      <c r="H325" s="164"/>
      <c r="I325" s="5"/>
      <c r="J325" s="5"/>
      <c r="K325" s="5"/>
      <c r="L325" s="5"/>
      <c r="M325" s="5"/>
      <c r="N325" s="5"/>
      <c r="O325" s="5"/>
      <c r="P325" s="5"/>
      <c r="Q325" s="5"/>
      <c r="R325" s="5"/>
      <c r="S325" s="5"/>
      <c r="T325" s="5"/>
      <c r="U325" s="27">
        <f t="shared" ref="U325:BC325" si="293">COUNTIF(U$7:U$310,"TQDN")</f>
        <v>0</v>
      </c>
      <c r="V325" s="27">
        <f t="shared" si="293"/>
        <v>0</v>
      </c>
      <c r="W325" s="27">
        <f t="shared" si="293"/>
        <v>0</v>
      </c>
      <c r="X325" s="27">
        <f t="shared" si="293"/>
        <v>0</v>
      </c>
      <c r="Y325" s="27">
        <f t="shared" si="293"/>
        <v>1</v>
      </c>
      <c r="Z325" s="27">
        <f t="shared" si="293"/>
        <v>0</v>
      </c>
      <c r="AA325" s="27">
        <f t="shared" si="293"/>
        <v>0</v>
      </c>
      <c r="AB325" s="27">
        <f t="shared" si="293"/>
        <v>0</v>
      </c>
      <c r="AC325" s="27">
        <f t="shared" si="293"/>
        <v>0</v>
      </c>
      <c r="AD325" s="27">
        <f t="shared" si="293"/>
        <v>0</v>
      </c>
      <c r="AE325" s="27">
        <f t="shared" si="293"/>
        <v>0</v>
      </c>
      <c r="AF325" s="27">
        <f t="shared" si="293"/>
        <v>0</v>
      </c>
      <c r="AG325" s="27">
        <f t="shared" si="293"/>
        <v>0</v>
      </c>
      <c r="AH325" s="27">
        <f t="shared" si="293"/>
        <v>0</v>
      </c>
      <c r="AI325" s="27">
        <f t="shared" si="293"/>
        <v>0</v>
      </c>
      <c r="AJ325" s="27">
        <f t="shared" si="293"/>
        <v>0</v>
      </c>
      <c r="AK325" s="27">
        <f t="shared" si="293"/>
        <v>0</v>
      </c>
      <c r="AL325" s="27">
        <f t="shared" si="293"/>
        <v>0</v>
      </c>
      <c r="AM325" s="27">
        <f t="shared" si="293"/>
        <v>0</v>
      </c>
      <c r="AN325" s="27">
        <f t="shared" si="293"/>
        <v>0</v>
      </c>
      <c r="AO325" s="27">
        <f t="shared" si="293"/>
        <v>0</v>
      </c>
      <c r="AP325" s="27">
        <f t="shared" si="293"/>
        <v>0</v>
      </c>
      <c r="AQ325" s="27">
        <f t="shared" si="293"/>
        <v>0</v>
      </c>
      <c r="AR325" s="27">
        <f t="shared" si="293"/>
        <v>0</v>
      </c>
      <c r="AS325" s="27">
        <f t="shared" si="293"/>
        <v>0</v>
      </c>
      <c r="AT325" s="27">
        <f t="shared" si="293"/>
        <v>0</v>
      </c>
      <c r="AU325" s="27">
        <f t="shared" si="293"/>
        <v>0</v>
      </c>
      <c r="AV325" s="27">
        <f t="shared" si="293"/>
        <v>0</v>
      </c>
      <c r="AW325" s="27">
        <f t="shared" si="293"/>
        <v>0</v>
      </c>
      <c r="AX325" s="27">
        <f t="shared" si="293"/>
        <v>0</v>
      </c>
      <c r="AY325" s="27">
        <f t="shared" si="293"/>
        <v>0</v>
      </c>
      <c r="AZ325" s="27">
        <f t="shared" si="293"/>
        <v>0</v>
      </c>
      <c r="BA325" s="27">
        <f t="shared" si="293"/>
        <v>0</v>
      </c>
      <c r="BB325" s="27">
        <f t="shared" si="293"/>
        <v>0</v>
      </c>
      <c r="BC325" s="27">
        <f t="shared" si="293"/>
        <v>0</v>
      </c>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row>
    <row r="326" spans="1:88" ht="15.75" customHeight="1" x14ac:dyDescent="0.25">
      <c r="A326" s="4"/>
      <c r="B326" s="4"/>
      <c r="C326" s="3"/>
      <c r="D326" s="4"/>
      <c r="E326" s="3"/>
      <c r="F326" s="4"/>
      <c r="G326" s="174" t="s">
        <v>768</v>
      </c>
      <c r="H326" s="164"/>
      <c r="I326" s="5"/>
      <c r="J326" s="5"/>
      <c r="K326" s="5"/>
      <c r="L326" s="5"/>
      <c r="M326" s="5"/>
      <c r="N326" s="5"/>
      <c r="O326" s="5"/>
      <c r="P326" s="5"/>
      <c r="Q326" s="5"/>
      <c r="R326" s="5"/>
      <c r="S326" s="5"/>
      <c r="T326" s="5"/>
      <c r="U326" s="27">
        <f t="shared" ref="U326:BC326" si="294">COUNTIF(U$7:U$310,"LH")</f>
        <v>0</v>
      </c>
      <c r="V326" s="27">
        <f t="shared" si="294"/>
        <v>0</v>
      </c>
      <c r="W326" s="27">
        <f t="shared" si="294"/>
        <v>0</v>
      </c>
      <c r="X326" s="27">
        <f t="shared" si="294"/>
        <v>0</v>
      </c>
      <c r="Y326" s="27">
        <f t="shared" si="294"/>
        <v>0</v>
      </c>
      <c r="Z326" s="27">
        <f t="shared" si="294"/>
        <v>0</v>
      </c>
      <c r="AA326" s="27">
        <f t="shared" si="294"/>
        <v>0</v>
      </c>
      <c r="AB326" s="27">
        <f t="shared" si="294"/>
        <v>0</v>
      </c>
      <c r="AC326" s="27">
        <f t="shared" si="294"/>
        <v>0</v>
      </c>
      <c r="AD326" s="27">
        <f t="shared" si="294"/>
        <v>0</v>
      </c>
      <c r="AE326" s="27">
        <f t="shared" si="294"/>
        <v>0</v>
      </c>
      <c r="AF326" s="27">
        <f t="shared" si="294"/>
        <v>0</v>
      </c>
      <c r="AG326" s="27">
        <f t="shared" si="294"/>
        <v>0</v>
      </c>
      <c r="AH326" s="27">
        <f t="shared" si="294"/>
        <v>0</v>
      </c>
      <c r="AI326" s="27">
        <f t="shared" si="294"/>
        <v>0</v>
      </c>
      <c r="AJ326" s="27">
        <f t="shared" si="294"/>
        <v>0</v>
      </c>
      <c r="AK326" s="27">
        <f t="shared" si="294"/>
        <v>0</v>
      </c>
      <c r="AL326" s="27">
        <f t="shared" si="294"/>
        <v>0</v>
      </c>
      <c r="AM326" s="27">
        <f t="shared" si="294"/>
        <v>0</v>
      </c>
      <c r="AN326" s="27">
        <f t="shared" si="294"/>
        <v>0</v>
      </c>
      <c r="AO326" s="27">
        <f t="shared" si="294"/>
        <v>0</v>
      </c>
      <c r="AP326" s="27">
        <f t="shared" si="294"/>
        <v>0</v>
      </c>
      <c r="AQ326" s="27">
        <f t="shared" si="294"/>
        <v>0</v>
      </c>
      <c r="AR326" s="27">
        <f t="shared" si="294"/>
        <v>1</v>
      </c>
      <c r="AS326" s="27">
        <f t="shared" si="294"/>
        <v>0</v>
      </c>
      <c r="AT326" s="27">
        <f t="shared" si="294"/>
        <v>0</v>
      </c>
      <c r="AU326" s="27">
        <f t="shared" si="294"/>
        <v>0</v>
      </c>
      <c r="AV326" s="27">
        <f t="shared" si="294"/>
        <v>0</v>
      </c>
      <c r="AW326" s="27">
        <f t="shared" si="294"/>
        <v>0</v>
      </c>
      <c r="AX326" s="27">
        <f t="shared" si="294"/>
        <v>0</v>
      </c>
      <c r="AY326" s="27">
        <f t="shared" si="294"/>
        <v>0</v>
      </c>
      <c r="AZ326" s="27">
        <f t="shared" si="294"/>
        <v>0</v>
      </c>
      <c r="BA326" s="27">
        <f t="shared" si="294"/>
        <v>0</v>
      </c>
      <c r="BB326" s="27">
        <f t="shared" si="294"/>
        <v>0</v>
      </c>
      <c r="BC326" s="27">
        <f t="shared" si="294"/>
        <v>0</v>
      </c>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row>
    <row r="327" spans="1:88" ht="15.75" customHeight="1" x14ac:dyDescent="0.25">
      <c r="A327" s="4"/>
      <c r="B327" s="4"/>
      <c r="C327" s="3"/>
      <c r="D327" s="4"/>
      <c r="E327" s="3"/>
      <c r="F327" s="4"/>
      <c r="G327" s="175" t="s">
        <v>769</v>
      </c>
      <c r="H327" s="164"/>
      <c r="I327" s="5"/>
      <c r="J327" s="5"/>
      <c r="K327" s="5"/>
      <c r="L327" s="5"/>
      <c r="M327" s="5"/>
      <c r="N327" s="5"/>
      <c r="O327" s="5"/>
      <c r="P327" s="5"/>
      <c r="Q327" s="5"/>
      <c r="R327" s="5"/>
      <c r="S327" s="5"/>
      <c r="T327" s="5"/>
      <c r="U327" s="6">
        <f t="shared" ref="U327:AR327" si="295">SUM(COUNTIF(U$7:U$310,"HĐH"),COUNTIF(U$7:U$310,"HĐH+HĐG"),COUNTIF(U$7:U$310,"HĐH+HĐNT"),COUNTIF(U$7:U$310,"HĐH+HĐC"))</f>
        <v>4</v>
      </c>
      <c r="V327" s="6">
        <f t="shared" si="295"/>
        <v>5</v>
      </c>
      <c r="W327" s="6">
        <f t="shared" si="295"/>
        <v>5</v>
      </c>
      <c r="X327" s="6">
        <f t="shared" si="295"/>
        <v>5</v>
      </c>
      <c r="Y327" s="6">
        <f t="shared" si="295"/>
        <v>5</v>
      </c>
      <c r="Z327" s="6">
        <f t="shared" si="295"/>
        <v>5</v>
      </c>
      <c r="AA327" s="6">
        <f t="shared" si="295"/>
        <v>5</v>
      </c>
      <c r="AB327" s="6">
        <f t="shared" si="295"/>
        <v>5</v>
      </c>
      <c r="AC327" s="6">
        <f t="shared" si="295"/>
        <v>5</v>
      </c>
      <c r="AD327" s="6">
        <f t="shared" si="295"/>
        <v>5</v>
      </c>
      <c r="AE327" s="6">
        <f t="shared" si="295"/>
        <v>5</v>
      </c>
      <c r="AF327" s="6">
        <f t="shared" si="295"/>
        <v>5</v>
      </c>
      <c r="AG327" s="6">
        <f t="shared" si="295"/>
        <v>5</v>
      </c>
      <c r="AH327" s="6">
        <f t="shared" si="295"/>
        <v>5</v>
      </c>
      <c r="AI327" s="6">
        <f t="shared" si="295"/>
        <v>5</v>
      </c>
      <c r="AJ327" s="6">
        <f t="shared" si="295"/>
        <v>5</v>
      </c>
      <c r="AK327" s="6">
        <f t="shared" si="295"/>
        <v>5</v>
      </c>
      <c r="AL327" s="6">
        <f>SUM(COUNTIF(AL$7:AL$310,"HĐH"),COUNTIF(AL$7:AL$310,"HĐH+HĐG"),COUNTIF(AL$7:AL$310,"HĐH+HĐNT"),COUNTIF(AL$7:AL$310,"HĐH+HĐC"))</f>
        <v>4</v>
      </c>
      <c r="AM327" s="6">
        <f t="shared" si="295"/>
        <v>5</v>
      </c>
      <c r="AN327" s="6">
        <f t="shared" si="295"/>
        <v>5</v>
      </c>
      <c r="AO327" s="6">
        <f t="shared" si="295"/>
        <v>5</v>
      </c>
      <c r="AP327" s="6">
        <f t="shared" si="295"/>
        <v>5</v>
      </c>
      <c r="AQ327" s="6">
        <f t="shared" si="295"/>
        <v>5</v>
      </c>
      <c r="AR327" s="6">
        <f t="shared" si="295"/>
        <v>5</v>
      </c>
      <c r="AS327" s="6">
        <f t="shared" ref="AS327:BC327" si="296">SUM(COUNTIF(AS$7:AS$310,"HĐH"),COUNTIF(AS$7:AS$310,"HĐH+HĐG"),COUNTIF(AS$7:AS$310,"HĐH+HĐNT"),COUNTIF(AS$7:AS$310,"HĐH+HĐC"))</f>
        <v>4</v>
      </c>
      <c r="AT327" s="6">
        <f t="shared" si="296"/>
        <v>4</v>
      </c>
      <c r="AU327" s="6">
        <f t="shared" si="296"/>
        <v>4</v>
      </c>
      <c r="AV327" s="6">
        <f t="shared" si="296"/>
        <v>4</v>
      </c>
      <c r="AW327" s="6">
        <f t="shared" si="296"/>
        <v>5</v>
      </c>
      <c r="AX327" s="6">
        <f t="shared" si="296"/>
        <v>5</v>
      </c>
      <c r="AY327" s="6">
        <f t="shared" si="296"/>
        <v>5</v>
      </c>
      <c r="AZ327" s="6">
        <f t="shared" si="296"/>
        <v>5</v>
      </c>
      <c r="BA327" s="6">
        <f t="shared" si="296"/>
        <v>5</v>
      </c>
      <c r="BB327" s="6">
        <f t="shared" si="296"/>
        <v>3</v>
      </c>
      <c r="BC327" s="6">
        <f t="shared" si="296"/>
        <v>5</v>
      </c>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row>
    <row r="328" spans="1:88" ht="15.75" customHeight="1" x14ac:dyDescent="0.25">
      <c r="A328" s="4"/>
      <c r="B328" s="4"/>
      <c r="C328" s="3"/>
      <c r="D328" s="4"/>
      <c r="E328" s="3"/>
      <c r="F328" s="4"/>
      <c r="G328" s="176" t="s">
        <v>770</v>
      </c>
      <c r="H328" s="164"/>
      <c r="I328" s="5"/>
      <c r="J328" s="5"/>
      <c r="K328" s="5"/>
      <c r="L328" s="5"/>
      <c r="M328" s="5"/>
      <c r="N328" s="5"/>
      <c r="O328" s="5"/>
      <c r="P328" s="5"/>
      <c r="Q328" s="5"/>
      <c r="R328" s="5"/>
      <c r="S328" s="5"/>
      <c r="T328" s="5"/>
      <c r="U328" s="96">
        <f t="shared" ref="U328:AF328" si="297">COUNTIF(U$7:U$96,"HĐH")+COUNTIF(U$7:U$96,"HĐH+HĐNT")+COUNTIF(U$7:U$96,"HĐH+HĐG")+COUNTIF(U$7:U$96,"HĐH+HĐC")</f>
        <v>0</v>
      </c>
      <c r="V328" s="96">
        <f t="shared" si="297"/>
        <v>1</v>
      </c>
      <c r="W328" s="96">
        <f t="shared" si="297"/>
        <v>0</v>
      </c>
      <c r="X328" s="96">
        <f t="shared" si="297"/>
        <v>1</v>
      </c>
      <c r="Y328" s="96">
        <f t="shared" si="297"/>
        <v>1</v>
      </c>
      <c r="Z328" s="96">
        <f t="shared" si="297"/>
        <v>1</v>
      </c>
      <c r="AA328" s="96">
        <f t="shared" si="297"/>
        <v>1</v>
      </c>
      <c r="AB328" s="96">
        <f t="shared" si="297"/>
        <v>1</v>
      </c>
      <c r="AC328" s="96">
        <f t="shared" si="297"/>
        <v>1</v>
      </c>
      <c r="AD328" s="96">
        <f t="shared" si="297"/>
        <v>1</v>
      </c>
      <c r="AE328" s="96">
        <f t="shared" si="297"/>
        <v>1</v>
      </c>
      <c r="AF328" s="96">
        <f t="shared" si="297"/>
        <v>1</v>
      </c>
      <c r="AG328" s="96">
        <f>COUNTIF(AG$7:AG$96,"HĐH")+COUNTIF(AG$7:AG$96,"HĐH+hđnt")+COUNTIF(AG$7:AG$96,"HĐH+hđg")+COUNTIF(AG$7:AG$96,"HĐH+hđc")</f>
        <v>1</v>
      </c>
      <c r="AH328" s="96">
        <f>COUNTIF(AH$7:AH$96,"HĐH")+COUNTIF(AH$7:AH$96,"HĐH+hđnt")+COUNTIF(AH$7:AH$96,"HĐH+hđg")+COUNTIF(AH$7:AH$96,"HĐH+hđc")</f>
        <v>1</v>
      </c>
      <c r="AI328" s="96">
        <f>COUNTIF(AI$7:AI$96,"HĐH")+COUNTIF(AI$7:AI$96,"HĐH+hđnt")+COUNTIF(AI$7:AI$96,"HĐH+hđg")+COUNTIF(AI$7:AI$96,"HĐH+hđc")</f>
        <v>1</v>
      </c>
      <c r="AJ328" s="96">
        <f>COUNTIF(AJ$7:AJ$96,"HĐH")+COUNTIF(AJ$7:AJ$96,"HĐH+hđnt")+COUNTIF(AJ$7:AJ$96,"HĐH+hđg")+COUNTIF(AJ$7:AJ$96,"HĐH+hđc")</f>
        <v>1</v>
      </c>
      <c r="AK328" s="96">
        <f t="shared" ref="AK328:AR328" si="298">COUNTIF(AK$7:AK$96,"HĐH")+COUNTIF(AK$7:AK$96,"HĐH+hđnt")+COUNTIF(AK$7:AK$96,"HĐH+hđg")+COUNTIF(AK$7:AK$96,"HĐH+hđc")</f>
        <v>1</v>
      </c>
      <c r="AL328" s="96">
        <f t="shared" si="298"/>
        <v>0</v>
      </c>
      <c r="AM328" s="96">
        <f t="shared" si="298"/>
        <v>1</v>
      </c>
      <c r="AN328" s="96">
        <f t="shared" si="298"/>
        <v>1</v>
      </c>
      <c r="AO328" s="96">
        <f t="shared" si="298"/>
        <v>1</v>
      </c>
      <c r="AP328" s="96">
        <f t="shared" si="298"/>
        <v>1</v>
      </c>
      <c r="AQ328" s="96">
        <f t="shared" si="298"/>
        <v>0</v>
      </c>
      <c r="AR328" s="96">
        <f t="shared" si="298"/>
        <v>1</v>
      </c>
      <c r="AS328" s="96">
        <f t="shared" ref="AS328:BC328" si="299">COUNTIF(AS$7:AS$96,"HĐH")+COUNTIF(AS$7:AS$96,"HĐH+hđnt")+COUNTIF(AS$7:AS$96,"HĐH+hđg")+COUNTIF(AS$7:AS$96,"HĐH+hđc")</f>
        <v>0</v>
      </c>
      <c r="AT328" s="96">
        <f t="shared" si="299"/>
        <v>0</v>
      </c>
      <c r="AU328" s="96">
        <f t="shared" si="299"/>
        <v>1</v>
      </c>
      <c r="AV328" s="96">
        <f t="shared" si="299"/>
        <v>1</v>
      </c>
      <c r="AW328" s="96">
        <f t="shared" si="299"/>
        <v>0</v>
      </c>
      <c r="AX328" s="96">
        <f t="shared" si="299"/>
        <v>1</v>
      </c>
      <c r="AY328" s="96">
        <f t="shared" si="299"/>
        <v>1</v>
      </c>
      <c r="AZ328" s="96">
        <f t="shared" si="299"/>
        <v>1</v>
      </c>
      <c r="BA328" s="96">
        <f t="shared" si="299"/>
        <v>1</v>
      </c>
      <c r="BB328" s="96">
        <f t="shared" si="299"/>
        <v>0</v>
      </c>
      <c r="BC328" s="96">
        <f t="shared" si="299"/>
        <v>1</v>
      </c>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row>
    <row r="329" spans="1:88" ht="15.75" customHeight="1" x14ac:dyDescent="0.25">
      <c r="A329" s="4"/>
      <c r="B329" s="4"/>
      <c r="C329" s="3"/>
      <c r="D329" s="4"/>
      <c r="E329" s="3"/>
      <c r="F329" s="4"/>
      <c r="G329" s="176" t="s">
        <v>771</v>
      </c>
      <c r="H329" s="164"/>
      <c r="I329" s="5"/>
      <c r="J329" s="5"/>
      <c r="K329" s="5"/>
      <c r="L329" s="5"/>
      <c r="M329" s="5"/>
      <c r="N329" s="5"/>
      <c r="O329" s="5"/>
      <c r="P329" s="5"/>
      <c r="Q329" s="5"/>
      <c r="R329" s="5"/>
      <c r="S329" s="5"/>
      <c r="T329" s="5"/>
      <c r="U329" s="97">
        <f t="shared" ref="U329:AF329" si="300">COUNTIF(U97:U163,"HĐH")+COUNTIF(U97:U163,"HĐH+HĐNT")+COUNTIF(U97:U163,"HĐH+HĐG")+COUNTIF(U97:U163,"HĐH+HĐC")</f>
        <v>1</v>
      </c>
      <c r="V329" s="97">
        <f t="shared" si="300"/>
        <v>2</v>
      </c>
      <c r="W329" s="97">
        <f t="shared" si="300"/>
        <v>2</v>
      </c>
      <c r="X329" s="97">
        <f t="shared" si="300"/>
        <v>1</v>
      </c>
      <c r="Y329" s="97">
        <f t="shared" si="300"/>
        <v>1</v>
      </c>
      <c r="Z329" s="97">
        <f t="shared" si="300"/>
        <v>2</v>
      </c>
      <c r="AA329" s="97">
        <f t="shared" si="300"/>
        <v>1</v>
      </c>
      <c r="AB329" s="97">
        <f t="shared" si="300"/>
        <v>1</v>
      </c>
      <c r="AC329" s="97">
        <f t="shared" si="300"/>
        <v>1</v>
      </c>
      <c r="AD329" s="97">
        <f t="shared" si="300"/>
        <v>1</v>
      </c>
      <c r="AE329" s="97">
        <f t="shared" si="300"/>
        <v>1</v>
      </c>
      <c r="AF329" s="97">
        <f t="shared" si="300"/>
        <v>1</v>
      </c>
      <c r="AG329" s="96">
        <f t="shared" ref="AG329:AR329" si="301">COUNTIF(AG$97:AG$163,"HĐH")+COUNTIF(AG$97:AG$163,"HĐH+hđnt")+COUNTIF(AG$97:AG$163,"HĐH+hđg")+COUNTIF(AG$97:AG$163,"HĐH+hđc")</f>
        <v>1</v>
      </c>
      <c r="AH329" s="96">
        <f t="shared" si="301"/>
        <v>1</v>
      </c>
      <c r="AI329" s="96">
        <f t="shared" si="301"/>
        <v>1</v>
      </c>
      <c r="AJ329" s="96">
        <f t="shared" si="301"/>
        <v>1</v>
      </c>
      <c r="AK329" s="96">
        <f t="shared" si="301"/>
        <v>1</v>
      </c>
      <c r="AL329" s="96">
        <f t="shared" si="301"/>
        <v>1</v>
      </c>
      <c r="AM329" s="96">
        <f t="shared" si="301"/>
        <v>1</v>
      </c>
      <c r="AN329" s="96">
        <f t="shared" si="301"/>
        <v>2</v>
      </c>
      <c r="AO329" s="96">
        <f t="shared" si="301"/>
        <v>1</v>
      </c>
      <c r="AP329" s="96">
        <f t="shared" si="301"/>
        <v>1</v>
      </c>
      <c r="AQ329" s="96">
        <f t="shared" si="301"/>
        <v>2</v>
      </c>
      <c r="AR329" s="96">
        <f t="shared" si="301"/>
        <v>1</v>
      </c>
      <c r="AS329" s="96">
        <f t="shared" ref="AS329:BC329" si="302">COUNTIF(AS$97:AS$163,"HĐH")+COUNTIF(AS$97:AS$163,"HĐH+hđnt")+COUNTIF(AS$97:AS$163,"HĐH+hđg")+COUNTIF(AS$97:AS$163,"HĐH+hđc")</f>
        <v>1</v>
      </c>
      <c r="AT329" s="96">
        <f t="shared" si="302"/>
        <v>1</v>
      </c>
      <c r="AU329" s="96">
        <f t="shared" si="302"/>
        <v>1</v>
      </c>
      <c r="AV329" s="96">
        <f t="shared" si="302"/>
        <v>0</v>
      </c>
      <c r="AW329" s="96">
        <f t="shared" si="302"/>
        <v>1</v>
      </c>
      <c r="AX329" s="96">
        <f t="shared" si="302"/>
        <v>1</v>
      </c>
      <c r="AY329" s="96">
        <f t="shared" si="302"/>
        <v>1</v>
      </c>
      <c r="AZ329" s="96">
        <f t="shared" si="302"/>
        <v>1</v>
      </c>
      <c r="BA329" s="96">
        <f t="shared" si="302"/>
        <v>2</v>
      </c>
      <c r="BB329" s="96">
        <f t="shared" si="302"/>
        <v>1</v>
      </c>
      <c r="BC329" s="96">
        <f t="shared" si="302"/>
        <v>1</v>
      </c>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row>
    <row r="330" spans="1:88" ht="15.75" customHeight="1" x14ac:dyDescent="0.25">
      <c r="A330" s="4"/>
      <c r="B330" s="4"/>
      <c r="C330" s="3"/>
      <c r="D330" s="4"/>
      <c r="E330" s="3"/>
      <c r="F330" s="4"/>
      <c r="G330" s="176" t="s">
        <v>772</v>
      </c>
      <c r="H330" s="164"/>
      <c r="I330" s="5"/>
      <c r="J330" s="5"/>
      <c r="K330" s="5"/>
      <c r="L330" s="5"/>
      <c r="M330" s="5"/>
      <c r="N330" s="5"/>
      <c r="O330" s="5"/>
      <c r="P330" s="5"/>
      <c r="Q330" s="5"/>
      <c r="R330" s="5"/>
      <c r="S330" s="5"/>
      <c r="T330" s="5"/>
      <c r="U330" s="97">
        <f t="shared" ref="U330:AF330" si="303">COUNTIF(U$164:U$211,"HĐH")+COUNTIF(U$164:U$211,"HĐH+HĐNT")+COUNTIF(U$164:U$211,"HĐH+HĐG")+COUNTIF(U$164:U$211,"HĐH+HĐC")</f>
        <v>1</v>
      </c>
      <c r="V330" s="97">
        <f t="shared" si="303"/>
        <v>1</v>
      </c>
      <c r="W330" s="97">
        <f t="shared" si="303"/>
        <v>1</v>
      </c>
      <c r="X330" s="97">
        <f t="shared" si="303"/>
        <v>1</v>
      </c>
      <c r="Y330" s="97">
        <f t="shared" si="303"/>
        <v>1</v>
      </c>
      <c r="Z330" s="97">
        <f t="shared" si="303"/>
        <v>1</v>
      </c>
      <c r="AA330" s="97">
        <f t="shared" si="303"/>
        <v>1</v>
      </c>
      <c r="AB330" s="97">
        <f t="shared" si="303"/>
        <v>1</v>
      </c>
      <c r="AC330" s="97">
        <f t="shared" si="303"/>
        <v>1</v>
      </c>
      <c r="AD330" s="97">
        <f t="shared" si="303"/>
        <v>1</v>
      </c>
      <c r="AE330" s="97">
        <f t="shared" si="303"/>
        <v>1</v>
      </c>
      <c r="AF330" s="97">
        <f t="shared" si="303"/>
        <v>0</v>
      </c>
      <c r="AG330" s="96">
        <f t="shared" ref="AG330:AR330" si="304">COUNTIF(AG$164:AG$211,"HĐH")+COUNTIF(AG$164:AG$211,"HĐH+hđnt")+COUNTIF(AG$164:AG$211,"HĐH+hđg")+COUNTIF(AG$164:AG$211,"HĐH+hđc")</f>
        <v>1</v>
      </c>
      <c r="AH330" s="96">
        <f t="shared" si="304"/>
        <v>1</v>
      </c>
      <c r="AI330" s="96">
        <f t="shared" si="304"/>
        <v>1</v>
      </c>
      <c r="AJ330" s="96">
        <f t="shared" si="304"/>
        <v>1</v>
      </c>
      <c r="AK330" s="96">
        <f t="shared" si="304"/>
        <v>1</v>
      </c>
      <c r="AL330" s="96">
        <f t="shared" si="304"/>
        <v>0</v>
      </c>
      <c r="AM330" s="96">
        <f t="shared" si="304"/>
        <v>1</v>
      </c>
      <c r="AN330" s="96">
        <f t="shared" si="304"/>
        <v>1</v>
      </c>
      <c r="AO330" s="96">
        <f t="shared" si="304"/>
        <v>1</v>
      </c>
      <c r="AP330" s="96">
        <f t="shared" si="304"/>
        <v>1</v>
      </c>
      <c r="AQ330" s="96">
        <f t="shared" si="304"/>
        <v>1</v>
      </c>
      <c r="AR330" s="96">
        <f t="shared" si="304"/>
        <v>1</v>
      </c>
      <c r="AS330" s="96">
        <f t="shared" ref="AS330:BC330" si="305">COUNTIF(AS$164:AS$211,"HĐH")+COUNTIF(AS$164:AS$211,"HĐH+hđnt")+COUNTIF(AS$164:AS$211,"HĐH+hđg")+COUNTIF(AS$164:AS$211,"HĐH+hđc")</f>
        <v>1</v>
      </c>
      <c r="AT330" s="96">
        <f t="shared" si="305"/>
        <v>1</v>
      </c>
      <c r="AU330" s="96">
        <f t="shared" si="305"/>
        <v>1</v>
      </c>
      <c r="AV330" s="96">
        <f t="shared" si="305"/>
        <v>1</v>
      </c>
      <c r="AW330" s="96">
        <f t="shared" si="305"/>
        <v>1</v>
      </c>
      <c r="AX330" s="96">
        <f t="shared" si="305"/>
        <v>1</v>
      </c>
      <c r="AY330" s="96">
        <f t="shared" si="305"/>
        <v>1</v>
      </c>
      <c r="AZ330" s="96">
        <f t="shared" si="305"/>
        <v>1</v>
      </c>
      <c r="BA330" s="96">
        <f t="shared" si="305"/>
        <v>1</v>
      </c>
      <c r="BB330" s="96">
        <f t="shared" si="305"/>
        <v>1</v>
      </c>
      <c r="BC330" s="96">
        <f t="shared" si="305"/>
        <v>0</v>
      </c>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row>
    <row r="331" spans="1:88" ht="15.75" customHeight="1" x14ac:dyDescent="0.25">
      <c r="A331" s="4"/>
      <c r="B331" s="4"/>
      <c r="C331" s="3"/>
      <c r="D331" s="4"/>
      <c r="E331" s="3"/>
      <c r="F331" s="4"/>
      <c r="G331" s="176" t="s">
        <v>773</v>
      </c>
      <c r="H331" s="164"/>
      <c r="I331" s="5"/>
      <c r="J331" s="5"/>
      <c r="K331" s="5"/>
      <c r="L331" s="5"/>
      <c r="M331" s="5"/>
      <c r="N331" s="5"/>
      <c r="O331" s="5"/>
      <c r="P331" s="5"/>
      <c r="Q331" s="5"/>
      <c r="R331" s="5"/>
      <c r="S331" s="5"/>
      <c r="T331" s="5"/>
      <c r="U331" s="97">
        <f t="shared" ref="U331:AF331" si="306">COUNTIF(U$212:U$245,"HĐH")+COUNTIF(U$212:U$245,"HĐH+HĐNT")+COUNTIF(U$212:U$245,"HĐH+HĐG")+COUNTIF(U$212:U$245,"HĐH+HĐC")</f>
        <v>0</v>
      </c>
      <c r="V331" s="97">
        <f t="shared" si="306"/>
        <v>0</v>
      </c>
      <c r="W331" s="97">
        <f t="shared" si="306"/>
        <v>1</v>
      </c>
      <c r="X331" s="97">
        <f t="shared" si="306"/>
        <v>0</v>
      </c>
      <c r="Y331" s="97">
        <f t="shared" si="306"/>
        <v>0</v>
      </c>
      <c r="Z331" s="97">
        <f t="shared" si="306"/>
        <v>0</v>
      </c>
      <c r="AA331" s="97">
        <f t="shared" si="306"/>
        <v>1</v>
      </c>
      <c r="AB331" s="97">
        <f t="shared" si="306"/>
        <v>0</v>
      </c>
      <c r="AC331" s="97">
        <f t="shared" si="306"/>
        <v>0</v>
      </c>
      <c r="AD331" s="97">
        <f t="shared" si="306"/>
        <v>0</v>
      </c>
      <c r="AE331" s="97">
        <f t="shared" si="306"/>
        <v>0</v>
      </c>
      <c r="AF331" s="97">
        <f t="shared" si="306"/>
        <v>1</v>
      </c>
      <c r="AG331" s="96">
        <f>COUNTIF(AG$212:AG$245,"HĐH")+COUNTIF(AG$212:AG$245,"HĐH+hđnt")+COUNTIF(AG$212:AG$245,"HĐH+hđg")+COUNTIF(AG$212:AG$245,"HĐH+hđc")</f>
        <v>0</v>
      </c>
      <c r="AH331" s="96">
        <f>COUNTIF(AH$212:AH$245,"HĐH")+COUNTIF(AH$212:AH$245,"HĐH+hđnt")+COUNTIF(AH$212:AH$245,"HĐH+hđg")+COUNTIF(AH$212:AH$245,"HĐH+hđc")</f>
        <v>0</v>
      </c>
      <c r="AI331" s="96">
        <f>COUNTIF(AI$212:AI$245,"HĐH")+COUNTIF(AI$212:AI$245,"HĐH+hđnt")+COUNTIF(AI$212:AI$245,"HĐH+hđg")+COUNTIF(AI$212:AI$245,"HĐH+hđc")</f>
        <v>0</v>
      </c>
      <c r="AJ331" s="96">
        <f>COUNTIF(AJ$212:AJ$245,"HĐH")+COUNTIF(AJ$212:AJ$245,"HĐH+hđnt")+COUNTIF(AJ$212:AJ$245,"HĐH+hđg")+COUNTIF(AJ$212:AJ$245,"HĐH+hđc")</f>
        <v>1</v>
      </c>
      <c r="AK331" s="96">
        <f t="shared" ref="AK331:AR331" si="307">COUNTIF(AK$212:AK$245,"HĐH")+COUNTIF(AK$212:AK$245,"HĐH+hđnt")+COUNTIF(AK$212:AK$245,"HĐH+hđg")+COUNTIF(AK$212:AK$245,"HĐH+hđc")</f>
        <v>0</v>
      </c>
      <c r="AL331" s="96">
        <f t="shared" si="307"/>
        <v>1</v>
      </c>
      <c r="AM331" s="96">
        <f t="shared" si="307"/>
        <v>0</v>
      </c>
      <c r="AN331" s="96">
        <f t="shared" si="307"/>
        <v>0</v>
      </c>
      <c r="AO331" s="96">
        <f t="shared" si="307"/>
        <v>0</v>
      </c>
      <c r="AP331" s="96">
        <f t="shared" si="307"/>
        <v>0</v>
      </c>
      <c r="AQ331" s="96">
        <f t="shared" si="307"/>
        <v>0</v>
      </c>
      <c r="AR331" s="96">
        <f t="shared" si="307"/>
        <v>0</v>
      </c>
      <c r="AS331" s="96">
        <f t="shared" ref="AS331:BC331" si="308">COUNTIF(AS$212:AS$245,"HĐH")+COUNTIF(AS$212:AS$245,"HĐH+hđnt")+COUNTIF(AS$212:AS$245,"HĐH+hđg")+COUNTIF(AS$212:AS$245,"HĐH+hđc")</f>
        <v>0</v>
      </c>
      <c r="AT331" s="96">
        <f t="shared" si="308"/>
        <v>0</v>
      </c>
      <c r="AU331" s="96">
        <f t="shared" si="308"/>
        <v>0</v>
      </c>
      <c r="AV331" s="96">
        <f t="shared" si="308"/>
        <v>0</v>
      </c>
      <c r="AW331" s="96">
        <f t="shared" si="308"/>
        <v>1</v>
      </c>
      <c r="AX331" s="96">
        <f t="shared" si="308"/>
        <v>0</v>
      </c>
      <c r="AY331" s="96">
        <f t="shared" si="308"/>
        <v>0</v>
      </c>
      <c r="AZ331" s="96">
        <f t="shared" si="308"/>
        <v>0</v>
      </c>
      <c r="BA331" s="96">
        <f t="shared" si="308"/>
        <v>0</v>
      </c>
      <c r="BB331" s="96">
        <f t="shared" si="308"/>
        <v>0</v>
      </c>
      <c r="BC331" s="96">
        <f t="shared" si="308"/>
        <v>1</v>
      </c>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row>
    <row r="332" spans="1:88" ht="15.75" customHeight="1" x14ac:dyDescent="0.25">
      <c r="A332" s="4"/>
      <c r="B332" s="4"/>
      <c r="C332" s="3"/>
      <c r="D332" s="4"/>
      <c r="E332" s="3"/>
      <c r="F332" s="4"/>
      <c r="G332" s="176" t="s">
        <v>774</v>
      </c>
      <c r="H332" s="164"/>
      <c r="I332" s="5"/>
      <c r="J332" s="5"/>
      <c r="K332" s="5"/>
      <c r="L332" s="5"/>
      <c r="M332" s="5"/>
      <c r="N332" s="5"/>
      <c r="O332" s="5"/>
      <c r="P332" s="5"/>
      <c r="Q332" s="5"/>
      <c r="R332" s="5"/>
      <c r="S332" s="5"/>
      <c r="T332" s="5"/>
      <c r="U332" s="97">
        <f t="shared" ref="U332:AF332" si="309">COUNTIF(U$246:U$310,"HĐH")+COUNTIF(U$246:U$310,"HĐH+HĐNT")+COUNTIF(U$246:U$310,"HĐH+HĐG")+COUNTIF(U$246:U$310,"HĐH+HĐC")</f>
        <v>2</v>
      </c>
      <c r="V332" s="97">
        <f t="shared" si="309"/>
        <v>1</v>
      </c>
      <c r="W332" s="97">
        <f t="shared" si="309"/>
        <v>1</v>
      </c>
      <c r="X332" s="97">
        <f t="shared" si="309"/>
        <v>2</v>
      </c>
      <c r="Y332" s="97">
        <f t="shared" si="309"/>
        <v>2</v>
      </c>
      <c r="Z332" s="97">
        <f t="shared" si="309"/>
        <v>1</v>
      </c>
      <c r="AA332" s="97">
        <f t="shared" si="309"/>
        <v>1</v>
      </c>
      <c r="AB332" s="97">
        <f t="shared" si="309"/>
        <v>2</v>
      </c>
      <c r="AC332" s="97">
        <f t="shared" si="309"/>
        <v>2</v>
      </c>
      <c r="AD332" s="97">
        <f t="shared" si="309"/>
        <v>2</v>
      </c>
      <c r="AE332" s="97">
        <f t="shared" si="309"/>
        <v>2</v>
      </c>
      <c r="AF332" s="97">
        <f t="shared" si="309"/>
        <v>2</v>
      </c>
      <c r="AG332" s="96">
        <f t="shared" ref="AG332:AR332" si="310">COUNTIF(AG$246:AG$310,"HĐH")+COUNTIF(AG$246:AG$310,"HĐH+hđnt")+COUNTIF(AG$246:AG$310,"HĐH+hđg")+COUNTIF(AG$246:AG$310,"HĐH+hđc")</f>
        <v>2</v>
      </c>
      <c r="AH332" s="96">
        <f t="shared" si="310"/>
        <v>2</v>
      </c>
      <c r="AI332" s="96">
        <f t="shared" si="310"/>
        <v>2</v>
      </c>
      <c r="AJ332" s="96">
        <f t="shared" si="310"/>
        <v>1</v>
      </c>
      <c r="AK332" s="96">
        <f t="shared" si="310"/>
        <v>2</v>
      </c>
      <c r="AL332" s="96">
        <f t="shared" si="310"/>
        <v>2</v>
      </c>
      <c r="AM332" s="96">
        <f t="shared" si="310"/>
        <v>2</v>
      </c>
      <c r="AN332" s="96">
        <f t="shared" si="310"/>
        <v>1</v>
      </c>
      <c r="AO332" s="96">
        <f t="shared" si="310"/>
        <v>2</v>
      </c>
      <c r="AP332" s="96">
        <f t="shared" si="310"/>
        <v>2</v>
      </c>
      <c r="AQ332" s="96">
        <f t="shared" si="310"/>
        <v>2</v>
      </c>
      <c r="AR332" s="96">
        <f t="shared" si="310"/>
        <v>2</v>
      </c>
      <c r="AS332" s="96">
        <f t="shared" ref="AS332:BC332" si="311">COUNTIF(AS$246:AS$310,"HĐH")+COUNTIF(AS$246:AS$310,"HĐH+hđnt")+COUNTIF(AS$246:AS$310,"HĐH+hđg")+COUNTIF(AS$246:AS$310,"HĐH+hđc")</f>
        <v>2</v>
      </c>
      <c r="AT332" s="96">
        <f t="shared" si="311"/>
        <v>2</v>
      </c>
      <c r="AU332" s="96">
        <f t="shared" si="311"/>
        <v>1</v>
      </c>
      <c r="AV332" s="96">
        <f t="shared" si="311"/>
        <v>2</v>
      </c>
      <c r="AW332" s="96">
        <f t="shared" si="311"/>
        <v>2</v>
      </c>
      <c r="AX332" s="96">
        <f t="shared" si="311"/>
        <v>2</v>
      </c>
      <c r="AY332" s="96">
        <f t="shared" si="311"/>
        <v>2</v>
      </c>
      <c r="AZ332" s="96">
        <f t="shared" si="311"/>
        <v>2</v>
      </c>
      <c r="BA332" s="96">
        <f t="shared" si="311"/>
        <v>1</v>
      </c>
      <c r="BB332" s="96">
        <f t="shared" si="311"/>
        <v>1</v>
      </c>
      <c r="BC332" s="96">
        <f t="shared" si="311"/>
        <v>2</v>
      </c>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row>
    <row r="333" spans="1:88" ht="15.75" customHeight="1" x14ac:dyDescent="0.25">
      <c r="A333" s="4"/>
      <c r="B333" s="4"/>
      <c r="C333" s="3"/>
      <c r="D333" s="4"/>
      <c r="E333" s="3"/>
      <c r="F333" s="4"/>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row>
    <row r="334" spans="1:88" customFormat="1" ht="52.5" hidden="1" customHeight="1" x14ac:dyDescent="0.25">
      <c r="A334" s="187" t="s">
        <v>775</v>
      </c>
      <c r="B334" s="141"/>
      <c r="C334" s="98" t="s">
        <v>776</v>
      </c>
      <c r="D334" s="98"/>
      <c r="E334" s="99"/>
      <c r="F334" s="40"/>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100">
        <f t="shared" ref="BD334:CB334" si="312">COUNTIFS($K$7:$K$309,"x",BD$7:BD$309,"2")</f>
        <v>20</v>
      </c>
      <c r="BE334" s="100">
        <f t="shared" si="312"/>
        <v>19</v>
      </c>
      <c r="BF334" s="100">
        <f t="shared" si="312"/>
        <v>19</v>
      </c>
      <c r="BG334" s="100">
        <f t="shared" si="312"/>
        <v>13</v>
      </c>
      <c r="BH334" s="100">
        <f t="shared" si="312"/>
        <v>18</v>
      </c>
      <c r="BI334" s="100">
        <f t="shared" si="312"/>
        <v>21</v>
      </c>
      <c r="BJ334" s="100">
        <f t="shared" si="312"/>
        <v>16</v>
      </c>
      <c r="BK334" s="100">
        <f t="shared" si="312"/>
        <v>19</v>
      </c>
      <c r="BL334" s="100">
        <f t="shared" si="312"/>
        <v>20</v>
      </c>
      <c r="BM334" s="100">
        <f t="shared" si="312"/>
        <v>20</v>
      </c>
      <c r="BN334" s="100">
        <f t="shared" si="312"/>
        <v>21</v>
      </c>
      <c r="BO334" s="100">
        <f t="shared" si="312"/>
        <v>20</v>
      </c>
      <c r="BP334" s="100">
        <f t="shared" si="312"/>
        <v>19</v>
      </c>
      <c r="BQ334" s="100">
        <f t="shared" si="312"/>
        <v>22</v>
      </c>
      <c r="BR334" s="100">
        <f t="shared" si="312"/>
        <v>18</v>
      </c>
      <c r="BS334" s="100">
        <f t="shared" si="312"/>
        <v>19</v>
      </c>
      <c r="BT334" s="100">
        <f t="shared" si="312"/>
        <v>18</v>
      </c>
      <c r="BU334" s="100">
        <f t="shared" si="312"/>
        <v>16</v>
      </c>
      <c r="BV334" s="100">
        <f t="shared" si="312"/>
        <v>13</v>
      </c>
      <c r="BW334" s="100">
        <f t="shared" si="312"/>
        <v>19</v>
      </c>
      <c r="BX334" s="100">
        <f t="shared" si="312"/>
        <v>19</v>
      </c>
      <c r="BY334" s="100">
        <f t="shared" si="312"/>
        <v>21</v>
      </c>
      <c r="BZ334" s="100">
        <f t="shared" si="312"/>
        <v>23</v>
      </c>
      <c r="CA334" s="100">
        <f t="shared" si="312"/>
        <v>17</v>
      </c>
      <c r="CB334" s="100">
        <f t="shared" si="312"/>
        <v>18</v>
      </c>
      <c r="CC334" s="5"/>
      <c r="CD334" s="5"/>
      <c r="CE334" s="5"/>
      <c r="CF334" s="5"/>
      <c r="CG334" s="5"/>
      <c r="CH334" s="5"/>
      <c r="CI334" s="5"/>
      <c r="CJ334" s="5"/>
    </row>
    <row r="335" spans="1:88" customFormat="1" ht="31.5" hidden="1" customHeight="1" x14ac:dyDescent="0.25">
      <c r="A335" s="182"/>
      <c r="B335" s="183"/>
      <c r="C335" s="98" t="s">
        <v>777</v>
      </c>
      <c r="D335" s="98"/>
      <c r="E335" s="99"/>
      <c r="F335" s="40"/>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100">
        <f t="shared" ref="BD335:CB335" si="313">COUNTIFS($K$7:$K$309,"x",BD$7:BD$309,"1")</f>
        <v>2</v>
      </c>
      <c r="BE335" s="100">
        <f t="shared" si="313"/>
        <v>5</v>
      </c>
      <c r="BF335" s="100">
        <f t="shared" si="313"/>
        <v>3</v>
      </c>
      <c r="BG335" s="100">
        <f t="shared" si="313"/>
        <v>8</v>
      </c>
      <c r="BH335" s="100">
        <f t="shared" si="313"/>
        <v>5</v>
      </c>
      <c r="BI335" s="100">
        <f t="shared" si="313"/>
        <v>1</v>
      </c>
      <c r="BJ335" s="100">
        <f t="shared" si="313"/>
        <v>5</v>
      </c>
      <c r="BK335" s="100">
        <f t="shared" si="313"/>
        <v>4</v>
      </c>
      <c r="BL335" s="100">
        <f t="shared" si="313"/>
        <v>2</v>
      </c>
      <c r="BM335" s="100">
        <f t="shared" si="313"/>
        <v>4</v>
      </c>
      <c r="BN335" s="100">
        <f t="shared" si="313"/>
        <v>3</v>
      </c>
      <c r="BO335" s="100">
        <f t="shared" si="313"/>
        <v>1</v>
      </c>
      <c r="BP335" s="100">
        <f t="shared" si="313"/>
        <v>5</v>
      </c>
      <c r="BQ335" s="100">
        <f t="shared" si="313"/>
        <v>2</v>
      </c>
      <c r="BR335" s="100">
        <f t="shared" si="313"/>
        <v>4</v>
      </c>
      <c r="BS335" s="100">
        <f t="shared" si="313"/>
        <v>4</v>
      </c>
      <c r="BT335" s="100">
        <f t="shared" si="313"/>
        <v>6</v>
      </c>
      <c r="BU335" s="100">
        <f t="shared" si="313"/>
        <v>6</v>
      </c>
      <c r="BV335" s="100">
        <f t="shared" si="313"/>
        <v>5</v>
      </c>
      <c r="BW335" s="100">
        <f t="shared" si="313"/>
        <v>5</v>
      </c>
      <c r="BX335" s="100">
        <f t="shared" si="313"/>
        <v>4</v>
      </c>
      <c r="BY335" s="100">
        <f t="shared" si="313"/>
        <v>3</v>
      </c>
      <c r="BZ335" s="100">
        <f t="shared" si="313"/>
        <v>0</v>
      </c>
      <c r="CA335" s="100">
        <f t="shared" si="313"/>
        <v>7</v>
      </c>
      <c r="CB335" s="100">
        <f t="shared" si="313"/>
        <v>5</v>
      </c>
      <c r="CC335" s="5"/>
      <c r="CD335" s="5"/>
      <c r="CE335" s="5"/>
      <c r="CF335" s="5"/>
      <c r="CG335" s="5"/>
      <c r="CH335" s="5"/>
      <c r="CI335" s="5"/>
      <c r="CJ335" s="5"/>
    </row>
    <row r="336" spans="1:88" customFormat="1" ht="31.5" hidden="1" customHeight="1" x14ac:dyDescent="0.25">
      <c r="A336" s="182"/>
      <c r="B336" s="183"/>
      <c r="C336" s="101" t="s">
        <v>778</v>
      </c>
      <c r="D336" s="101"/>
      <c r="E336" s="99"/>
      <c r="F336" s="40"/>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100">
        <f t="shared" ref="BD336:CB336" si="314">COUNTIFS($K$7:$K$309,"x",BD$7:BD$309,"0")</f>
        <v>2</v>
      </c>
      <c r="BE336" s="100">
        <f t="shared" si="314"/>
        <v>0</v>
      </c>
      <c r="BF336" s="100">
        <f t="shared" si="314"/>
        <v>2</v>
      </c>
      <c r="BG336" s="100">
        <f t="shared" si="314"/>
        <v>3</v>
      </c>
      <c r="BH336" s="100">
        <f t="shared" si="314"/>
        <v>1</v>
      </c>
      <c r="BI336" s="100">
        <f t="shared" si="314"/>
        <v>2</v>
      </c>
      <c r="BJ336" s="100">
        <f t="shared" si="314"/>
        <v>3</v>
      </c>
      <c r="BK336" s="100">
        <f t="shared" si="314"/>
        <v>1</v>
      </c>
      <c r="BL336" s="100">
        <f t="shared" si="314"/>
        <v>2</v>
      </c>
      <c r="BM336" s="100">
        <f t="shared" si="314"/>
        <v>0</v>
      </c>
      <c r="BN336" s="100">
        <f t="shared" si="314"/>
        <v>0</v>
      </c>
      <c r="BO336" s="100">
        <f t="shared" si="314"/>
        <v>3</v>
      </c>
      <c r="BP336" s="100">
        <f t="shared" si="314"/>
        <v>0</v>
      </c>
      <c r="BQ336" s="100">
        <f t="shared" si="314"/>
        <v>0</v>
      </c>
      <c r="BR336" s="100">
        <f t="shared" si="314"/>
        <v>2</v>
      </c>
      <c r="BS336" s="100">
        <f t="shared" si="314"/>
        <v>1</v>
      </c>
      <c r="BT336" s="100">
        <f t="shared" si="314"/>
        <v>0</v>
      </c>
      <c r="BU336" s="100">
        <f t="shared" si="314"/>
        <v>2</v>
      </c>
      <c r="BV336" s="100">
        <f t="shared" si="314"/>
        <v>6</v>
      </c>
      <c r="BW336" s="100">
        <f t="shared" si="314"/>
        <v>0</v>
      </c>
      <c r="BX336" s="100">
        <f t="shared" si="314"/>
        <v>1</v>
      </c>
      <c r="BY336" s="100">
        <f t="shared" si="314"/>
        <v>0</v>
      </c>
      <c r="BZ336" s="100">
        <f t="shared" si="314"/>
        <v>1</v>
      </c>
      <c r="CA336" s="100">
        <f t="shared" si="314"/>
        <v>0</v>
      </c>
      <c r="CB336" s="100">
        <f t="shared" si="314"/>
        <v>1</v>
      </c>
      <c r="CC336" s="5"/>
      <c r="CD336" s="5"/>
      <c r="CE336" s="5"/>
      <c r="CF336" s="5"/>
      <c r="CG336" s="5"/>
      <c r="CH336" s="5"/>
      <c r="CI336" s="5"/>
      <c r="CJ336" s="5"/>
    </row>
    <row r="337" spans="1:88" customFormat="1" ht="15.75" hidden="1" customHeight="1" x14ac:dyDescent="0.25">
      <c r="A337" s="182"/>
      <c r="B337" s="183"/>
      <c r="C337" s="188" t="s">
        <v>779</v>
      </c>
      <c r="D337" s="102"/>
      <c r="E337" s="99"/>
      <c r="F337" s="40"/>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103">
        <f t="shared" ref="BD337:CB337" si="315">(((BD334*2)+(BD335*1)+(BD336*0)))/(BD334+BD335+BD336)</f>
        <v>1.75</v>
      </c>
      <c r="BE337" s="103">
        <f t="shared" si="315"/>
        <v>1.7916666666666667</v>
      </c>
      <c r="BF337" s="103">
        <f t="shared" si="315"/>
        <v>1.7083333333333333</v>
      </c>
      <c r="BG337" s="103">
        <f t="shared" si="315"/>
        <v>1.4166666666666667</v>
      </c>
      <c r="BH337" s="103">
        <f t="shared" si="315"/>
        <v>1.7083333333333333</v>
      </c>
      <c r="BI337" s="103">
        <f t="shared" si="315"/>
        <v>1.7916666666666667</v>
      </c>
      <c r="BJ337" s="103">
        <f t="shared" si="315"/>
        <v>1.5416666666666667</v>
      </c>
      <c r="BK337" s="103">
        <f t="shared" si="315"/>
        <v>1.75</v>
      </c>
      <c r="BL337" s="103">
        <f t="shared" si="315"/>
        <v>1.75</v>
      </c>
      <c r="BM337" s="103">
        <f t="shared" si="315"/>
        <v>1.8333333333333333</v>
      </c>
      <c r="BN337" s="103">
        <f t="shared" si="315"/>
        <v>1.875</v>
      </c>
      <c r="BO337" s="103">
        <f t="shared" si="315"/>
        <v>1.7083333333333333</v>
      </c>
      <c r="BP337" s="103">
        <f t="shared" si="315"/>
        <v>1.7916666666666667</v>
      </c>
      <c r="BQ337" s="103">
        <f t="shared" si="315"/>
        <v>1.9166666666666667</v>
      </c>
      <c r="BR337" s="103">
        <f t="shared" si="315"/>
        <v>1.6666666666666667</v>
      </c>
      <c r="BS337" s="103">
        <f t="shared" si="315"/>
        <v>1.75</v>
      </c>
      <c r="BT337" s="103">
        <f t="shared" si="315"/>
        <v>1.75</v>
      </c>
      <c r="BU337" s="103">
        <f t="shared" si="315"/>
        <v>1.5833333333333333</v>
      </c>
      <c r="BV337" s="103">
        <f t="shared" si="315"/>
        <v>1.2916666666666667</v>
      </c>
      <c r="BW337" s="103">
        <f t="shared" si="315"/>
        <v>1.7916666666666667</v>
      </c>
      <c r="BX337" s="103">
        <f t="shared" si="315"/>
        <v>1.75</v>
      </c>
      <c r="BY337" s="103">
        <f t="shared" si="315"/>
        <v>1.875</v>
      </c>
      <c r="BZ337" s="103">
        <f t="shared" si="315"/>
        <v>1.9166666666666667</v>
      </c>
      <c r="CA337" s="103">
        <f t="shared" si="315"/>
        <v>1.7083333333333333</v>
      </c>
      <c r="CB337" s="103">
        <f t="shared" si="315"/>
        <v>1.7083333333333333</v>
      </c>
      <c r="CC337" s="177">
        <f>COUNTIF($BD338:$CB338,"Đ")</f>
        <v>21</v>
      </c>
      <c r="CD337" s="179">
        <f>CC337/COUNTA($BD338:$CB338)</f>
        <v>0.84</v>
      </c>
      <c r="CE337" s="177">
        <f>COUNTIF($BD338:$CB338,"CCG")</f>
        <v>4</v>
      </c>
      <c r="CF337" s="179">
        <f>CE337/COUNTA($BD338:$CB338)</f>
        <v>0.16</v>
      </c>
      <c r="CG337" s="177">
        <f>COUNTIF($BD338:$CB338,"CĐ")</f>
        <v>0</v>
      </c>
      <c r="CH337" s="179">
        <f>CG337/COUNTA($BD338:$CB338)</f>
        <v>0</v>
      </c>
      <c r="CI337" s="180">
        <f>(((CC337*2)+(CE337*1)+(CG337*0)))/(CC337+CE337+CG337)</f>
        <v>1.84</v>
      </c>
      <c r="CJ337" s="180" t="str">
        <f>IF(CI337&gt;=1.6,"Đạt mục tiêu",IF(CI337&gt;=1,"Cần cố gắng","Chưa đạt"))</f>
        <v>Đạt mục tiêu</v>
      </c>
    </row>
    <row r="338" spans="1:88" customFormat="1" ht="15.75" hidden="1" customHeight="1" x14ac:dyDescent="0.25">
      <c r="A338" s="142"/>
      <c r="B338" s="144"/>
      <c r="C338" s="178"/>
      <c r="D338" s="102"/>
      <c r="E338" s="99"/>
      <c r="F338" s="40"/>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103" t="str">
        <f t="shared" ref="BD338:CB338" si="316">IF(BD337&lt;1,"CĐ",IF(BD337&lt;1.6,"CCG","Đ"))</f>
        <v>Đ</v>
      </c>
      <c r="BE338" s="103" t="str">
        <f t="shared" si="316"/>
        <v>Đ</v>
      </c>
      <c r="BF338" s="103" t="str">
        <f t="shared" si="316"/>
        <v>Đ</v>
      </c>
      <c r="BG338" s="103" t="str">
        <f t="shared" si="316"/>
        <v>CCG</v>
      </c>
      <c r="BH338" s="103" t="str">
        <f t="shared" si="316"/>
        <v>Đ</v>
      </c>
      <c r="BI338" s="103" t="str">
        <f t="shared" si="316"/>
        <v>Đ</v>
      </c>
      <c r="BJ338" s="103" t="str">
        <f t="shared" si="316"/>
        <v>CCG</v>
      </c>
      <c r="BK338" s="103" t="str">
        <f t="shared" si="316"/>
        <v>Đ</v>
      </c>
      <c r="BL338" s="103" t="str">
        <f t="shared" si="316"/>
        <v>Đ</v>
      </c>
      <c r="BM338" s="103" t="str">
        <f t="shared" si="316"/>
        <v>Đ</v>
      </c>
      <c r="BN338" s="103" t="str">
        <f t="shared" si="316"/>
        <v>Đ</v>
      </c>
      <c r="BO338" s="103" t="str">
        <f t="shared" si="316"/>
        <v>Đ</v>
      </c>
      <c r="BP338" s="103" t="str">
        <f t="shared" si="316"/>
        <v>Đ</v>
      </c>
      <c r="BQ338" s="103" t="str">
        <f t="shared" si="316"/>
        <v>Đ</v>
      </c>
      <c r="BR338" s="103" t="str">
        <f t="shared" si="316"/>
        <v>Đ</v>
      </c>
      <c r="BS338" s="103" t="str">
        <f t="shared" si="316"/>
        <v>Đ</v>
      </c>
      <c r="BT338" s="103" t="str">
        <f t="shared" si="316"/>
        <v>Đ</v>
      </c>
      <c r="BU338" s="103" t="str">
        <f t="shared" si="316"/>
        <v>CCG</v>
      </c>
      <c r="BV338" s="103" t="str">
        <f t="shared" si="316"/>
        <v>CCG</v>
      </c>
      <c r="BW338" s="103" t="str">
        <f t="shared" si="316"/>
        <v>Đ</v>
      </c>
      <c r="BX338" s="103" t="str">
        <f t="shared" si="316"/>
        <v>Đ</v>
      </c>
      <c r="BY338" s="103" t="str">
        <f t="shared" si="316"/>
        <v>Đ</v>
      </c>
      <c r="BZ338" s="103" t="str">
        <f t="shared" si="316"/>
        <v>Đ</v>
      </c>
      <c r="CA338" s="103" t="str">
        <f t="shared" si="316"/>
        <v>Đ</v>
      </c>
      <c r="CB338" s="103" t="str">
        <f t="shared" si="316"/>
        <v>Đ</v>
      </c>
      <c r="CC338" s="178"/>
      <c r="CD338" s="178"/>
      <c r="CE338" s="178"/>
      <c r="CF338" s="178"/>
      <c r="CG338" s="178"/>
      <c r="CH338" s="178"/>
      <c r="CI338" s="178"/>
      <c r="CJ338" s="178"/>
    </row>
    <row r="339" spans="1:88" customFormat="1" ht="31.5" hidden="1" customHeight="1" x14ac:dyDescent="0.25">
      <c r="A339" s="181" t="s">
        <v>780</v>
      </c>
      <c r="B339" s="141"/>
      <c r="C339" s="104" t="s">
        <v>776</v>
      </c>
      <c r="D339" s="105"/>
      <c r="E339" s="17"/>
      <c r="F339" s="105"/>
      <c r="G339" s="14"/>
      <c r="H339" s="14"/>
      <c r="I339" s="14"/>
      <c r="J339" s="14"/>
      <c r="K339" s="14"/>
      <c r="L339" s="14"/>
      <c r="M339" s="14"/>
      <c r="N339" s="14"/>
      <c r="O339" s="14"/>
      <c r="P339" s="14"/>
      <c r="Q339" s="14"/>
      <c r="R339" s="14"/>
      <c r="S339" s="14"/>
      <c r="T339" s="14"/>
      <c r="U339" s="46"/>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06">
        <f t="shared" ref="BD339:CB339" si="317">COUNTIFS($L$7:$L$309,"x",BD$7:BD$309,"2")</f>
        <v>13</v>
      </c>
      <c r="BE339" s="106">
        <f t="shared" si="317"/>
        <v>15</v>
      </c>
      <c r="BF339" s="106">
        <f t="shared" si="317"/>
        <v>14</v>
      </c>
      <c r="BG339" s="106">
        <f t="shared" si="317"/>
        <v>13</v>
      </c>
      <c r="BH339" s="106">
        <f t="shared" si="317"/>
        <v>17</v>
      </c>
      <c r="BI339" s="106">
        <f t="shared" si="317"/>
        <v>17</v>
      </c>
      <c r="BJ339" s="106">
        <f t="shared" si="317"/>
        <v>11</v>
      </c>
      <c r="BK339" s="106">
        <f t="shared" si="317"/>
        <v>14</v>
      </c>
      <c r="BL339" s="106">
        <f t="shared" si="317"/>
        <v>15</v>
      </c>
      <c r="BM339" s="106">
        <f t="shared" si="317"/>
        <v>12</v>
      </c>
      <c r="BN339" s="106">
        <f t="shared" si="317"/>
        <v>15</v>
      </c>
      <c r="BO339" s="106">
        <f t="shared" si="317"/>
        <v>15</v>
      </c>
      <c r="BP339" s="106">
        <f t="shared" si="317"/>
        <v>17</v>
      </c>
      <c r="BQ339" s="106">
        <f t="shared" si="317"/>
        <v>13</v>
      </c>
      <c r="BR339" s="106">
        <f t="shared" si="317"/>
        <v>15</v>
      </c>
      <c r="BS339" s="106">
        <f t="shared" si="317"/>
        <v>14</v>
      </c>
      <c r="BT339" s="106">
        <f t="shared" si="317"/>
        <v>16</v>
      </c>
      <c r="BU339" s="106">
        <f t="shared" si="317"/>
        <v>16</v>
      </c>
      <c r="BV339" s="106">
        <f t="shared" si="317"/>
        <v>11</v>
      </c>
      <c r="BW339" s="106">
        <f t="shared" si="317"/>
        <v>16</v>
      </c>
      <c r="BX339" s="106">
        <f t="shared" si="317"/>
        <v>15</v>
      </c>
      <c r="BY339" s="106">
        <f t="shared" si="317"/>
        <v>14</v>
      </c>
      <c r="BZ339" s="106">
        <f t="shared" si="317"/>
        <v>14</v>
      </c>
      <c r="CA339" s="106">
        <f t="shared" si="317"/>
        <v>14</v>
      </c>
      <c r="CB339" s="106">
        <f t="shared" si="317"/>
        <v>11</v>
      </c>
      <c r="CC339" s="14"/>
      <c r="CD339" s="14"/>
      <c r="CE339" s="14"/>
      <c r="CF339" s="14"/>
      <c r="CG339" s="14"/>
      <c r="CH339" s="14"/>
      <c r="CI339" s="14"/>
      <c r="CJ339" s="14"/>
    </row>
    <row r="340" spans="1:88" customFormat="1" ht="31.5" hidden="1" customHeight="1" x14ac:dyDescent="0.25">
      <c r="A340" s="182"/>
      <c r="B340" s="183"/>
      <c r="C340" s="104" t="s">
        <v>777</v>
      </c>
      <c r="D340" s="105"/>
      <c r="E340" s="17"/>
      <c r="F340" s="105"/>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06">
        <f t="shared" ref="BD340:CB340" si="318">COUNTIFS($L$7:$L$309,"x",BD$7:BD$309,"1")</f>
        <v>3</v>
      </c>
      <c r="BE340" s="106">
        <f t="shared" si="318"/>
        <v>4</v>
      </c>
      <c r="BF340" s="106">
        <f t="shared" si="318"/>
        <v>4</v>
      </c>
      <c r="BG340" s="106">
        <f t="shared" si="318"/>
        <v>4</v>
      </c>
      <c r="BH340" s="106">
        <f t="shared" si="318"/>
        <v>2</v>
      </c>
      <c r="BI340" s="106">
        <f t="shared" si="318"/>
        <v>2</v>
      </c>
      <c r="BJ340" s="106">
        <f t="shared" si="318"/>
        <v>3</v>
      </c>
      <c r="BK340" s="106">
        <f t="shared" si="318"/>
        <v>5</v>
      </c>
      <c r="BL340" s="106">
        <f t="shared" si="318"/>
        <v>4</v>
      </c>
      <c r="BM340" s="106">
        <f t="shared" si="318"/>
        <v>5</v>
      </c>
      <c r="BN340" s="106">
        <f t="shared" si="318"/>
        <v>4</v>
      </c>
      <c r="BO340" s="106">
        <f t="shared" si="318"/>
        <v>4</v>
      </c>
      <c r="BP340" s="106">
        <f t="shared" si="318"/>
        <v>2</v>
      </c>
      <c r="BQ340" s="106">
        <f t="shared" si="318"/>
        <v>6</v>
      </c>
      <c r="BR340" s="106">
        <f t="shared" si="318"/>
        <v>3</v>
      </c>
      <c r="BS340" s="106">
        <f t="shared" si="318"/>
        <v>5</v>
      </c>
      <c r="BT340" s="106">
        <f t="shared" si="318"/>
        <v>3</v>
      </c>
      <c r="BU340" s="106">
        <f t="shared" si="318"/>
        <v>3</v>
      </c>
      <c r="BV340" s="106">
        <f t="shared" si="318"/>
        <v>3</v>
      </c>
      <c r="BW340" s="106">
        <f t="shared" si="318"/>
        <v>2</v>
      </c>
      <c r="BX340" s="106">
        <f t="shared" si="318"/>
        <v>3</v>
      </c>
      <c r="BY340" s="106">
        <f t="shared" si="318"/>
        <v>5</v>
      </c>
      <c r="BZ340" s="106">
        <f t="shared" si="318"/>
        <v>4</v>
      </c>
      <c r="CA340" s="106">
        <f t="shared" si="318"/>
        <v>5</v>
      </c>
      <c r="CB340" s="106">
        <f t="shared" si="318"/>
        <v>4</v>
      </c>
      <c r="CC340" s="14"/>
      <c r="CD340" s="14"/>
      <c r="CE340" s="14"/>
      <c r="CF340" s="14"/>
      <c r="CG340" s="14"/>
      <c r="CH340" s="14"/>
      <c r="CI340" s="14"/>
      <c r="CJ340" s="14"/>
    </row>
    <row r="341" spans="1:88" customFormat="1" ht="16.5" hidden="1" customHeight="1" x14ac:dyDescent="0.25">
      <c r="A341" s="182"/>
      <c r="B341" s="183"/>
      <c r="C341" s="104" t="s">
        <v>778</v>
      </c>
      <c r="D341" s="105"/>
      <c r="E341" s="17"/>
      <c r="F341" s="105"/>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06">
        <f t="shared" ref="BD341:CB341" si="319">COUNTIFS($L$7:$L$309,"x",BD$7:BD$309,"0")</f>
        <v>0</v>
      </c>
      <c r="BE341" s="106">
        <f t="shared" si="319"/>
        <v>0</v>
      </c>
      <c r="BF341" s="106">
        <f t="shared" si="319"/>
        <v>1</v>
      </c>
      <c r="BG341" s="106">
        <f t="shared" si="319"/>
        <v>2</v>
      </c>
      <c r="BH341" s="106">
        <f t="shared" si="319"/>
        <v>0</v>
      </c>
      <c r="BI341" s="106">
        <f t="shared" si="319"/>
        <v>0</v>
      </c>
      <c r="BJ341" s="106">
        <f t="shared" si="319"/>
        <v>5</v>
      </c>
      <c r="BK341" s="106">
        <f t="shared" si="319"/>
        <v>0</v>
      </c>
      <c r="BL341" s="106">
        <f t="shared" si="319"/>
        <v>0</v>
      </c>
      <c r="BM341" s="106">
        <f t="shared" si="319"/>
        <v>2</v>
      </c>
      <c r="BN341" s="106">
        <f t="shared" si="319"/>
        <v>0</v>
      </c>
      <c r="BO341" s="106">
        <f t="shared" si="319"/>
        <v>0</v>
      </c>
      <c r="BP341" s="106">
        <f t="shared" si="319"/>
        <v>0</v>
      </c>
      <c r="BQ341" s="106">
        <f t="shared" si="319"/>
        <v>0</v>
      </c>
      <c r="BR341" s="106">
        <f t="shared" si="319"/>
        <v>1</v>
      </c>
      <c r="BS341" s="106">
        <f t="shared" si="319"/>
        <v>0</v>
      </c>
      <c r="BT341" s="106">
        <f t="shared" si="319"/>
        <v>0</v>
      </c>
      <c r="BU341" s="106">
        <f t="shared" si="319"/>
        <v>0</v>
      </c>
      <c r="BV341" s="106">
        <f t="shared" si="319"/>
        <v>5</v>
      </c>
      <c r="BW341" s="106">
        <f t="shared" si="319"/>
        <v>1</v>
      </c>
      <c r="BX341" s="106">
        <f t="shared" si="319"/>
        <v>1</v>
      </c>
      <c r="BY341" s="106">
        <f t="shared" si="319"/>
        <v>0</v>
      </c>
      <c r="BZ341" s="106">
        <f t="shared" si="319"/>
        <v>1</v>
      </c>
      <c r="CA341" s="106">
        <f t="shared" si="319"/>
        <v>0</v>
      </c>
      <c r="CB341" s="106">
        <f t="shared" si="319"/>
        <v>4</v>
      </c>
      <c r="CC341" s="14"/>
      <c r="CD341" s="14"/>
      <c r="CE341" s="14"/>
      <c r="CF341" s="14"/>
      <c r="CG341" s="14"/>
      <c r="CH341" s="14"/>
      <c r="CI341" s="14"/>
      <c r="CJ341" s="14"/>
    </row>
    <row r="342" spans="1:88" customFormat="1" ht="15.75" hidden="1" customHeight="1" x14ac:dyDescent="0.25">
      <c r="A342" s="182"/>
      <c r="B342" s="183"/>
      <c r="C342" s="184" t="s">
        <v>779</v>
      </c>
      <c r="D342" s="105"/>
      <c r="E342" s="17"/>
      <c r="F342" s="105"/>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07">
        <f t="shared" ref="BD342:CB342" si="320">(((BD339*2)+(BD340*1)+(BD341*0)))/(BD339+BD340+BD341)</f>
        <v>1.8125</v>
      </c>
      <c r="BE342" s="107">
        <f t="shared" si="320"/>
        <v>1.7894736842105263</v>
      </c>
      <c r="BF342" s="107">
        <f t="shared" si="320"/>
        <v>1.6842105263157894</v>
      </c>
      <c r="BG342" s="107">
        <f t="shared" si="320"/>
        <v>1.5789473684210527</v>
      </c>
      <c r="BH342" s="107">
        <f t="shared" si="320"/>
        <v>1.8947368421052631</v>
      </c>
      <c r="BI342" s="107">
        <f t="shared" si="320"/>
        <v>1.8947368421052631</v>
      </c>
      <c r="BJ342" s="107">
        <f t="shared" si="320"/>
        <v>1.3157894736842106</v>
      </c>
      <c r="BK342" s="107">
        <f t="shared" si="320"/>
        <v>1.736842105263158</v>
      </c>
      <c r="BL342" s="107">
        <f t="shared" si="320"/>
        <v>1.7894736842105263</v>
      </c>
      <c r="BM342" s="107">
        <f t="shared" si="320"/>
        <v>1.5263157894736843</v>
      </c>
      <c r="BN342" s="107">
        <f t="shared" si="320"/>
        <v>1.7894736842105263</v>
      </c>
      <c r="BO342" s="107">
        <f t="shared" si="320"/>
        <v>1.7894736842105263</v>
      </c>
      <c r="BP342" s="107">
        <f t="shared" si="320"/>
        <v>1.8947368421052631</v>
      </c>
      <c r="BQ342" s="107">
        <f t="shared" si="320"/>
        <v>1.6842105263157894</v>
      </c>
      <c r="BR342" s="107">
        <f t="shared" si="320"/>
        <v>1.736842105263158</v>
      </c>
      <c r="BS342" s="107">
        <f t="shared" si="320"/>
        <v>1.736842105263158</v>
      </c>
      <c r="BT342" s="107">
        <f t="shared" si="320"/>
        <v>1.8421052631578947</v>
      </c>
      <c r="BU342" s="107">
        <f t="shared" si="320"/>
        <v>1.8421052631578947</v>
      </c>
      <c r="BV342" s="107">
        <f t="shared" si="320"/>
        <v>1.3157894736842106</v>
      </c>
      <c r="BW342" s="107">
        <f t="shared" si="320"/>
        <v>1.7894736842105263</v>
      </c>
      <c r="BX342" s="107">
        <f t="shared" si="320"/>
        <v>1.736842105263158</v>
      </c>
      <c r="BY342" s="107">
        <f t="shared" si="320"/>
        <v>1.736842105263158</v>
      </c>
      <c r="BZ342" s="107">
        <f t="shared" si="320"/>
        <v>1.6842105263157894</v>
      </c>
      <c r="CA342" s="107">
        <f t="shared" si="320"/>
        <v>1.736842105263158</v>
      </c>
      <c r="CB342" s="107">
        <f t="shared" si="320"/>
        <v>1.368421052631579</v>
      </c>
      <c r="CC342" s="185">
        <f>COUNTIF($BD343:$CB343,"Đ")</f>
        <v>20</v>
      </c>
      <c r="CD342" s="186">
        <f>CC342/COUNTA($BD343:$CB343)</f>
        <v>0.8</v>
      </c>
      <c r="CE342" s="185">
        <f>COUNTIF($BD343:$CB343,"CCG")</f>
        <v>5</v>
      </c>
      <c r="CF342" s="186">
        <f>CE342/COUNTA($BD343:$CB343)</f>
        <v>0.2</v>
      </c>
      <c r="CG342" s="185">
        <f>COUNTIF($BD343:$CB343,"CĐ")</f>
        <v>0</v>
      </c>
      <c r="CH342" s="186">
        <f>CG342/COUNTA($BD343:$CB343)</f>
        <v>0</v>
      </c>
      <c r="CI342" s="189">
        <f>(((CC342*2)+(CE342*1)+(CG342*0)))/(CC342+CE342+CG342)</f>
        <v>1.8</v>
      </c>
      <c r="CJ342" s="189" t="str">
        <f>IF(CI342&gt;=1.6,"Đạt mục tiêu",IF(CI342&gt;=1,"Cần cố gắng","Chưa đạt"))</f>
        <v>Đạt mục tiêu</v>
      </c>
    </row>
    <row r="343" spans="1:88" customFormat="1" ht="15.75" hidden="1" customHeight="1" x14ac:dyDescent="0.25">
      <c r="A343" s="142"/>
      <c r="B343" s="144"/>
      <c r="C343" s="178"/>
      <c r="D343" s="105"/>
      <c r="E343" s="17"/>
      <c r="F343" s="105"/>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07" t="str">
        <f t="shared" ref="BD343:CB343" si="321">IF(BD342&lt;1,"CĐ",IF(BD342&lt;1.6,"CCG","Đ"))</f>
        <v>Đ</v>
      </c>
      <c r="BE343" s="107" t="str">
        <f t="shared" si="321"/>
        <v>Đ</v>
      </c>
      <c r="BF343" s="107" t="str">
        <f t="shared" si="321"/>
        <v>Đ</v>
      </c>
      <c r="BG343" s="107" t="str">
        <f t="shared" si="321"/>
        <v>CCG</v>
      </c>
      <c r="BH343" s="107" t="str">
        <f t="shared" si="321"/>
        <v>Đ</v>
      </c>
      <c r="BI343" s="107" t="str">
        <f t="shared" si="321"/>
        <v>Đ</v>
      </c>
      <c r="BJ343" s="107" t="str">
        <f t="shared" si="321"/>
        <v>CCG</v>
      </c>
      <c r="BK343" s="107" t="str">
        <f t="shared" si="321"/>
        <v>Đ</v>
      </c>
      <c r="BL343" s="107" t="str">
        <f t="shared" si="321"/>
        <v>Đ</v>
      </c>
      <c r="BM343" s="107" t="str">
        <f t="shared" si="321"/>
        <v>CCG</v>
      </c>
      <c r="BN343" s="107" t="str">
        <f t="shared" si="321"/>
        <v>Đ</v>
      </c>
      <c r="BO343" s="107" t="str">
        <f t="shared" si="321"/>
        <v>Đ</v>
      </c>
      <c r="BP343" s="107" t="str">
        <f t="shared" si="321"/>
        <v>Đ</v>
      </c>
      <c r="BQ343" s="107" t="str">
        <f t="shared" si="321"/>
        <v>Đ</v>
      </c>
      <c r="BR343" s="107" t="str">
        <f t="shared" si="321"/>
        <v>Đ</v>
      </c>
      <c r="BS343" s="107" t="str">
        <f t="shared" si="321"/>
        <v>Đ</v>
      </c>
      <c r="BT343" s="107" t="str">
        <f t="shared" si="321"/>
        <v>Đ</v>
      </c>
      <c r="BU343" s="107" t="str">
        <f t="shared" si="321"/>
        <v>Đ</v>
      </c>
      <c r="BV343" s="107" t="str">
        <f t="shared" si="321"/>
        <v>CCG</v>
      </c>
      <c r="BW343" s="107" t="str">
        <f t="shared" si="321"/>
        <v>Đ</v>
      </c>
      <c r="BX343" s="107" t="str">
        <f t="shared" si="321"/>
        <v>Đ</v>
      </c>
      <c r="BY343" s="107" t="str">
        <f t="shared" si="321"/>
        <v>Đ</v>
      </c>
      <c r="BZ343" s="107" t="str">
        <f t="shared" si="321"/>
        <v>Đ</v>
      </c>
      <c r="CA343" s="107" t="str">
        <f t="shared" si="321"/>
        <v>Đ</v>
      </c>
      <c r="CB343" s="107" t="str">
        <f t="shared" si="321"/>
        <v>CCG</v>
      </c>
      <c r="CC343" s="178"/>
      <c r="CD343" s="178"/>
      <c r="CE343" s="178"/>
      <c r="CF343" s="178"/>
      <c r="CG343" s="178"/>
      <c r="CH343" s="178"/>
      <c r="CI343" s="178"/>
      <c r="CJ343" s="178"/>
    </row>
    <row r="344" spans="1:88" customFormat="1" ht="31.5" hidden="1" customHeight="1" x14ac:dyDescent="0.25">
      <c r="A344" s="187" t="s">
        <v>781</v>
      </c>
      <c r="B344" s="141"/>
      <c r="C344" s="98" t="s">
        <v>776</v>
      </c>
      <c r="D344" s="40"/>
      <c r="E344" s="99"/>
      <c r="F344" s="40"/>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100">
        <f t="shared" ref="BD344:CB344" si="322">COUNTIFS($M$7:$M$309,"x",BD$7:BD$309,"2")</f>
        <v>14</v>
      </c>
      <c r="BE344" s="100">
        <f t="shared" si="322"/>
        <v>15</v>
      </c>
      <c r="BF344" s="100">
        <f t="shared" si="322"/>
        <v>15</v>
      </c>
      <c r="BG344" s="100">
        <f t="shared" si="322"/>
        <v>12</v>
      </c>
      <c r="BH344" s="100">
        <f t="shared" si="322"/>
        <v>14</v>
      </c>
      <c r="BI344" s="100">
        <f t="shared" si="322"/>
        <v>14</v>
      </c>
      <c r="BJ344" s="100">
        <f t="shared" si="322"/>
        <v>13</v>
      </c>
      <c r="BK344" s="100">
        <f t="shared" si="322"/>
        <v>15</v>
      </c>
      <c r="BL344" s="100">
        <f t="shared" si="322"/>
        <v>16</v>
      </c>
      <c r="BM344" s="100">
        <f t="shared" si="322"/>
        <v>14</v>
      </c>
      <c r="BN344" s="100">
        <f t="shared" si="322"/>
        <v>15</v>
      </c>
      <c r="BO344" s="100">
        <f t="shared" si="322"/>
        <v>16</v>
      </c>
      <c r="BP344" s="100">
        <f t="shared" si="322"/>
        <v>16</v>
      </c>
      <c r="BQ344" s="100">
        <f t="shared" si="322"/>
        <v>16</v>
      </c>
      <c r="BR344" s="100">
        <f t="shared" si="322"/>
        <v>14</v>
      </c>
      <c r="BS344" s="100">
        <f t="shared" si="322"/>
        <v>12</v>
      </c>
      <c r="BT344" s="100">
        <f t="shared" si="322"/>
        <v>14</v>
      </c>
      <c r="BU344" s="100">
        <f t="shared" si="322"/>
        <v>15</v>
      </c>
      <c r="BV344" s="100">
        <f t="shared" si="322"/>
        <v>10</v>
      </c>
      <c r="BW344" s="100">
        <f t="shared" si="322"/>
        <v>17</v>
      </c>
      <c r="BX344" s="100">
        <f t="shared" si="322"/>
        <v>16</v>
      </c>
      <c r="BY344" s="100">
        <f t="shared" si="322"/>
        <v>17</v>
      </c>
      <c r="BZ344" s="100">
        <f t="shared" si="322"/>
        <v>10</v>
      </c>
      <c r="CA344" s="100">
        <f t="shared" si="322"/>
        <v>15</v>
      </c>
      <c r="CB344" s="100">
        <f t="shared" si="322"/>
        <v>13</v>
      </c>
      <c r="CC344" s="5"/>
      <c r="CD344" s="5"/>
      <c r="CE344" s="5"/>
      <c r="CF344" s="5"/>
      <c r="CG344" s="5"/>
      <c r="CH344" s="5"/>
      <c r="CI344" s="5"/>
      <c r="CJ344" s="5"/>
    </row>
    <row r="345" spans="1:88" customFormat="1" ht="31.5" hidden="1" customHeight="1" x14ac:dyDescent="0.25">
      <c r="A345" s="182"/>
      <c r="B345" s="183"/>
      <c r="C345" s="98" t="s">
        <v>777</v>
      </c>
      <c r="D345" s="40"/>
      <c r="E345" s="99"/>
      <c r="F345" s="40"/>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100">
        <f t="shared" ref="BD345:CB345" si="323">COUNTIFS($M$7:$M$309,"x",BD$7:BD$309,"1")</f>
        <v>4</v>
      </c>
      <c r="BE345" s="100">
        <f t="shared" si="323"/>
        <v>4</v>
      </c>
      <c r="BF345" s="100">
        <f t="shared" si="323"/>
        <v>4</v>
      </c>
      <c r="BG345" s="100">
        <f t="shared" si="323"/>
        <v>7</v>
      </c>
      <c r="BH345" s="100">
        <f t="shared" si="323"/>
        <v>5</v>
      </c>
      <c r="BI345" s="100">
        <f t="shared" si="323"/>
        <v>5</v>
      </c>
      <c r="BJ345" s="100">
        <f t="shared" si="323"/>
        <v>3</v>
      </c>
      <c r="BK345" s="100">
        <f t="shared" si="323"/>
        <v>4</v>
      </c>
      <c r="BL345" s="100">
        <f t="shared" si="323"/>
        <v>3</v>
      </c>
      <c r="BM345" s="100">
        <f t="shared" si="323"/>
        <v>5</v>
      </c>
      <c r="BN345" s="100">
        <f t="shared" si="323"/>
        <v>4</v>
      </c>
      <c r="BO345" s="100">
        <f t="shared" si="323"/>
        <v>3</v>
      </c>
      <c r="BP345" s="100">
        <f t="shared" si="323"/>
        <v>3</v>
      </c>
      <c r="BQ345" s="100">
        <f t="shared" si="323"/>
        <v>2</v>
      </c>
      <c r="BR345" s="100">
        <f t="shared" si="323"/>
        <v>5</v>
      </c>
      <c r="BS345" s="100">
        <f t="shared" si="323"/>
        <v>7</v>
      </c>
      <c r="BT345" s="100">
        <f t="shared" si="323"/>
        <v>5</v>
      </c>
      <c r="BU345" s="100">
        <f t="shared" si="323"/>
        <v>4</v>
      </c>
      <c r="BV345" s="100">
        <f t="shared" si="323"/>
        <v>7</v>
      </c>
      <c r="BW345" s="100">
        <f t="shared" si="323"/>
        <v>2</v>
      </c>
      <c r="BX345" s="100">
        <f t="shared" si="323"/>
        <v>3</v>
      </c>
      <c r="BY345" s="100">
        <f t="shared" si="323"/>
        <v>2</v>
      </c>
      <c r="BZ345" s="100">
        <f t="shared" si="323"/>
        <v>9</v>
      </c>
      <c r="CA345" s="100">
        <f t="shared" si="323"/>
        <v>4</v>
      </c>
      <c r="CB345" s="100">
        <f t="shared" si="323"/>
        <v>6</v>
      </c>
      <c r="CC345" s="5"/>
      <c r="CD345" s="5"/>
      <c r="CE345" s="5"/>
      <c r="CF345" s="5"/>
      <c r="CG345" s="5"/>
      <c r="CH345" s="5"/>
      <c r="CI345" s="5"/>
      <c r="CJ345" s="5"/>
    </row>
    <row r="346" spans="1:88" customFormat="1" ht="31.5" hidden="1" customHeight="1" x14ac:dyDescent="0.25">
      <c r="A346" s="182"/>
      <c r="B346" s="183"/>
      <c r="C346" s="98" t="s">
        <v>778</v>
      </c>
      <c r="D346" s="40"/>
      <c r="E346" s="99"/>
      <c r="F346" s="40"/>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100">
        <f t="shared" ref="BD346:CB346" si="324">COUNTIFS($M$7:$M$309,"x",BD$7:BD$309,"0")</f>
        <v>0</v>
      </c>
      <c r="BE346" s="100">
        <f t="shared" si="324"/>
        <v>0</v>
      </c>
      <c r="BF346" s="100">
        <f t="shared" si="324"/>
        <v>0</v>
      </c>
      <c r="BG346" s="100">
        <f t="shared" si="324"/>
        <v>0</v>
      </c>
      <c r="BH346" s="100">
        <f t="shared" si="324"/>
        <v>0</v>
      </c>
      <c r="BI346" s="100">
        <f t="shared" si="324"/>
        <v>0</v>
      </c>
      <c r="BJ346" s="100">
        <f t="shared" si="324"/>
        <v>3</v>
      </c>
      <c r="BK346" s="100">
        <f t="shared" si="324"/>
        <v>0</v>
      </c>
      <c r="BL346" s="100">
        <f t="shared" si="324"/>
        <v>0</v>
      </c>
      <c r="BM346" s="100">
        <f t="shared" si="324"/>
        <v>0</v>
      </c>
      <c r="BN346" s="100">
        <f t="shared" si="324"/>
        <v>0</v>
      </c>
      <c r="BO346" s="100">
        <f t="shared" si="324"/>
        <v>0</v>
      </c>
      <c r="BP346" s="100">
        <f t="shared" si="324"/>
        <v>0</v>
      </c>
      <c r="BQ346" s="100">
        <f t="shared" si="324"/>
        <v>1</v>
      </c>
      <c r="BR346" s="100">
        <f t="shared" si="324"/>
        <v>0</v>
      </c>
      <c r="BS346" s="100">
        <f t="shared" si="324"/>
        <v>0</v>
      </c>
      <c r="BT346" s="100">
        <f t="shared" si="324"/>
        <v>0</v>
      </c>
      <c r="BU346" s="100">
        <f t="shared" si="324"/>
        <v>0</v>
      </c>
      <c r="BV346" s="100">
        <f t="shared" si="324"/>
        <v>2</v>
      </c>
      <c r="BW346" s="100">
        <f t="shared" si="324"/>
        <v>0</v>
      </c>
      <c r="BX346" s="100">
        <f t="shared" si="324"/>
        <v>0</v>
      </c>
      <c r="BY346" s="100">
        <f t="shared" si="324"/>
        <v>0</v>
      </c>
      <c r="BZ346" s="100">
        <f t="shared" si="324"/>
        <v>0</v>
      </c>
      <c r="CA346" s="100">
        <f t="shared" si="324"/>
        <v>0</v>
      </c>
      <c r="CB346" s="100">
        <f t="shared" si="324"/>
        <v>0</v>
      </c>
      <c r="CC346" s="5"/>
      <c r="CD346" s="5"/>
      <c r="CE346" s="5"/>
      <c r="CF346" s="5"/>
      <c r="CG346" s="5"/>
      <c r="CH346" s="5"/>
      <c r="CI346" s="5"/>
      <c r="CJ346" s="5"/>
    </row>
    <row r="347" spans="1:88" customFormat="1" ht="15.75" hidden="1" customHeight="1" x14ac:dyDescent="0.25">
      <c r="A347" s="182"/>
      <c r="B347" s="183"/>
      <c r="C347" s="190" t="s">
        <v>779</v>
      </c>
      <c r="D347" s="40"/>
      <c r="E347" s="99"/>
      <c r="F347" s="40"/>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103">
        <f t="shared" ref="BD347:CB347" si="325">(((BD344*2)+(BD345*1)+(BD346*0)))/(BD344+BD345+BD346)</f>
        <v>1.7777777777777777</v>
      </c>
      <c r="BE347" s="103">
        <f t="shared" si="325"/>
        <v>1.7894736842105263</v>
      </c>
      <c r="BF347" s="103">
        <f t="shared" si="325"/>
        <v>1.7894736842105263</v>
      </c>
      <c r="BG347" s="103">
        <f t="shared" si="325"/>
        <v>1.631578947368421</v>
      </c>
      <c r="BH347" s="103">
        <f t="shared" si="325"/>
        <v>1.736842105263158</v>
      </c>
      <c r="BI347" s="103">
        <f t="shared" si="325"/>
        <v>1.736842105263158</v>
      </c>
      <c r="BJ347" s="103">
        <f t="shared" si="325"/>
        <v>1.5263157894736843</v>
      </c>
      <c r="BK347" s="103">
        <f t="shared" si="325"/>
        <v>1.7894736842105263</v>
      </c>
      <c r="BL347" s="103">
        <f t="shared" si="325"/>
        <v>1.8421052631578947</v>
      </c>
      <c r="BM347" s="103">
        <f t="shared" si="325"/>
        <v>1.736842105263158</v>
      </c>
      <c r="BN347" s="103">
        <f t="shared" si="325"/>
        <v>1.7894736842105263</v>
      </c>
      <c r="BO347" s="103">
        <f t="shared" si="325"/>
        <v>1.8421052631578947</v>
      </c>
      <c r="BP347" s="103">
        <f t="shared" si="325"/>
        <v>1.8421052631578947</v>
      </c>
      <c r="BQ347" s="103">
        <f t="shared" si="325"/>
        <v>1.7894736842105263</v>
      </c>
      <c r="BR347" s="103">
        <f t="shared" si="325"/>
        <v>1.736842105263158</v>
      </c>
      <c r="BS347" s="103">
        <f t="shared" si="325"/>
        <v>1.631578947368421</v>
      </c>
      <c r="BT347" s="103">
        <f t="shared" si="325"/>
        <v>1.736842105263158</v>
      </c>
      <c r="BU347" s="103">
        <f t="shared" si="325"/>
        <v>1.7894736842105263</v>
      </c>
      <c r="BV347" s="103">
        <f t="shared" si="325"/>
        <v>1.4210526315789473</v>
      </c>
      <c r="BW347" s="103">
        <f t="shared" si="325"/>
        <v>1.8947368421052631</v>
      </c>
      <c r="BX347" s="103">
        <f t="shared" si="325"/>
        <v>1.8421052631578947</v>
      </c>
      <c r="BY347" s="103">
        <f t="shared" si="325"/>
        <v>1.8947368421052631</v>
      </c>
      <c r="BZ347" s="103">
        <f t="shared" si="325"/>
        <v>1.5263157894736843</v>
      </c>
      <c r="CA347" s="103">
        <f t="shared" si="325"/>
        <v>1.7894736842105263</v>
      </c>
      <c r="CB347" s="103">
        <f t="shared" si="325"/>
        <v>1.6842105263157894</v>
      </c>
      <c r="CC347" s="177">
        <f>COUNTIF($BD348:$CB348,"Đ")</f>
        <v>22</v>
      </c>
      <c r="CD347" s="179">
        <f>CC347/COUNTA($BD348:$CB348)</f>
        <v>0.88</v>
      </c>
      <c r="CE347" s="177">
        <f>COUNTIF($BD348:$CB348,"CCG")</f>
        <v>3</v>
      </c>
      <c r="CF347" s="179">
        <f>CE347/COUNTA($BD348:$CB348)</f>
        <v>0.12</v>
      </c>
      <c r="CG347" s="177">
        <f>COUNTIF($BD348:$CB348,"CĐ")</f>
        <v>0</v>
      </c>
      <c r="CH347" s="179">
        <f>CG347/COUNTA($BD348:$CB348)</f>
        <v>0</v>
      </c>
      <c r="CI347" s="189">
        <f>(((CC347*2)+(CE347*1)+(CG347*0)))/(CC347+CE347+CG347)</f>
        <v>1.88</v>
      </c>
      <c r="CJ347" s="180" t="str">
        <f>IF(CI347&gt;=1.6,"Đạt mục tiêu",IF(CI347&gt;=1,"Cần cố gắng","Chưa đạt"))</f>
        <v>Đạt mục tiêu</v>
      </c>
    </row>
    <row r="348" spans="1:88" customFormat="1" ht="15.75" hidden="1" customHeight="1" x14ac:dyDescent="0.25">
      <c r="A348" s="142"/>
      <c r="B348" s="144"/>
      <c r="C348" s="178"/>
      <c r="D348" s="40"/>
      <c r="E348" s="99"/>
      <c r="F348" s="40"/>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103" t="str">
        <f t="shared" ref="BD348:CB348" si="326">IF(BD347&lt;1,"CĐ",IF(BD347&lt;1.6,"CCG","Đ"))</f>
        <v>Đ</v>
      </c>
      <c r="BE348" s="103" t="str">
        <f t="shared" si="326"/>
        <v>Đ</v>
      </c>
      <c r="BF348" s="103" t="str">
        <f t="shared" si="326"/>
        <v>Đ</v>
      </c>
      <c r="BG348" s="103" t="str">
        <f t="shared" si="326"/>
        <v>Đ</v>
      </c>
      <c r="BH348" s="103" t="str">
        <f t="shared" si="326"/>
        <v>Đ</v>
      </c>
      <c r="BI348" s="103" t="str">
        <f t="shared" si="326"/>
        <v>Đ</v>
      </c>
      <c r="BJ348" s="103" t="str">
        <f t="shared" si="326"/>
        <v>CCG</v>
      </c>
      <c r="BK348" s="103" t="str">
        <f t="shared" si="326"/>
        <v>Đ</v>
      </c>
      <c r="BL348" s="103" t="str">
        <f t="shared" si="326"/>
        <v>Đ</v>
      </c>
      <c r="BM348" s="103" t="str">
        <f t="shared" si="326"/>
        <v>Đ</v>
      </c>
      <c r="BN348" s="103" t="str">
        <f t="shared" si="326"/>
        <v>Đ</v>
      </c>
      <c r="BO348" s="103" t="str">
        <f t="shared" si="326"/>
        <v>Đ</v>
      </c>
      <c r="BP348" s="103" t="str">
        <f t="shared" si="326"/>
        <v>Đ</v>
      </c>
      <c r="BQ348" s="103" t="str">
        <f t="shared" si="326"/>
        <v>Đ</v>
      </c>
      <c r="BR348" s="103" t="str">
        <f t="shared" si="326"/>
        <v>Đ</v>
      </c>
      <c r="BS348" s="103" t="str">
        <f t="shared" si="326"/>
        <v>Đ</v>
      </c>
      <c r="BT348" s="103" t="str">
        <f t="shared" si="326"/>
        <v>Đ</v>
      </c>
      <c r="BU348" s="103" t="str">
        <f t="shared" si="326"/>
        <v>Đ</v>
      </c>
      <c r="BV348" s="103" t="str">
        <f t="shared" si="326"/>
        <v>CCG</v>
      </c>
      <c r="BW348" s="103" t="str">
        <f t="shared" si="326"/>
        <v>Đ</v>
      </c>
      <c r="BX348" s="103" t="str">
        <f t="shared" si="326"/>
        <v>Đ</v>
      </c>
      <c r="BY348" s="103" t="str">
        <f t="shared" si="326"/>
        <v>Đ</v>
      </c>
      <c r="BZ348" s="103" t="str">
        <f t="shared" si="326"/>
        <v>CCG</v>
      </c>
      <c r="CA348" s="103" t="str">
        <f t="shared" si="326"/>
        <v>Đ</v>
      </c>
      <c r="CB348" s="103" t="str">
        <f t="shared" si="326"/>
        <v>Đ</v>
      </c>
      <c r="CC348" s="178"/>
      <c r="CD348" s="178"/>
      <c r="CE348" s="178"/>
      <c r="CF348" s="178"/>
      <c r="CG348" s="178"/>
      <c r="CH348" s="178"/>
      <c r="CI348" s="178"/>
      <c r="CJ348" s="178"/>
    </row>
    <row r="349" spans="1:88" customFormat="1" ht="31.5" hidden="1" customHeight="1" x14ac:dyDescent="0.25">
      <c r="A349" s="181" t="s">
        <v>782</v>
      </c>
      <c r="B349" s="141"/>
      <c r="C349" s="104" t="s">
        <v>776</v>
      </c>
      <c r="D349" s="105"/>
      <c r="E349" s="17"/>
      <c r="F349" s="105"/>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06">
        <f t="shared" ref="BD349:CB349" si="327">COUNTIFS($N$7:$N$309,"x",BD$7:BD$309,"2")</f>
        <v>12</v>
      </c>
      <c r="BE349" s="106">
        <f t="shared" si="327"/>
        <v>13</v>
      </c>
      <c r="BF349" s="106">
        <f t="shared" si="327"/>
        <v>15</v>
      </c>
      <c r="BG349" s="106">
        <f t="shared" si="327"/>
        <v>13</v>
      </c>
      <c r="BH349" s="106">
        <f t="shared" si="327"/>
        <v>13</v>
      </c>
      <c r="BI349" s="106">
        <f t="shared" si="327"/>
        <v>13</v>
      </c>
      <c r="BJ349" s="106">
        <f t="shared" si="327"/>
        <v>10</v>
      </c>
      <c r="BK349" s="106">
        <f t="shared" si="327"/>
        <v>16</v>
      </c>
      <c r="BL349" s="106">
        <f t="shared" si="327"/>
        <v>13</v>
      </c>
      <c r="BM349" s="106">
        <f t="shared" si="327"/>
        <v>11</v>
      </c>
      <c r="BN349" s="106">
        <f t="shared" si="327"/>
        <v>9</v>
      </c>
      <c r="BO349" s="106">
        <f t="shared" si="327"/>
        <v>12</v>
      </c>
      <c r="BP349" s="106">
        <f t="shared" si="327"/>
        <v>13</v>
      </c>
      <c r="BQ349" s="106">
        <f t="shared" si="327"/>
        <v>14</v>
      </c>
      <c r="BR349" s="106">
        <f t="shared" si="327"/>
        <v>15</v>
      </c>
      <c r="BS349" s="106">
        <f t="shared" si="327"/>
        <v>13</v>
      </c>
      <c r="BT349" s="106">
        <f t="shared" si="327"/>
        <v>14</v>
      </c>
      <c r="BU349" s="106">
        <f t="shared" si="327"/>
        <v>15</v>
      </c>
      <c r="BV349" s="106">
        <f t="shared" si="327"/>
        <v>9</v>
      </c>
      <c r="BW349" s="106">
        <f t="shared" si="327"/>
        <v>12</v>
      </c>
      <c r="BX349" s="106">
        <f t="shared" si="327"/>
        <v>14</v>
      </c>
      <c r="BY349" s="106">
        <f t="shared" si="327"/>
        <v>13</v>
      </c>
      <c r="BZ349" s="106">
        <f t="shared" si="327"/>
        <v>13</v>
      </c>
      <c r="CA349" s="106">
        <f t="shared" si="327"/>
        <v>11</v>
      </c>
      <c r="CB349" s="106">
        <f t="shared" si="327"/>
        <v>11</v>
      </c>
      <c r="CC349" s="14"/>
      <c r="CD349" s="14"/>
      <c r="CE349" s="14"/>
      <c r="CF349" s="14"/>
      <c r="CG349" s="14"/>
      <c r="CH349" s="14"/>
      <c r="CI349" s="14"/>
      <c r="CJ349" s="14"/>
    </row>
    <row r="350" spans="1:88" customFormat="1" ht="31.5" hidden="1" customHeight="1" x14ac:dyDescent="0.25">
      <c r="A350" s="182"/>
      <c r="B350" s="183"/>
      <c r="C350" s="104" t="s">
        <v>777</v>
      </c>
      <c r="D350" s="105"/>
      <c r="E350" s="17"/>
      <c r="F350" s="105"/>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06">
        <f t="shared" ref="BD350:CB350" si="328">COUNTIFS($N$7:$N$309,"x",BD$7:BD$309,"1")</f>
        <v>3</v>
      </c>
      <c r="BE350" s="106">
        <f t="shared" si="328"/>
        <v>3</v>
      </c>
      <c r="BF350" s="106">
        <f t="shared" si="328"/>
        <v>1</v>
      </c>
      <c r="BG350" s="106">
        <f t="shared" si="328"/>
        <v>3</v>
      </c>
      <c r="BH350" s="106">
        <f t="shared" si="328"/>
        <v>3</v>
      </c>
      <c r="BI350" s="106">
        <f t="shared" si="328"/>
        <v>3</v>
      </c>
      <c r="BJ350" s="106">
        <f t="shared" si="328"/>
        <v>4</v>
      </c>
      <c r="BK350" s="106">
        <f t="shared" si="328"/>
        <v>0</v>
      </c>
      <c r="BL350" s="106">
        <f t="shared" si="328"/>
        <v>3</v>
      </c>
      <c r="BM350" s="106">
        <f t="shared" si="328"/>
        <v>5</v>
      </c>
      <c r="BN350" s="106">
        <f t="shared" si="328"/>
        <v>7</v>
      </c>
      <c r="BO350" s="106">
        <f t="shared" si="328"/>
        <v>4</v>
      </c>
      <c r="BP350" s="106">
        <f t="shared" si="328"/>
        <v>3</v>
      </c>
      <c r="BQ350" s="106">
        <f t="shared" si="328"/>
        <v>2</v>
      </c>
      <c r="BR350" s="106">
        <f t="shared" si="328"/>
        <v>1</v>
      </c>
      <c r="BS350" s="106">
        <f t="shared" si="328"/>
        <v>3</v>
      </c>
      <c r="BT350" s="106">
        <f t="shared" si="328"/>
        <v>2</v>
      </c>
      <c r="BU350" s="106">
        <f t="shared" si="328"/>
        <v>1</v>
      </c>
      <c r="BV350" s="106">
        <f t="shared" si="328"/>
        <v>5</v>
      </c>
      <c r="BW350" s="106">
        <f t="shared" si="328"/>
        <v>4</v>
      </c>
      <c r="BX350" s="106">
        <f t="shared" si="328"/>
        <v>2</v>
      </c>
      <c r="BY350" s="106">
        <f t="shared" si="328"/>
        <v>3</v>
      </c>
      <c r="BZ350" s="106">
        <f t="shared" si="328"/>
        <v>3</v>
      </c>
      <c r="CA350" s="106">
        <f t="shared" si="328"/>
        <v>5</v>
      </c>
      <c r="CB350" s="106">
        <f t="shared" si="328"/>
        <v>5</v>
      </c>
      <c r="CC350" s="14"/>
      <c r="CD350" s="14"/>
      <c r="CE350" s="14"/>
      <c r="CF350" s="14"/>
      <c r="CG350" s="14"/>
      <c r="CH350" s="14"/>
      <c r="CI350" s="14"/>
      <c r="CJ350" s="14"/>
    </row>
    <row r="351" spans="1:88" customFormat="1" ht="31.5" hidden="1" customHeight="1" x14ac:dyDescent="0.25">
      <c r="A351" s="182"/>
      <c r="B351" s="183"/>
      <c r="C351" s="104" t="s">
        <v>778</v>
      </c>
      <c r="D351" s="105"/>
      <c r="E351" s="17"/>
      <c r="F351" s="105"/>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06">
        <f t="shared" ref="BD351:CB351" si="329">COUNTIFS($N$7:$N$309,"x",BD$7:BD$309,"0")</f>
        <v>0</v>
      </c>
      <c r="BE351" s="106">
        <f t="shared" si="329"/>
        <v>0</v>
      </c>
      <c r="BF351" s="106">
        <f t="shared" si="329"/>
        <v>0</v>
      </c>
      <c r="BG351" s="106">
        <f t="shared" si="329"/>
        <v>0</v>
      </c>
      <c r="BH351" s="106">
        <f t="shared" si="329"/>
        <v>0</v>
      </c>
      <c r="BI351" s="106">
        <f t="shared" si="329"/>
        <v>0</v>
      </c>
      <c r="BJ351" s="106">
        <f t="shared" si="329"/>
        <v>2</v>
      </c>
      <c r="BK351" s="106">
        <f t="shared" si="329"/>
        <v>0</v>
      </c>
      <c r="BL351" s="106">
        <f t="shared" si="329"/>
        <v>0</v>
      </c>
      <c r="BM351" s="106">
        <f t="shared" si="329"/>
        <v>0</v>
      </c>
      <c r="BN351" s="106">
        <f t="shared" si="329"/>
        <v>0</v>
      </c>
      <c r="BO351" s="106">
        <f t="shared" si="329"/>
        <v>0</v>
      </c>
      <c r="BP351" s="106">
        <f t="shared" si="329"/>
        <v>0</v>
      </c>
      <c r="BQ351" s="106">
        <f t="shared" si="329"/>
        <v>0</v>
      </c>
      <c r="BR351" s="106">
        <f t="shared" si="329"/>
        <v>0</v>
      </c>
      <c r="BS351" s="106">
        <f t="shared" si="329"/>
        <v>0</v>
      </c>
      <c r="BT351" s="106">
        <f t="shared" si="329"/>
        <v>0</v>
      </c>
      <c r="BU351" s="106">
        <f t="shared" si="329"/>
        <v>0</v>
      </c>
      <c r="BV351" s="106">
        <f t="shared" si="329"/>
        <v>2</v>
      </c>
      <c r="BW351" s="106">
        <f t="shared" si="329"/>
        <v>0</v>
      </c>
      <c r="BX351" s="106">
        <f t="shared" si="329"/>
        <v>0</v>
      </c>
      <c r="BY351" s="106">
        <f t="shared" si="329"/>
        <v>0</v>
      </c>
      <c r="BZ351" s="106">
        <f t="shared" si="329"/>
        <v>0</v>
      </c>
      <c r="CA351" s="106">
        <f t="shared" si="329"/>
        <v>0</v>
      </c>
      <c r="CB351" s="106">
        <f t="shared" si="329"/>
        <v>0</v>
      </c>
      <c r="CC351" s="14"/>
      <c r="CD351" s="14"/>
      <c r="CE351" s="14"/>
      <c r="CF351" s="14"/>
      <c r="CG351" s="14"/>
      <c r="CH351" s="14"/>
      <c r="CI351" s="14"/>
      <c r="CJ351" s="14"/>
    </row>
    <row r="352" spans="1:88" customFormat="1" ht="15.75" hidden="1" customHeight="1" x14ac:dyDescent="0.25">
      <c r="A352" s="182"/>
      <c r="B352" s="183"/>
      <c r="C352" s="184" t="s">
        <v>779</v>
      </c>
      <c r="D352" s="105"/>
      <c r="E352" s="17"/>
      <c r="F352" s="105"/>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07">
        <f t="shared" ref="BD352:CB352" si="330">(((BD349*2)+(BD350*1)+(BD351*0)))/(BD349+BD350+BD351)</f>
        <v>1.8</v>
      </c>
      <c r="BE352" s="107">
        <f t="shared" si="330"/>
        <v>1.8125</v>
      </c>
      <c r="BF352" s="107">
        <f t="shared" si="330"/>
        <v>1.9375</v>
      </c>
      <c r="BG352" s="107">
        <f t="shared" si="330"/>
        <v>1.8125</v>
      </c>
      <c r="BH352" s="107">
        <f t="shared" si="330"/>
        <v>1.8125</v>
      </c>
      <c r="BI352" s="107">
        <f t="shared" si="330"/>
        <v>1.8125</v>
      </c>
      <c r="BJ352" s="107">
        <f t="shared" si="330"/>
        <v>1.5</v>
      </c>
      <c r="BK352" s="107">
        <f t="shared" si="330"/>
        <v>2</v>
      </c>
      <c r="BL352" s="107">
        <f t="shared" si="330"/>
        <v>1.8125</v>
      </c>
      <c r="BM352" s="107">
        <f t="shared" si="330"/>
        <v>1.6875</v>
      </c>
      <c r="BN352" s="107">
        <f t="shared" si="330"/>
        <v>1.5625</v>
      </c>
      <c r="BO352" s="107">
        <f t="shared" si="330"/>
        <v>1.75</v>
      </c>
      <c r="BP352" s="107">
        <f t="shared" si="330"/>
        <v>1.8125</v>
      </c>
      <c r="BQ352" s="107">
        <f t="shared" si="330"/>
        <v>1.875</v>
      </c>
      <c r="BR352" s="107">
        <f t="shared" si="330"/>
        <v>1.9375</v>
      </c>
      <c r="BS352" s="107">
        <f t="shared" si="330"/>
        <v>1.8125</v>
      </c>
      <c r="BT352" s="107">
        <f t="shared" si="330"/>
        <v>1.875</v>
      </c>
      <c r="BU352" s="107">
        <f t="shared" si="330"/>
        <v>1.9375</v>
      </c>
      <c r="BV352" s="107">
        <f t="shared" si="330"/>
        <v>1.4375</v>
      </c>
      <c r="BW352" s="107">
        <f t="shared" si="330"/>
        <v>1.75</v>
      </c>
      <c r="BX352" s="107">
        <f t="shared" si="330"/>
        <v>1.875</v>
      </c>
      <c r="BY352" s="107">
        <f t="shared" si="330"/>
        <v>1.8125</v>
      </c>
      <c r="BZ352" s="107">
        <f t="shared" si="330"/>
        <v>1.8125</v>
      </c>
      <c r="CA352" s="107">
        <f t="shared" si="330"/>
        <v>1.6875</v>
      </c>
      <c r="CB352" s="107">
        <f t="shared" si="330"/>
        <v>1.6875</v>
      </c>
      <c r="CC352" s="185">
        <f>COUNTIF($BD353:$CB353,"Đ")</f>
        <v>22</v>
      </c>
      <c r="CD352" s="186">
        <f>CC352/COUNTA($BD353:$CB353)</f>
        <v>0.88</v>
      </c>
      <c r="CE352" s="185">
        <f>COUNTIF($BD353:$CB353,"CCG")</f>
        <v>3</v>
      </c>
      <c r="CF352" s="186">
        <f>CE352/COUNTA($BD353:$CB353)</f>
        <v>0.12</v>
      </c>
      <c r="CG352" s="185">
        <f>COUNTIF($BD353:$CB353,"CĐ")</f>
        <v>0</v>
      </c>
      <c r="CH352" s="186">
        <f>CG352/COUNTA($BD353:$CB353)</f>
        <v>0</v>
      </c>
      <c r="CI352" s="189">
        <f>(((CC352*2)+(CE352*1)+(CG352*0)))/(CC352+CE352+CG352)</f>
        <v>1.88</v>
      </c>
      <c r="CJ352" s="189" t="str">
        <f>IF(CI352&gt;=1.6,"Đạt mục tiêu",IF(CI352&gt;=1,"Cần cố gắng","Chưa đạt"))</f>
        <v>Đạt mục tiêu</v>
      </c>
    </row>
    <row r="353" spans="1:88" customFormat="1" ht="15.75" hidden="1" customHeight="1" x14ac:dyDescent="0.25">
      <c r="A353" s="142"/>
      <c r="B353" s="144"/>
      <c r="C353" s="178"/>
      <c r="D353" s="105"/>
      <c r="E353" s="17"/>
      <c r="F353" s="105"/>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07" t="str">
        <f t="shared" ref="BD353:CB353" si="331">IF(BD352&lt;1,"CĐ",IF(BD352&lt;1.6,"CCG","Đ"))</f>
        <v>Đ</v>
      </c>
      <c r="BE353" s="107" t="str">
        <f t="shared" si="331"/>
        <v>Đ</v>
      </c>
      <c r="BF353" s="107" t="str">
        <f t="shared" si="331"/>
        <v>Đ</v>
      </c>
      <c r="BG353" s="107" t="str">
        <f t="shared" si="331"/>
        <v>Đ</v>
      </c>
      <c r="BH353" s="107" t="str">
        <f t="shared" si="331"/>
        <v>Đ</v>
      </c>
      <c r="BI353" s="107" t="str">
        <f t="shared" si="331"/>
        <v>Đ</v>
      </c>
      <c r="BJ353" s="107" t="str">
        <f t="shared" si="331"/>
        <v>CCG</v>
      </c>
      <c r="BK353" s="107" t="str">
        <f t="shared" si="331"/>
        <v>Đ</v>
      </c>
      <c r="BL353" s="107" t="str">
        <f t="shared" si="331"/>
        <v>Đ</v>
      </c>
      <c r="BM353" s="107" t="str">
        <f t="shared" si="331"/>
        <v>Đ</v>
      </c>
      <c r="BN353" s="107" t="str">
        <f t="shared" si="331"/>
        <v>CCG</v>
      </c>
      <c r="BO353" s="107" t="str">
        <f t="shared" si="331"/>
        <v>Đ</v>
      </c>
      <c r="BP353" s="107" t="str">
        <f t="shared" si="331"/>
        <v>Đ</v>
      </c>
      <c r="BQ353" s="107" t="str">
        <f t="shared" si="331"/>
        <v>Đ</v>
      </c>
      <c r="BR353" s="107" t="str">
        <f t="shared" si="331"/>
        <v>Đ</v>
      </c>
      <c r="BS353" s="107" t="str">
        <f t="shared" si="331"/>
        <v>Đ</v>
      </c>
      <c r="BT353" s="107" t="str">
        <f t="shared" si="331"/>
        <v>Đ</v>
      </c>
      <c r="BU353" s="107" t="str">
        <f t="shared" si="331"/>
        <v>Đ</v>
      </c>
      <c r="BV353" s="107" t="str">
        <f t="shared" si="331"/>
        <v>CCG</v>
      </c>
      <c r="BW353" s="107" t="str">
        <f t="shared" si="331"/>
        <v>Đ</v>
      </c>
      <c r="BX353" s="107" t="str">
        <f t="shared" si="331"/>
        <v>Đ</v>
      </c>
      <c r="BY353" s="107" t="str">
        <f t="shared" si="331"/>
        <v>Đ</v>
      </c>
      <c r="BZ353" s="107" t="str">
        <f t="shared" si="331"/>
        <v>Đ</v>
      </c>
      <c r="CA353" s="107" t="str">
        <f t="shared" si="331"/>
        <v>Đ</v>
      </c>
      <c r="CB353" s="107" t="str">
        <f t="shared" si="331"/>
        <v>Đ</v>
      </c>
      <c r="CC353" s="178"/>
      <c r="CD353" s="178"/>
      <c r="CE353" s="178"/>
      <c r="CF353" s="178"/>
      <c r="CG353" s="178"/>
      <c r="CH353" s="178"/>
      <c r="CI353" s="178"/>
      <c r="CJ353" s="178"/>
    </row>
    <row r="354" spans="1:88" customFormat="1" ht="31.5" hidden="1" customHeight="1" x14ac:dyDescent="0.25">
      <c r="A354" s="187" t="s">
        <v>783</v>
      </c>
      <c r="B354" s="141"/>
      <c r="C354" s="98" t="s">
        <v>776</v>
      </c>
      <c r="D354" s="40"/>
      <c r="E354" s="99"/>
      <c r="F354" s="40"/>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100">
        <f t="shared" ref="BD354:CB354" si="332">COUNTIFS($O$7:$O$309,"x",BD$7:BD$309,"2")</f>
        <v>2</v>
      </c>
      <c r="BE354" s="100">
        <f t="shared" si="332"/>
        <v>2</v>
      </c>
      <c r="BF354" s="100">
        <f t="shared" si="332"/>
        <v>2</v>
      </c>
      <c r="BG354" s="100">
        <f t="shared" si="332"/>
        <v>2</v>
      </c>
      <c r="BH354" s="100">
        <f t="shared" si="332"/>
        <v>2</v>
      </c>
      <c r="BI354" s="100">
        <f t="shared" si="332"/>
        <v>2</v>
      </c>
      <c r="BJ354" s="100">
        <f t="shared" si="332"/>
        <v>1</v>
      </c>
      <c r="BK354" s="100">
        <f t="shared" si="332"/>
        <v>2</v>
      </c>
      <c r="BL354" s="100">
        <f t="shared" si="332"/>
        <v>1</v>
      </c>
      <c r="BM354" s="100">
        <f t="shared" si="332"/>
        <v>1</v>
      </c>
      <c r="BN354" s="100">
        <f t="shared" si="332"/>
        <v>2</v>
      </c>
      <c r="BO354" s="100">
        <f t="shared" si="332"/>
        <v>2</v>
      </c>
      <c r="BP354" s="100">
        <f t="shared" si="332"/>
        <v>2</v>
      </c>
      <c r="BQ354" s="100">
        <f t="shared" si="332"/>
        <v>2</v>
      </c>
      <c r="BR354" s="100">
        <f t="shared" si="332"/>
        <v>1</v>
      </c>
      <c r="BS354" s="100">
        <f t="shared" si="332"/>
        <v>2</v>
      </c>
      <c r="BT354" s="100">
        <f t="shared" si="332"/>
        <v>2</v>
      </c>
      <c r="BU354" s="100">
        <f t="shared" si="332"/>
        <v>2</v>
      </c>
      <c r="BV354" s="100">
        <f t="shared" si="332"/>
        <v>1</v>
      </c>
      <c r="BW354" s="100">
        <f t="shared" si="332"/>
        <v>1</v>
      </c>
      <c r="BX354" s="100">
        <f t="shared" si="332"/>
        <v>2</v>
      </c>
      <c r="BY354" s="100">
        <f t="shared" si="332"/>
        <v>2</v>
      </c>
      <c r="BZ354" s="100">
        <f t="shared" si="332"/>
        <v>1</v>
      </c>
      <c r="CA354" s="100">
        <f t="shared" si="332"/>
        <v>2</v>
      </c>
      <c r="CB354" s="100">
        <f t="shared" si="332"/>
        <v>1</v>
      </c>
      <c r="CC354" s="5"/>
      <c r="CD354" s="5"/>
      <c r="CE354" s="5"/>
      <c r="CF354" s="5"/>
      <c r="CG354" s="5"/>
      <c r="CH354" s="5"/>
      <c r="CI354" s="5"/>
      <c r="CJ354" s="5"/>
    </row>
    <row r="355" spans="1:88" customFormat="1" ht="31.5" hidden="1" customHeight="1" x14ac:dyDescent="0.25">
      <c r="A355" s="182"/>
      <c r="B355" s="183"/>
      <c r="C355" s="98" t="s">
        <v>777</v>
      </c>
      <c r="D355" s="40"/>
      <c r="E355" s="99"/>
      <c r="F355" s="40"/>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100">
        <f t="shared" ref="BD355:CB355" si="333">COUNTIFS($O$7:$O$309,"x",BD$7:BD$309,"1")</f>
        <v>0</v>
      </c>
      <c r="BE355" s="100">
        <f t="shared" si="333"/>
        <v>0</v>
      </c>
      <c r="BF355" s="100">
        <f t="shared" si="333"/>
        <v>0</v>
      </c>
      <c r="BG355" s="100">
        <f t="shared" si="333"/>
        <v>0</v>
      </c>
      <c r="BH355" s="100">
        <f t="shared" si="333"/>
        <v>0</v>
      </c>
      <c r="BI355" s="100">
        <f t="shared" si="333"/>
        <v>0</v>
      </c>
      <c r="BJ355" s="100">
        <f t="shared" si="333"/>
        <v>0</v>
      </c>
      <c r="BK355" s="100">
        <f t="shared" si="333"/>
        <v>0</v>
      </c>
      <c r="BL355" s="100">
        <f t="shared" si="333"/>
        <v>0</v>
      </c>
      <c r="BM355" s="100">
        <f t="shared" si="333"/>
        <v>1</v>
      </c>
      <c r="BN355" s="100">
        <f t="shared" si="333"/>
        <v>0</v>
      </c>
      <c r="BO355" s="100">
        <f t="shared" si="333"/>
        <v>0</v>
      </c>
      <c r="BP355" s="100">
        <f t="shared" si="333"/>
        <v>0</v>
      </c>
      <c r="BQ355" s="100">
        <f t="shared" si="333"/>
        <v>0</v>
      </c>
      <c r="BR355" s="100">
        <f t="shared" si="333"/>
        <v>0</v>
      </c>
      <c r="BS355" s="100">
        <f t="shared" si="333"/>
        <v>0</v>
      </c>
      <c r="BT355" s="100">
        <f t="shared" si="333"/>
        <v>0</v>
      </c>
      <c r="BU355" s="100">
        <f t="shared" si="333"/>
        <v>0</v>
      </c>
      <c r="BV355" s="100">
        <f t="shared" si="333"/>
        <v>0</v>
      </c>
      <c r="BW355" s="100">
        <f t="shared" si="333"/>
        <v>1</v>
      </c>
      <c r="BX355" s="100">
        <f t="shared" si="333"/>
        <v>0</v>
      </c>
      <c r="BY355" s="100">
        <f t="shared" si="333"/>
        <v>0</v>
      </c>
      <c r="BZ355" s="100">
        <f t="shared" si="333"/>
        <v>1</v>
      </c>
      <c r="CA355" s="100">
        <f t="shared" si="333"/>
        <v>0</v>
      </c>
      <c r="CB355" s="100">
        <f t="shared" si="333"/>
        <v>1</v>
      </c>
      <c r="CC355" s="5"/>
      <c r="CD355" s="5"/>
      <c r="CE355" s="5"/>
      <c r="CF355" s="5"/>
      <c r="CG355" s="5"/>
      <c r="CH355" s="5"/>
      <c r="CI355" s="5"/>
      <c r="CJ355" s="5"/>
    </row>
    <row r="356" spans="1:88" customFormat="1" ht="31.5" hidden="1" customHeight="1" x14ac:dyDescent="0.25">
      <c r="A356" s="182"/>
      <c r="B356" s="183"/>
      <c r="C356" s="98" t="s">
        <v>778</v>
      </c>
      <c r="D356" s="40"/>
      <c r="E356" s="99"/>
      <c r="F356" s="40"/>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100">
        <f t="shared" ref="BD356:CB356" si="334">COUNTIFS($O$7:$O$309,"x",BD$7:BD$309,"0")</f>
        <v>0</v>
      </c>
      <c r="BE356" s="100">
        <f t="shared" si="334"/>
        <v>0</v>
      </c>
      <c r="BF356" s="100">
        <f t="shared" si="334"/>
        <v>0</v>
      </c>
      <c r="BG356" s="100">
        <f t="shared" si="334"/>
        <v>0</v>
      </c>
      <c r="BH356" s="100">
        <f t="shared" si="334"/>
        <v>0</v>
      </c>
      <c r="BI356" s="100">
        <f t="shared" si="334"/>
        <v>0</v>
      </c>
      <c r="BJ356" s="100">
        <f t="shared" si="334"/>
        <v>1</v>
      </c>
      <c r="BK356" s="100">
        <f t="shared" si="334"/>
        <v>0</v>
      </c>
      <c r="BL356" s="100">
        <f t="shared" si="334"/>
        <v>1</v>
      </c>
      <c r="BM356" s="100">
        <f t="shared" si="334"/>
        <v>0</v>
      </c>
      <c r="BN356" s="100">
        <f t="shared" si="334"/>
        <v>0</v>
      </c>
      <c r="BO356" s="100">
        <f t="shared" si="334"/>
        <v>0</v>
      </c>
      <c r="BP356" s="100">
        <f t="shared" si="334"/>
        <v>0</v>
      </c>
      <c r="BQ356" s="100">
        <f t="shared" si="334"/>
        <v>0</v>
      </c>
      <c r="BR356" s="100">
        <f t="shared" si="334"/>
        <v>1</v>
      </c>
      <c r="BS356" s="100">
        <f t="shared" si="334"/>
        <v>0</v>
      </c>
      <c r="BT356" s="100">
        <f t="shared" si="334"/>
        <v>0</v>
      </c>
      <c r="BU356" s="100">
        <f t="shared" si="334"/>
        <v>0</v>
      </c>
      <c r="BV356" s="100">
        <f t="shared" si="334"/>
        <v>1</v>
      </c>
      <c r="BW356" s="100">
        <f t="shared" si="334"/>
        <v>0</v>
      </c>
      <c r="BX356" s="100">
        <f t="shared" si="334"/>
        <v>0</v>
      </c>
      <c r="BY356" s="100">
        <f t="shared" si="334"/>
        <v>0</v>
      </c>
      <c r="BZ356" s="100">
        <f t="shared" si="334"/>
        <v>0</v>
      </c>
      <c r="CA356" s="100">
        <f t="shared" si="334"/>
        <v>0</v>
      </c>
      <c r="CB356" s="100">
        <f t="shared" si="334"/>
        <v>0</v>
      </c>
      <c r="CC356" s="5"/>
      <c r="CD356" s="5"/>
      <c r="CE356" s="5"/>
      <c r="CF356" s="5"/>
      <c r="CG356" s="5"/>
      <c r="CH356" s="5"/>
      <c r="CI356" s="5"/>
      <c r="CJ356" s="5"/>
    </row>
    <row r="357" spans="1:88" customFormat="1" ht="15.75" hidden="1" customHeight="1" x14ac:dyDescent="0.25">
      <c r="A357" s="182"/>
      <c r="B357" s="183"/>
      <c r="C357" s="190" t="s">
        <v>779</v>
      </c>
      <c r="D357" s="40"/>
      <c r="E357" s="99"/>
      <c r="F357" s="40"/>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103">
        <f t="shared" ref="BD357:CB357" si="335">(((BD354*2)+(BD355*1)+(BD356*0)))/(BD354+BD355+BD356)</f>
        <v>2</v>
      </c>
      <c r="BE357" s="103">
        <f t="shared" si="335"/>
        <v>2</v>
      </c>
      <c r="BF357" s="103">
        <f t="shared" si="335"/>
        <v>2</v>
      </c>
      <c r="BG357" s="103">
        <f t="shared" si="335"/>
        <v>2</v>
      </c>
      <c r="BH357" s="103">
        <f t="shared" si="335"/>
        <v>2</v>
      </c>
      <c r="BI357" s="103">
        <f t="shared" si="335"/>
        <v>2</v>
      </c>
      <c r="BJ357" s="103">
        <f t="shared" si="335"/>
        <v>1</v>
      </c>
      <c r="BK357" s="103">
        <f t="shared" si="335"/>
        <v>2</v>
      </c>
      <c r="BL357" s="103">
        <f t="shared" si="335"/>
        <v>1</v>
      </c>
      <c r="BM357" s="103">
        <f t="shared" si="335"/>
        <v>1.5</v>
      </c>
      <c r="BN357" s="103">
        <f t="shared" si="335"/>
        <v>2</v>
      </c>
      <c r="BO357" s="103">
        <f t="shared" si="335"/>
        <v>2</v>
      </c>
      <c r="BP357" s="103">
        <f t="shared" si="335"/>
        <v>2</v>
      </c>
      <c r="BQ357" s="103">
        <f t="shared" si="335"/>
        <v>2</v>
      </c>
      <c r="BR357" s="103">
        <f t="shared" si="335"/>
        <v>1</v>
      </c>
      <c r="BS357" s="103">
        <f t="shared" si="335"/>
        <v>2</v>
      </c>
      <c r="BT357" s="103">
        <f t="shared" si="335"/>
        <v>2</v>
      </c>
      <c r="BU357" s="103">
        <f t="shared" si="335"/>
        <v>2</v>
      </c>
      <c r="BV357" s="103">
        <f t="shared" si="335"/>
        <v>1</v>
      </c>
      <c r="BW357" s="103">
        <f t="shared" si="335"/>
        <v>1.5</v>
      </c>
      <c r="BX357" s="103">
        <f t="shared" si="335"/>
        <v>2</v>
      </c>
      <c r="BY357" s="103">
        <f t="shared" si="335"/>
        <v>2</v>
      </c>
      <c r="BZ357" s="103">
        <f t="shared" si="335"/>
        <v>1.5</v>
      </c>
      <c r="CA357" s="103">
        <f t="shared" si="335"/>
        <v>2</v>
      </c>
      <c r="CB357" s="103">
        <f t="shared" si="335"/>
        <v>1.5</v>
      </c>
      <c r="CC357" s="177">
        <f>COUNTIF($BD358:$CB358,"Đ")</f>
        <v>17</v>
      </c>
      <c r="CD357" s="179">
        <f>CC357/COUNTA($BD358:$CB358)</f>
        <v>0.68</v>
      </c>
      <c r="CE357" s="177">
        <f>COUNTIF($BD358:$CB358,"CCG")</f>
        <v>8</v>
      </c>
      <c r="CF357" s="179">
        <f>CE357/COUNTA($BD358:$CB358)</f>
        <v>0.32</v>
      </c>
      <c r="CG357" s="177">
        <f>COUNTIF($BD358:$CB358,"CĐ")</f>
        <v>0</v>
      </c>
      <c r="CH357" s="179">
        <f>CG357/COUNTA($BD358:$CB358)</f>
        <v>0</v>
      </c>
      <c r="CI357" s="180">
        <f>(((CC357*2)+(CE357*1)+(CG357*0)))/(CC357+CE357+CG357)</f>
        <v>1.68</v>
      </c>
      <c r="CJ357" s="180" t="str">
        <f>IF(CI357&gt;=1.6,"Đạt mục tiêu",IF(CI357&gt;=1,"Cần cố gắng","Chưa đạt"))</f>
        <v>Đạt mục tiêu</v>
      </c>
    </row>
    <row r="358" spans="1:88" customFormat="1" ht="15.75" hidden="1" customHeight="1" x14ac:dyDescent="0.25">
      <c r="A358" s="142"/>
      <c r="B358" s="144"/>
      <c r="C358" s="178"/>
      <c r="D358" s="40"/>
      <c r="E358" s="99"/>
      <c r="F358" s="40"/>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103" t="str">
        <f t="shared" ref="BD358:CB358" si="336">IF(BD357&lt;1,"CĐ",IF(BD357&lt;1.6,"CCG","Đ"))</f>
        <v>Đ</v>
      </c>
      <c r="BE358" s="103" t="str">
        <f t="shared" si="336"/>
        <v>Đ</v>
      </c>
      <c r="BF358" s="103" t="str">
        <f t="shared" si="336"/>
        <v>Đ</v>
      </c>
      <c r="BG358" s="103" t="str">
        <f t="shared" si="336"/>
        <v>Đ</v>
      </c>
      <c r="BH358" s="103" t="str">
        <f t="shared" si="336"/>
        <v>Đ</v>
      </c>
      <c r="BI358" s="103" t="str">
        <f t="shared" si="336"/>
        <v>Đ</v>
      </c>
      <c r="BJ358" s="103" t="str">
        <f t="shared" si="336"/>
        <v>CCG</v>
      </c>
      <c r="BK358" s="103" t="str">
        <f t="shared" si="336"/>
        <v>Đ</v>
      </c>
      <c r="BL358" s="103" t="str">
        <f t="shared" si="336"/>
        <v>CCG</v>
      </c>
      <c r="BM358" s="103" t="str">
        <f t="shared" si="336"/>
        <v>CCG</v>
      </c>
      <c r="BN358" s="103" t="str">
        <f t="shared" si="336"/>
        <v>Đ</v>
      </c>
      <c r="BO358" s="103" t="str">
        <f t="shared" si="336"/>
        <v>Đ</v>
      </c>
      <c r="BP358" s="103" t="str">
        <f t="shared" si="336"/>
        <v>Đ</v>
      </c>
      <c r="BQ358" s="103" t="str">
        <f t="shared" si="336"/>
        <v>Đ</v>
      </c>
      <c r="BR358" s="103" t="str">
        <f t="shared" si="336"/>
        <v>CCG</v>
      </c>
      <c r="BS358" s="103" t="str">
        <f t="shared" si="336"/>
        <v>Đ</v>
      </c>
      <c r="BT358" s="103" t="str">
        <f t="shared" si="336"/>
        <v>Đ</v>
      </c>
      <c r="BU358" s="103" t="str">
        <f t="shared" si="336"/>
        <v>Đ</v>
      </c>
      <c r="BV358" s="103" t="str">
        <f t="shared" si="336"/>
        <v>CCG</v>
      </c>
      <c r="BW358" s="103" t="str">
        <f t="shared" si="336"/>
        <v>CCG</v>
      </c>
      <c r="BX358" s="103" t="str">
        <f t="shared" si="336"/>
        <v>Đ</v>
      </c>
      <c r="BY358" s="103" t="str">
        <f t="shared" si="336"/>
        <v>Đ</v>
      </c>
      <c r="BZ358" s="103" t="str">
        <f t="shared" si="336"/>
        <v>CCG</v>
      </c>
      <c r="CA358" s="103" t="str">
        <f t="shared" si="336"/>
        <v>Đ</v>
      </c>
      <c r="CB358" s="103" t="str">
        <f t="shared" si="336"/>
        <v>CCG</v>
      </c>
      <c r="CC358" s="178"/>
      <c r="CD358" s="178"/>
      <c r="CE358" s="178"/>
      <c r="CF358" s="178"/>
      <c r="CG358" s="178"/>
      <c r="CH358" s="178"/>
      <c r="CI358" s="178"/>
      <c r="CJ358" s="178"/>
    </row>
    <row r="359" spans="1:88" customFormat="1" ht="31.5" hidden="1" customHeight="1" x14ac:dyDescent="0.25">
      <c r="A359" s="181" t="s">
        <v>784</v>
      </c>
      <c r="B359" s="141"/>
      <c r="C359" s="104" t="s">
        <v>776</v>
      </c>
      <c r="D359" s="105"/>
      <c r="E359" s="17"/>
      <c r="F359" s="105"/>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06" t="e">
        <f>COUNTIFS(#REF!,"x",BD$7:BD$309,"2")</f>
        <v>#REF!</v>
      </c>
      <c r="BE359" s="106" t="e">
        <f>COUNTIFS(#REF!,"x",BE$7:BE$309,"2")</f>
        <v>#REF!</v>
      </c>
      <c r="BF359" s="106" t="e">
        <f>COUNTIFS(#REF!,"x",BF$7:BF$309,"2")</f>
        <v>#REF!</v>
      </c>
      <c r="BG359" s="106" t="e">
        <f>COUNTIFS(#REF!,"x",BG$7:BG$309,"2")</f>
        <v>#REF!</v>
      </c>
      <c r="BH359" s="106" t="e">
        <f>COUNTIFS(#REF!,"x",BH$7:BH$309,"2")</f>
        <v>#REF!</v>
      </c>
      <c r="BI359" s="106" t="e">
        <f>COUNTIFS(#REF!,"x",BI$7:BI$309,"2")</f>
        <v>#REF!</v>
      </c>
      <c r="BJ359" s="106" t="e">
        <f>COUNTIFS(#REF!,"x",BJ$7:BJ$309,"2")</f>
        <v>#REF!</v>
      </c>
      <c r="BK359" s="106" t="e">
        <f>COUNTIFS(#REF!,"x",BK$7:BK$309,"2")</f>
        <v>#REF!</v>
      </c>
      <c r="BL359" s="106" t="e">
        <f>COUNTIFS(#REF!,"x",BL$7:BL$309,"2")</f>
        <v>#REF!</v>
      </c>
      <c r="BM359" s="106" t="e">
        <f>COUNTIFS(#REF!,"x",BM$7:BM$309,"2")</f>
        <v>#REF!</v>
      </c>
      <c r="BN359" s="106" t="e">
        <f>COUNTIFS(#REF!,"x",BN$7:BN$309,"2")</f>
        <v>#REF!</v>
      </c>
      <c r="BO359" s="106" t="e">
        <f>COUNTIFS(#REF!,"x",BO$7:BO$309,"2")</f>
        <v>#REF!</v>
      </c>
      <c r="BP359" s="106" t="e">
        <f>COUNTIFS(#REF!,"x",BP$7:BP$309,"2")</f>
        <v>#REF!</v>
      </c>
      <c r="BQ359" s="106" t="e">
        <f>COUNTIFS(#REF!,"x",BQ$7:BQ$309,"2")</f>
        <v>#REF!</v>
      </c>
      <c r="BR359" s="106" t="e">
        <f>COUNTIFS(#REF!,"x",BR$7:BR$309,"2")</f>
        <v>#REF!</v>
      </c>
      <c r="BS359" s="106" t="e">
        <f>COUNTIFS(#REF!,"x",BS$7:BS$309,"2")</f>
        <v>#REF!</v>
      </c>
      <c r="BT359" s="106" t="e">
        <f>COUNTIFS(#REF!,"x",BT$7:BT$309,"2")</f>
        <v>#REF!</v>
      </c>
      <c r="BU359" s="106" t="e">
        <f>COUNTIFS(#REF!,"x",BU$7:BU$309,"2")</f>
        <v>#REF!</v>
      </c>
      <c r="BV359" s="106" t="e">
        <f>COUNTIFS(#REF!,"x",BV$7:BV$309,"2")</f>
        <v>#REF!</v>
      </c>
      <c r="BW359" s="106" t="e">
        <f>COUNTIFS(#REF!,"x",BW$7:BW$309,"2")</f>
        <v>#REF!</v>
      </c>
      <c r="BX359" s="106" t="e">
        <f>COUNTIFS(#REF!,"x",BX$7:BX$309,"2")</f>
        <v>#REF!</v>
      </c>
      <c r="BY359" s="106" t="e">
        <f>COUNTIFS(#REF!,"x",BY$7:BY$309,"2")</f>
        <v>#REF!</v>
      </c>
      <c r="BZ359" s="106" t="e">
        <f>COUNTIFS(#REF!,"x",BZ$7:BZ$309,"2")</f>
        <v>#REF!</v>
      </c>
      <c r="CA359" s="106" t="e">
        <f>COUNTIFS(#REF!,"x",CA$7:CA$309,"2")</f>
        <v>#REF!</v>
      </c>
      <c r="CB359" s="106" t="e">
        <f>COUNTIFS(#REF!,"x",CB$7:CB$309,"2")</f>
        <v>#REF!</v>
      </c>
      <c r="CC359" s="14"/>
      <c r="CD359" s="14"/>
      <c r="CE359" s="14"/>
      <c r="CF359" s="14"/>
      <c r="CG359" s="14"/>
      <c r="CH359" s="14"/>
      <c r="CI359" s="14"/>
      <c r="CJ359" s="14"/>
    </row>
    <row r="360" spans="1:88" customFormat="1" ht="31.5" hidden="1" customHeight="1" x14ac:dyDescent="0.25">
      <c r="A360" s="182"/>
      <c r="B360" s="183"/>
      <c r="C360" s="104" t="s">
        <v>777</v>
      </c>
      <c r="D360" s="105"/>
      <c r="E360" s="17"/>
      <c r="F360" s="105"/>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06" t="e">
        <f>COUNTIFS(#REF!,"x",BD$7:BD$309,"1")</f>
        <v>#REF!</v>
      </c>
      <c r="BE360" s="106" t="e">
        <f>COUNTIFS(#REF!,"x",BE$7:BE$309,"1")</f>
        <v>#REF!</v>
      </c>
      <c r="BF360" s="106" t="e">
        <f>COUNTIFS(#REF!,"x",BF$7:BF$309,"1")</f>
        <v>#REF!</v>
      </c>
      <c r="BG360" s="106" t="e">
        <f>COUNTIFS(#REF!,"x",BG$7:BG$309,"1")</f>
        <v>#REF!</v>
      </c>
      <c r="BH360" s="106" t="e">
        <f>COUNTIFS(#REF!,"x",BH$7:BH$309,"1")</f>
        <v>#REF!</v>
      </c>
      <c r="BI360" s="106" t="e">
        <f>COUNTIFS(#REF!,"x",BI$7:BI$309,"1")</f>
        <v>#REF!</v>
      </c>
      <c r="BJ360" s="106" t="e">
        <f>COUNTIFS(#REF!,"x",BJ$7:BJ$309,"1")</f>
        <v>#REF!</v>
      </c>
      <c r="BK360" s="106" t="e">
        <f>COUNTIFS(#REF!,"x",BK$7:BK$309,"1")</f>
        <v>#REF!</v>
      </c>
      <c r="BL360" s="106" t="e">
        <f>COUNTIFS(#REF!,"x",BL$7:BL$309,"1")</f>
        <v>#REF!</v>
      </c>
      <c r="BM360" s="106" t="e">
        <f>COUNTIFS(#REF!,"x",BM$7:BM$309,"1")</f>
        <v>#REF!</v>
      </c>
      <c r="BN360" s="106" t="e">
        <f>COUNTIFS(#REF!,"x",BN$7:BN$309,"1")</f>
        <v>#REF!</v>
      </c>
      <c r="BO360" s="106" t="e">
        <f>COUNTIFS(#REF!,"x",BO$7:BO$309,"1")</f>
        <v>#REF!</v>
      </c>
      <c r="BP360" s="106" t="e">
        <f>COUNTIFS(#REF!,"x",BP$7:BP$309,"1")</f>
        <v>#REF!</v>
      </c>
      <c r="BQ360" s="106" t="e">
        <f>COUNTIFS(#REF!,"x",BQ$7:BQ$309,"1")</f>
        <v>#REF!</v>
      </c>
      <c r="BR360" s="106" t="e">
        <f>COUNTIFS(#REF!,"x",BR$7:BR$309,"1")</f>
        <v>#REF!</v>
      </c>
      <c r="BS360" s="106" t="e">
        <f>COUNTIFS(#REF!,"x",BS$7:BS$309,"1")</f>
        <v>#REF!</v>
      </c>
      <c r="BT360" s="106" t="e">
        <f>COUNTIFS(#REF!,"x",BT$7:BT$309,"1")</f>
        <v>#REF!</v>
      </c>
      <c r="BU360" s="106" t="e">
        <f>COUNTIFS(#REF!,"x",BU$7:BU$309,"1")</f>
        <v>#REF!</v>
      </c>
      <c r="BV360" s="106" t="e">
        <f>COUNTIFS(#REF!,"x",BV$7:BV$309,"1")</f>
        <v>#REF!</v>
      </c>
      <c r="BW360" s="106" t="e">
        <f>COUNTIFS(#REF!,"x",BW$7:BW$309,"1")</f>
        <v>#REF!</v>
      </c>
      <c r="BX360" s="106" t="e">
        <f>COUNTIFS(#REF!,"x",BX$7:BX$309,"1")</f>
        <v>#REF!</v>
      </c>
      <c r="BY360" s="106" t="e">
        <f>COUNTIFS(#REF!,"x",BY$7:BY$309,"1")</f>
        <v>#REF!</v>
      </c>
      <c r="BZ360" s="106" t="e">
        <f>COUNTIFS(#REF!,"x",BZ$7:BZ$309,"1")</f>
        <v>#REF!</v>
      </c>
      <c r="CA360" s="106" t="e">
        <f>COUNTIFS(#REF!,"x",CA$7:CA$309,"1")</f>
        <v>#REF!</v>
      </c>
      <c r="CB360" s="106" t="e">
        <f>COUNTIFS(#REF!,"x",CB$7:CB$309,"1")</f>
        <v>#REF!</v>
      </c>
      <c r="CC360" s="14"/>
      <c r="CD360" s="14"/>
      <c r="CE360" s="14"/>
      <c r="CF360" s="14"/>
      <c r="CG360" s="14"/>
      <c r="CH360" s="14"/>
      <c r="CI360" s="14"/>
      <c r="CJ360" s="14"/>
    </row>
    <row r="361" spans="1:88" customFormat="1" ht="31.5" hidden="1" customHeight="1" x14ac:dyDescent="0.25">
      <c r="A361" s="182"/>
      <c r="B361" s="183"/>
      <c r="C361" s="104" t="s">
        <v>778</v>
      </c>
      <c r="D361" s="105"/>
      <c r="E361" s="17"/>
      <c r="F361" s="105"/>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06" t="e">
        <f>COUNTIFS(#REF!,"x",BD$7:BD$309,"0")</f>
        <v>#REF!</v>
      </c>
      <c r="BE361" s="106" t="e">
        <f>COUNTIFS(#REF!,"x",BE$7:BE$309,"0")</f>
        <v>#REF!</v>
      </c>
      <c r="BF361" s="106" t="e">
        <f>COUNTIFS(#REF!,"x",BF$7:BF$309,"0")</f>
        <v>#REF!</v>
      </c>
      <c r="BG361" s="106" t="e">
        <f>COUNTIFS(#REF!,"x",BG$7:BG$309,"0")</f>
        <v>#REF!</v>
      </c>
      <c r="BH361" s="106" t="e">
        <f>COUNTIFS(#REF!,"x",BH$7:BH$309,"0")</f>
        <v>#REF!</v>
      </c>
      <c r="BI361" s="106" t="e">
        <f>COUNTIFS(#REF!,"x",BI$7:BI$309,"0")</f>
        <v>#REF!</v>
      </c>
      <c r="BJ361" s="106" t="e">
        <f>COUNTIFS(#REF!,"x",BJ$7:BJ$309,"0")</f>
        <v>#REF!</v>
      </c>
      <c r="BK361" s="106" t="e">
        <f>COUNTIFS(#REF!,"x",BK$7:BK$309,"0")</f>
        <v>#REF!</v>
      </c>
      <c r="BL361" s="106" t="e">
        <f>COUNTIFS(#REF!,"x",BL$7:BL$309,"0")</f>
        <v>#REF!</v>
      </c>
      <c r="BM361" s="106" t="e">
        <f>COUNTIFS(#REF!,"x",BM$7:BM$309,"0")</f>
        <v>#REF!</v>
      </c>
      <c r="BN361" s="106" t="e">
        <f>COUNTIFS(#REF!,"x",BN$7:BN$309,"0")</f>
        <v>#REF!</v>
      </c>
      <c r="BO361" s="106" t="e">
        <f>COUNTIFS(#REF!,"x",BO$7:BO$309,"0")</f>
        <v>#REF!</v>
      </c>
      <c r="BP361" s="106" t="e">
        <f>COUNTIFS(#REF!,"x",BP$7:BP$309,"0")</f>
        <v>#REF!</v>
      </c>
      <c r="BQ361" s="106" t="e">
        <f>COUNTIFS(#REF!,"x",BQ$7:BQ$309,"0")</f>
        <v>#REF!</v>
      </c>
      <c r="BR361" s="106" t="e">
        <f>COUNTIFS(#REF!,"x",BR$7:BR$309,"0")</f>
        <v>#REF!</v>
      </c>
      <c r="BS361" s="106" t="e">
        <f>COUNTIFS(#REF!,"x",BS$7:BS$309,"0")</f>
        <v>#REF!</v>
      </c>
      <c r="BT361" s="106" t="e">
        <f>COUNTIFS(#REF!,"x",BT$7:BT$309,"0")</f>
        <v>#REF!</v>
      </c>
      <c r="BU361" s="106" t="e">
        <f>COUNTIFS(#REF!,"x",BU$7:BU$309,"0")</f>
        <v>#REF!</v>
      </c>
      <c r="BV361" s="106" t="e">
        <f>COUNTIFS(#REF!,"x",BV$7:BV$309,"0")</f>
        <v>#REF!</v>
      </c>
      <c r="BW361" s="106" t="e">
        <f>COUNTIFS(#REF!,"x",BW$7:BW$309,"0")</f>
        <v>#REF!</v>
      </c>
      <c r="BX361" s="106" t="e">
        <f>COUNTIFS(#REF!,"x",BX$7:BX$309,"0")</f>
        <v>#REF!</v>
      </c>
      <c r="BY361" s="106" t="e">
        <f>COUNTIFS(#REF!,"x",BY$7:BY$309,"0")</f>
        <v>#REF!</v>
      </c>
      <c r="BZ361" s="106" t="e">
        <f>COUNTIFS(#REF!,"x",BZ$7:BZ$309,"0")</f>
        <v>#REF!</v>
      </c>
      <c r="CA361" s="106" t="e">
        <f>COUNTIFS(#REF!,"x",CA$7:CA$309,"0")</f>
        <v>#REF!</v>
      </c>
      <c r="CB361" s="106" t="e">
        <f>COUNTIFS(#REF!,"x",CB$7:CB$309,"0")</f>
        <v>#REF!</v>
      </c>
      <c r="CC361" s="14"/>
      <c r="CD361" s="14"/>
      <c r="CE361" s="14"/>
      <c r="CF361" s="14"/>
      <c r="CG361" s="14"/>
      <c r="CH361" s="14"/>
      <c r="CI361" s="14"/>
      <c r="CJ361" s="14"/>
    </row>
    <row r="362" spans="1:88" customFormat="1" ht="15.75" hidden="1" customHeight="1" x14ac:dyDescent="0.25">
      <c r="A362" s="182"/>
      <c r="B362" s="183"/>
      <c r="C362" s="184" t="s">
        <v>779</v>
      </c>
      <c r="D362" s="105"/>
      <c r="E362" s="17"/>
      <c r="F362" s="105"/>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07" t="e">
        <f t="shared" ref="BD362:CB362" si="337">(((BD359*2)+(BD360*1)+(BD361*0)))/(BD359+BD360+BD361)</f>
        <v>#REF!</v>
      </c>
      <c r="BE362" s="107" t="e">
        <f t="shared" si="337"/>
        <v>#REF!</v>
      </c>
      <c r="BF362" s="107" t="e">
        <f t="shared" si="337"/>
        <v>#REF!</v>
      </c>
      <c r="BG362" s="107" t="e">
        <f t="shared" si="337"/>
        <v>#REF!</v>
      </c>
      <c r="BH362" s="107" t="e">
        <f t="shared" si="337"/>
        <v>#REF!</v>
      </c>
      <c r="BI362" s="107" t="e">
        <f t="shared" si="337"/>
        <v>#REF!</v>
      </c>
      <c r="BJ362" s="107" t="e">
        <f t="shared" si="337"/>
        <v>#REF!</v>
      </c>
      <c r="BK362" s="107" t="e">
        <f t="shared" si="337"/>
        <v>#REF!</v>
      </c>
      <c r="BL362" s="107" t="e">
        <f t="shared" si="337"/>
        <v>#REF!</v>
      </c>
      <c r="BM362" s="107" t="e">
        <f t="shared" si="337"/>
        <v>#REF!</v>
      </c>
      <c r="BN362" s="107" t="e">
        <f t="shared" si="337"/>
        <v>#REF!</v>
      </c>
      <c r="BO362" s="107" t="e">
        <f t="shared" si="337"/>
        <v>#REF!</v>
      </c>
      <c r="BP362" s="107" t="e">
        <f t="shared" si="337"/>
        <v>#REF!</v>
      </c>
      <c r="BQ362" s="107" t="e">
        <f t="shared" si="337"/>
        <v>#REF!</v>
      </c>
      <c r="BR362" s="107" t="e">
        <f t="shared" si="337"/>
        <v>#REF!</v>
      </c>
      <c r="BS362" s="107" t="e">
        <f t="shared" si="337"/>
        <v>#REF!</v>
      </c>
      <c r="BT362" s="107" t="e">
        <f t="shared" si="337"/>
        <v>#REF!</v>
      </c>
      <c r="BU362" s="107" t="e">
        <f t="shared" si="337"/>
        <v>#REF!</v>
      </c>
      <c r="BV362" s="107" t="e">
        <f t="shared" si="337"/>
        <v>#REF!</v>
      </c>
      <c r="BW362" s="107" t="e">
        <f t="shared" si="337"/>
        <v>#REF!</v>
      </c>
      <c r="BX362" s="107" t="e">
        <f t="shared" si="337"/>
        <v>#REF!</v>
      </c>
      <c r="BY362" s="107" t="e">
        <f t="shared" si="337"/>
        <v>#REF!</v>
      </c>
      <c r="BZ362" s="107" t="e">
        <f t="shared" si="337"/>
        <v>#REF!</v>
      </c>
      <c r="CA362" s="107" t="e">
        <f t="shared" si="337"/>
        <v>#REF!</v>
      </c>
      <c r="CB362" s="107" t="e">
        <f t="shared" si="337"/>
        <v>#REF!</v>
      </c>
      <c r="CC362" s="185">
        <f>COUNTIF($BD363:$CB363,"Đ")</f>
        <v>0</v>
      </c>
      <c r="CD362" s="186">
        <f>CC362/COUNTA($BD363:$CB363)</f>
        <v>0</v>
      </c>
      <c r="CE362" s="185">
        <f>COUNTIF($BD363:$CB363,"CCG")</f>
        <v>0</v>
      </c>
      <c r="CF362" s="186">
        <f>CE362/COUNTA($BD363:$CB363)</f>
        <v>0</v>
      </c>
      <c r="CG362" s="185">
        <f>COUNTIF($BD363:$CB363,"CĐ")</f>
        <v>0</v>
      </c>
      <c r="CH362" s="186">
        <f>CG362/COUNTA($BD363:$CB363)</f>
        <v>0</v>
      </c>
      <c r="CI362" s="189" t="e">
        <f>(((CC362*2)+(CE362*1)+(CG362*0)))/(CC362+CE362+CG362)</f>
        <v>#DIV/0!</v>
      </c>
      <c r="CJ362" s="189" t="e">
        <f>IF(CI362&gt;=1.6,"Đạt mục tiêu",IF(CI362&gt;=1,"Cần cố gắng","Chưa đạt"))</f>
        <v>#DIV/0!</v>
      </c>
    </row>
    <row r="363" spans="1:88" customFormat="1" ht="15.75" hidden="1" customHeight="1" x14ac:dyDescent="0.25">
      <c r="A363" s="142"/>
      <c r="B363" s="144"/>
      <c r="C363" s="178"/>
      <c r="D363" s="105"/>
      <c r="E363" s="17"/>
      <c r="F363" s="105"/>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107" t="e">
        <f t="shared" ref="BD363:CB363" si="338">IF(BD362&lt;1,"CĐ",IF(BD362&lt;1.6,"CCG","Đ"))</f>
        <v>#REF!</v>
      </c>
      <c r="BE363" s="107" t="e">
        <f t="shared" si="338"/>
        <v>#REF!</v>
      </c>
      <c r="BF363" s="107" t="e">
        <f t="shared" si="338"/>
        <v>#REF!</v>
      </c>
      <c r="BG363" s="107" t="e">
        <f t="shared" si="338"/>
        <v>#REF!</v>
      </c>
      <c r="BH363" s="107" t="e">
        <f t="shared" si="338"/>
        <v>#REF!</v>
      </c>
      <c r="BI363" s="107" t="e">
        <f t="shared" si="338"/>
        <v>#REF!</v>
      </c>
      <c r="BJ363" s="107" t="e">
        <f t="shared" si="338"/>
        <v>#REF!</v>
      </c>
      <c r="BK363" s="107" t="e">
        <f t="shared" si="338"/>
        <v>#REF!</v>
      </c>
      <c r="BL363" s="107" t="e">
        <f t="shared" si="338"/>
        <v>#REF!</v>
      </c>
      <c r="BM363" s="107" t="e">
        <f t="shared" si="338"/>
        <v>#REF!</v>
      </c>
      <c r="BN363" s="107" t="e">
        <f t="shared" si="338"/>
        <v>#REF!</v>
      </c>
      <c r="BO363" s="107" t="e">
        <f t="shared" si="338"/>
        <v>#REF!</v>
      </c>
      <c r="BP363" s="107" t="e">
        <f t="shared" si="338"/>
        <v>#REF!</v>
      </c>
      <c r="BQ363" s="107" t="e">
        <f t="shared" si="338"/>
        <v>#REF!</v>
      </c>
      <c r="BR363" s="107" t="e">
        <f t="shared" si="338"/>
        <v>#REF!</v>
      </c>
      <c r="BS363" s="107" t="e">
        <f t="shared" si="338"/>
        <v>#REF!</v>
      </c>
      <c r="BT363" s="107" t="e">
        <f t="shared" si="338"/>
        <v>#REF!</v>
      </c>
      <c r="BU363" s="107" t="e">
        <f t="shared" si="338"/>
        <v>#REF!</v>
      </c>
      <c r="BV363" s="107" t="e">
        <f t="shared" si="338"/>
        <v>#REF!</v>
      </c>
      <c r="BW363" s="107" t="e">
        <f t="shared" si="338"/>
        <v>#REF!</v>
      </c>
      <c r="BX363" s="107" t="e">
        <f t="shared" si="338"/>
        <v>#REF!</v>
      </c>
      <c r="BY363" s="107" t="e">
        <f t="shared" si="338"/>
        <v>#REF!</v>
      </c>
      <c r="BZ363" s="107" t="e">
        <f t="shared" si="338"/>
        <v>#REF!</v>
      </c>
      <c r="CA363" s="107" t="e">
        <f t="shared" si="338"/>
        <v>#REF!</v>
      </c>
      <c r="CB363" s="107" t="e">
        <f t="shared" si="338"/>
        <v>#REF!</v>
      </c>
      <c r="CC363" s="178"/>
      <c r="CD363" s="178"/>
      <c r="CE363" s="178"/>
      <c r="CF363" s="178"/>
      <c r="CG363" s="178"/>
      <c r="CH363" s="178"/>
      <c r="CI363" s="178"/>
      <c r="CJ363" s="178"/>
    </row>
    <row r="364" spans="1:88" customFormat="1" ht="31.5" hidden="1" customHeight="1" x14ac:dyDescent="0.25">
      <c r="A364" s="187" t="s">
        <v>785</v>
      </c>
      <c r="B364" s="141"/>
      <c r="C364" s="98" t="s">
        <v>776</v>
      </c>
      <c r="D364" s="40"/>
      <c r="E364" s="99"/>
      <c r="F364" s="40"/>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100">
        <f t="shared" ref="BD364:CB364" si="339">COUNTIFS($P$7:$P$309,"x",BD$7:BD$309,"2")</f>
        <v>1</v>
      </c>
      <c r="BE364" s="100">
        <f t="shared" si="339"/>
        <v>1</v>
      </c>
      <c r="BF364" s="100">
        <f t="shared" si="339"/>
        <v>1</v>
      </c>
      <c r="BG364" s="100">
        <f t="shared" si="339"/>
        <v>1</v>
      </c>
      <c r="BH364" s="100">
        <f t="shared" si="339"/>
        <v>1</v>
      </c>
      <c r="BI364" s="100">
        <f t="shared" si="339"/>
        <v>2</v>
      </c>
      <c r="BJ364" s="100">
        <f t="shared" si="339"/>
        <v>1</v>
      </c>
      <c r="BK364" s="100">
        <f t="shared" si="339"/>
        <v>2</v>
      </c>
      <c r="BL364" s="100">
        <f t="shared" si="339"/>
        <v>2</v>
      </c>
      <c r="BM364" s="100">
        <f t="shared" si="339"/>
        <v>2</v>
      </c>
      <c r="BN364" s="100">
        <f t="shared" si="339"/>
        <v>2</v>
      </c>
      <c r="BO364" s="100">
        <f t="shared" si="339"/>
        <v>2</v>
      </c>
      <c r="BP364" s="100">
        <f t="shared" si="339"/>
        <v>1</v>
      </c>
      <c r="BQ364" s="100">
        <f t="shared" si="339"/>
        <v>2</v>
      </c>
      <c r="BR364" s="100">
        <f t="shared" si="339"/>
        <v>2</v>
      </c>
      <c r="BS364" s="100">
        <f t="shared" si="339"/>
        <v>1</v>
      </c>
      <c r="BT364" s="100">
        <f t="shared" si="339"/>
        <v>2</v>
      </c>
      <c r="BU364" s="100">
        <f t="shared" si="339"/>
        <v>2</v>
      </c>
      <c r="BV364" s="100">
        <f t="shared" si="339"/>
        <v>1</v>
      </c>
      <c r="BW364" s="100">
        <f t="shared" si="339"/>
        <v>2</v>
      </c>
      <c r="BX364" s="100">
        <f t="shared" si="339"/>
        <v>2</v>
      </c>
      <c r="BY364" s="100">
        <f t="shared" si="339"/>
        <v>1</v>
      </c>
      <c r="BZ364" s="100">
        <f t="shared" si="339"/>
        <v>2</v>
      </c>
      <c r="CA364" s="100">
        <f t="shared" si="339"/>
        <v>1</v>
      </c>
      <c r="CB364" s="100">
        <f t="shared" si="339"/>
        <v>1</v>
      </c>
      <c r="CC364" s="5"/>
      <c r="CD364" s="5"/>
      <c r="CE364" s="5"/>
      <c r="CF364" s="5"/>
      <c r="CG364" s="5"/>
      <c r="CH364" s="5"/>
      <c r="CI364" s="5"/>
      <c r="CJ364" s="5"/>
    </row>
    <row r="365" spans="1:88" customFormat="1" ht="31.5" hidden="1" customHeight="1" x14ac:dyDescent="0.25">
      <c r="A365" s="182"/>
      <c r="B365" s="183"/>
      <c r="C365" s="98" t="s">
        <v>777</v>
      </c>
      <c r="D365" s="40"/>
      <c r="E365" s="99"/>
      <c r="F365" s="40"/>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100">
        <f t="shared" ref="BD365:CB365" si="340">COUNTIFS($P$7:$P$309,"x",BD$7:BD$309,"1")</f>
        <v>1</v>
      </c>
      <c r="BE365" s="100">
        <f t="shared" si="340"/>
        <v>1</v>
      </c>
      <c r="BF365" s="100">
        <f t="shared" si="340"/>
        <v>1</v>
      </c>
      <c r="BG365" s="100">
        <f t="shared" si="340"/>
        <v>1</v>
      </c>
      <c r="BH365" s="100">
        <f t="shared" si="340"/>
        <v>1</v>
      </c>
      <c r="BI365" s="100">
        <f t="shared" si="340"/>
        <v>0</v>
      </c>
      <c r="BJ365" s="100">
        <f t="shared" si="340"/>
        <v>1</v>
      </c>
      <c r="BK365" s="100">
        <f t="shared" si="340"/>
        <v>0</v>
      </c>
      <c r="BL365" s="100">
        <f t="shared" si="340"/>
        <v>0</v>
      </c>
      <c r="BM365" s="100">
        <f t="shared" si="340"/>
        <v>0</v>
      </c>
      <c r="BN365" s="100">
        <f t="shared" si="340"/>
        <v>0</v>
      </c>
      <c r="BO365" s="100">
        <f t="shared" si="340"/>
        <v>0</v>
      </c>
      <c r="BP365" s="100">
        <f t="shared" si="340"/>
        <v>1</v>
      </c>
      <c r="BQ365" s="100">
        <f t="shared" si="340"/>
        <v>0</v>
      </c>
      <c r="BR365" s="100">
        <f t="shared" si="340"/>
        <v>0</v>
      </c>
      <c r="BS365" s="100">
        <f t="shared" si="340"/>
        <v>1</v>
      </c>
      <c r="BT365" s="100">
        <f t="shared" si="340"/>
        <v>0</v>
      </c>
      <c r="BU365" s="100">
        <f t="shared" si="340"/>
        <v>0</v>
      </c>
      <c r="BV365" s="100">
        <f t="shared" si="340"/>
        <v>1</v>
      </c>
      <c r="BW365" s="100">
        <f t="shared" si="340"/>
        <v>0</v>
      </c>
      <c r="BX365" s="100">
        <f t="shared" si="340"/>
        <v>0</v>
      </c>
      <c r="BY365" s="100">
        <f t="shared" si="340"/>
        <v>1</v>
      </c>
      <c r="BZ365" s="100">
        <f t="shared" si="340"/>
        <v>0</v>
      </c>
      <c r="CA365" s="100">
        <f t="shared" si="340"/>
        <v>1</v>
      </c>
      <c r="CB365" s="100">
        <f t="shared" si="340"/>
        <v>1</v>
      </c>
      <c r="CC365" s="5"/>
      <c r="CD365" s="5"/>
      <c r="CE365" s="5"/>
      <c r="CF365" s="5"/>
      <c r="CG365" s="5"/>
      <c r="CH365" s="5"/>
      <c r="CI365" s="5"/>
      <c r="CJ365" s="5"/>
    </row>
    <row r="366" spans="1:88" customFormat="1" ht="31.5" hidden="1" customHeight="1" x14ac:dyDescent="0.25">
      <c r="A366" s="182"/>
      <c r="B366" s="183"/>
      <c r="C366" s="98" t="s">
        <v>778</v>
      </c>
      <c r="D366" s="40"/>
      <c r="E366" s="99"/>
      <c r="F366" s="40"/>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100">
        <f t="shared" ref="BD366:CB366" si="341">COUNTIFS($P$7:$P$309,"x",BD$7:BD$309,"0")</f>
        <v>0</v>
      </c>
      <c r="BE366" s="100">
        <f t="shared" si="341"/>
        <v>0</v>
      </c>
      <c r="BF366" s="100">
        <f t="shared" si="341"/>
        <v>0</v>
      </c>
      <c r="BG366" s="100">
        <f t="shared" si="341"/>
        <v>0</v>
      </c>
      <c r="BH366" s="100">
        <f t="shared" si="341"/>
        <v>0</v>
      </c>
      <c r="BI366" s="100">
        <f t="shared" si="341"/>
        <v>0</v>
      </c>
      <c r="BJ366" s="100">
        <f t="shared" si="341"/>
        <v>0</v>
      </c>
      <c r="BK366" s="100">
        <f t="shared" si="341"/>
        <v>0</v>
      </c>
      <c r="BL366" s="100">
        <f t="shared" si="341"/>
        <v>0</v>
      </c>
      <c r="BM366" s="100">
        <f t="shared" si="341"/>
        <v>0</v>
      </c>
      <c r="BN366" s="100">
        <f t="shared" si="341"/>
        <v>0</v>
      </c>
      <c r="BO366" s="100">
        <f t="shared" si="341"/>
        <v>0</v>
      </c>
      <c r="BP366" s="100">
        <f t="shared" si="341"/>
        <v>0</v>
      </c>
      <c r="BQ366" s="100">
        <f t="shared" si="341"/>
        <v>0</v>
      </c>
      <c r="BR366" s="100">
        <f t="shared" si="341"/>
        <v>0</v>
      </c>
      <c r="BS366" s="100">
        <f t="shared" si="341"/>
        <v>0</v>
      </c>
      <c r="BT366" s="100">
        <f t="shared" si="341"/>
        <v>0</v>
      </c>
      <c r="BU366" s="100">
        <f t="shared" si="341"/>
        <v>0</v>
      </c>
      <c r="BV366" s="100">
        <f t="shared" si="341"/>
        <v>0</v>
      </c>
      <c r="BW366" s="100">
        <f t="shared" si="341"/>
        <v>0</v>
      </c>
      <c r="BX366" s="100">
        <f t="shared" si="341"/>
        <v>0</v>
      </c>
      <c r="BY366" s="100">
        <f t="shared" si="341"/>
        <v>0</v>
      </c>
      <c r="BZ366" s="100">
        <f t="shared" si="341"/>
        <v>0</v>
      </c>
      <c r="CA366" s="100">
        <f t="shared" si="341"/>
        <v>0</v>
      </c>
      <c r="CB366" s="100">
        <f t="shared" si="341"/>
        <v>0</v>
      </c>
      <c r="CC366" s="5"/>
      <c r="CD366" s="5"/>
      <c r="CE366" s="5"/>
      <c r="CF366" s="5"/>
      <c r="CG366" s="5"/>
      <c r="CH366" s="5"/>
      <c r="CI366" s="5"/>
      <c r="CJ366" s="5"/>
    </row>
    <row r="367" spans="1:88" customFormat="1" ht="15.75" hidden="1" customHeight="1" x14ac:dyDescent="0.25">
      <c r="A367" s="182"/>
      <c r="B367" s="183"/>
      <c r="C367" s="190" t="s">
        <v>779</v>
      </c>
      <c r="D367" s="40"/>
      <c r="E367" s="99"/>
      <c r="F367" s="40"/>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103">
        <f t="shared" ref="BD367:CB367" si="342">(((BD364*2)+(BD365*1)+(BD366*0)))/(BD364+BD365+BD366)</f>
        <v>1.5</v>
      </c>
      <c r="BE367" s="103">
        <f t="shared" si="342"/>
        <v>1.5</v>
      </c>
      <c r="BF367" s="103">
        <f t="shared" si="342"/>
        <v>1.5</v>
      </c>
      <c r="BG367" s="103">
        <f t="shared" si="342"/>
        <v>1.5</v>
      </c>
      <c r="BH367" s="103">
        <f t="shared" si="342"/>
        <v>1.5</v>
      </c>
      <c r="BI367" s="103">
        <f t="shared" si="342"/>
        <v>2</v>
      </c>
      <c r="BJ367" s="103">
        <f t="shared" si="342"/>
        <v>1.5</v>
      </c>
      <c r="BK367" s="103">
        <f t="shared" si="342"/>
        <v>2</v>
      </c>
      <c r="BL367" s="103">
        <f t="shared" si="342"/>
        <v>2</v>
      </c>
      <c r="BM367" s="103">
        <f t="shared" si="342"/>
        <v>2</v>
      </c>
      <c r="BN367" s="103">
        <f t="shared" si="342"/>
        <v>2</v>
      </c>
      <c r="BO367" s="103">
        <f t="shared" si="342"/>
        <v>2</v>
      </c>
      <c r="BP367" s="103">
        <f t="shared" si="342"/>
        <v>1.5</v>
      </c>
      <c r="BQ367" s="103">
        <f t="shared" si="342"/>
        <v>2</v>
      </c>
      <c r="BR367" s="103">
        <f t="shared" si="342"/>
        <v>2</v>
      </c>
      <c r="BS367" s="103">
        <f t="shared" si="342"/>
        <v>1.5</v>
      </c>
      <c r="BT367" s="103">
        <f t="shared" si="342"/>
        <v>2</v>
      </c>
      <c r="BU367" s="103">
        <f t="shared" si="342"/>
        <v>2</v>
      </c>
      <c r="BV367" s="103">
        <f t="shared" si="342"/>
        <v>1.5</v>
      </c>
      <c r="BW367" s="103">
        <f t="shared" si="342"/>
        <v>2</v>
      </c>
      <c r="BX367" s="103">
        <f t="shared" si="342"/>
        <v>2</v>
      </c>
      <c r="BY367" s="103">
        <f t="shared" si="342"/>
        <v>1.5</v>
      </c>
      <c r="BZ367" s="103">
        <f t="shared" si="342"/>
        <v>2</v>
      </c>
      <c r="CA367" s="103">
        <f t="shared" si="342"/>
        <v>1.5</v>
      </c>
      <c r="CB367" s="103">
        <f t="shared" si="342"/>
        <v>1.5</v>
      </c>
      <c r="CC367" s="177">
        <f>COUNTIF($BD368:$CB368,"Đ")</f>
        <v>13</v>
      </c>
      <c r="CD367" s="179">
        <f>CC367/COUNTA($BD368:$CB368)</f>
        <v>0.52</v>
      </c>
      <c r="CE367" s="177">
        <f>COUNTIF($BD368:$CB368,"CCG")</f>
        <v>12</v>
      </c>
      <c r="CF367" s="179">
        <f>CE367/COUNTA($BD368:$CB368)</f>
        <v>0.48</v>
      </c>
      <c r="CG367" s="177">
        <f>COUNTIF($BD368:$CB368,"CĐ")</f>
        <v>0</v>
      </c>
      <c r="CH367" s="179">
        <f>CG367/COUNTA($BD368:$CB368)</f>
        <v>0</v>
      </c>
      <c r="CI367" s="180">
        <f>(((CC367*2)+(CE367*1)+(CG367*0)))/(CC367+CE367+CG367)</f>
        <v>1.52</v>
      </c>
      <c r="CJ367" s="180" t="str">
        <f>IF(CI367&gt;=1.6,"Đạt mục tiêu",IF(CI367&gt;=1,"Cần cố gắng","Chưa đạt"))</f>
        <v>Cần cố gắng</v>
      </c>
    </row>
    <row r="368" spans="1:88" customFormat="1" ht="15.75" hidden="1" customHeight="1" x14ac:dyDescent="0.25">
      <c r="A368" s="142"/>
      <c r="B368" s="144"/>
      <c r="C368" s="178"/>
      <c r="D368" s="40"/>
      <c r="E368" s="99"/>
      <c r="F368" s="40"/>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103" t="str">
        <f t="shared" ref="BD368:CB368" si="343">IF(BD367&lt;1,"CĐ",IF(BD367&lt;1.6,"CCG","Đ"))</f>
        <v>CCG</v>
      </c>
      <c r="BE368" s="103" t="str">
        <f t="shared" si="343"/>
        <v>CCG</v>
      </c>
      <c r="BF368" s="103" t="str">
        <f t="shared" si="343"/>
        <v>CCG</v>
      </c>
      <c r="BG368" s="103" t="str">
        <f t="shared" si="343"/>
        <v>CCG</v>
      </c>
      <c r="BH368" s="103" t="str">
        <f t="shared" si="343"/>
        <v>CCG</v>
      </c>
      <c r="BI368" s="103" t="str">
        <f t="shared" si="343"/>
        <v>Đ</v>
      </c>
      <c r="BJ368" s="103" t="str">
        <f t="shared" si="343"/>
        <v>CCG</v>
      </c>
      <c r="BK368" s="103" t="str">
        <f t="shared" si="343"/>
        <v>Đ</v>
      </c>
      <c r="BL368" s="103" t="str">
        <f t="shared" si="343"/>
        <v>Đ</v>
      </c>
      <c r="BM368" s="103" t="str">
        <f t="shared" si="343"/>
        <v>Đ</v>
      </c>
      <c r="BN368" s="103" t="str">
        <f t="shared" si="343"/>
        <v>Đ</v>
      </c>
      <c r="BO368" s="103" t="str">
        <f t="shared" si="343"/>
        <v>Đ</v>
      </c>
      <c r="BP368" s="103" t="str">
        <f t="shared" si="343"/>
        <v>CCG</v>
      </c>
      <c r="BQ368" s="103" t="str">
        <f t="shared" si="343"/>
        <v>Đ</v>
      </c>
      <c r="BR368" s="103" t="str">
        <f t="shared" si="343"/>
        <v>Đ</v>
      </c>
      <c r="BS368" s="103" t="str">
        <f t="shared" si="343"/>
        <v>CCG</v>
      </c>
      <c r="BT368" s="103" t="str">
        <f t="shared" si="343"/>
        <v>Đ</v>
      </c>
      <c r="BU368" s="103" t="str">
        <f t="shared" si="343"/>
        <v>Đ</v>
      </c>
      <c r="BV368" s="103" t="str">
        <f t="shared" si="343"/>
        <v>CCG</v>
      </c>
      <c r="BW368" s="103" t="str">
        <f t="shared" si="343"/>
        <v>Đ</v>
      </c>
      <c r="BX368" s="103" t="str">
        <f t="shared" si="343"/>
        <v>Đ</v>
      </c>
      <c r="BY368" s="103" t="str">
        <f t="shared" si="343"/>
        <v>CCG</v>
      </c>
      <c r="BZ368" s="103" t="str">
        <f t="shared" si="343"/>
        <v>Đ</v>
      </c>
      <c r="CA368" s="103" t="str">
        <f t="shared" si="343"/>
        <v>CCG</v>
      </c>
      <c r="CB368" s="103" t="str">
        <f t="shared" si="343"/>
        <v>CCG</v>
      </c>
      <c r="CC368" s="178"/>
      <c r="CD368" s="178"/>
      <c r="CE368" s="178"/>
      <c r="CF368" s="178"/>
      <c r="CG368" s="178"/>
      <c r="CH368" s="178"/>
      <c r="CI368" s="178"/>
      <c r="CJ368" s="178"/>
    </row>
    <row r="369" spans="1:88" customFormat="1" ht="31.5" hidden="1" customHeight="1" x14ac:dyDescent="0.25">
      <c r="A369" s="181" t="s">
        <v>786</v>
      </c>
      <c r="B369" s="141"/>
      <c r="C369" s="104" t="s">
        <v>776</v>
      </c>
      <c r="D369" s="105"/>
      <c r="E369" s="17"/>
      <c r="F369" s="105"/>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06">
        <f t="shared" ref="BD369:CB369" si="344">COUNTIFS($Q$7:$Q$309,"x",BD$7:BD$309,"2")</f>
        <v>2</v>
      </c>
      <c r="BE369" s="106">
        <f t="shared" si="344"/>
        <v>2</v>
      </c>
      <c r="BF369" s="106">
        <f t="shared" si="344"/>
        <v>2</v>
      </c>
      <c r="BG369" s="106">
        <f t="shared" si="344"/>
        <v>2</v>
      </c>
      <c r="BH369" s="106">
        <f t="shared" si="344"/>
        <v>1</v>
      </c>
      <c r="BI369" s="106">
        <f t="shared" si="344"/>
        <v>2</v>
      </c>
      <c r="BJ369" s="106">
        <f t="shared" si="344"/>
        <v>1</v>
      </c>
      <c r="BK369" s="106">
        <f t="shared" si="344"/>
        <v>1</v>
      </c>
      <c r="BL369" s="106">
        <f t="shared" si="344"/>
        <v>1</v>
      </c>
      <c r="BM369" s="106">
        <f t="shared" si="344"/>
        <v>1</v>
      </c>
      <c r="BN369" s="106">
        <f t="shared" si="344"/>
        <v>1</v>
      </c>
      <c r="BO369" s="106">
        <f t="shared" si="344"/>
        <v>2</v>
      </c>
      <c r="BP369" s="106">
        <f t="shared" si="344"/>
        <v>2</v>
      </c>
      <c r="BQ369" s="106">
        <f t="shared" si="344"/>
        <v>1</v>
      </c>
      <c r="BR369" s="106">
        <f t="shared" si="344"/>
        <v>2</v>
      </c>
      <c r="BS369" s="106">
        <f t="shared" si="344"/>
        <v>2</v>
      </c>
      <c r="BT369" s="106">
        <f t="shared" si="344"/>
        <v>2</v>
      </c>
      <c r="BU369" s="106">
        <f t="shared" si="344"/>
        <v>2</v>
      </c>
      <c r="BV369" s="106">
        <f t="shared" si="344"/>
        <v>1</v>
      </c>
      <c r="BW369" s="106">
        <f t="shared" si="344"/>
        <v>2</v>
      </c>
      <c r="BX369" s="106">
        <f t="shared" si="344"/>
        <v>2</v>
      </c>
      <c r="BY369" s="106">
        <f t="shared" si="344"/>
        <v>2</v>
      </c>
      <c r="BZ369" s="106">
        <f t="shared" si="344"/>
        <v>1</v>
      </c>
      <c r="CA369" s="106">
        <f t="shared" si="344"/>
        <v>2</v>
      </c>
      <c r="CB369" s="106">
        <f t="shared" si="344"/>
        <v>1</v>
      </c>
      <c r="CC369" s="14"/>
      <c r="CD369" s="14"/>
      <c r="CE369" s="14"/>
      <c r="CF369" s="14"/>
      <c r="CG369" s="14"/>
      <c r="CH369" s="14"/>
      <c r="CI369" s="14"/>
      <c r="CJ369" s="14"/>
    </row>
    <row r="370" spans="1:88" customFormat="1" ht="31.5" hidden="1" customHeight="1" x14ac:dyDescent="0.25">
      <c r="A370" s="182"/>
      <c r="B370" s="183"/>
      <c r="C370" s="104" t="s">
        <v>777</v>
      </c>
      <c r="D370" s="105"/>
      <c r="E370" s="17"/>
      <c r="F370" s="105"/>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06">
        <f t="shared" ref="BD370:CB370" si="345">COUNTIFS($Q$7:$Q$309,"x",BD$7:BD$309,"1")</f>
        <v>0</v>
      </c>
      <c r="BE370" s="106">
        <f t="shared" si="345"/>
        <v>0</v>
      </c>
      <c r="BF370" s="106">
        <f t="shared" si="345"/>
        <v>0</v>
      </c>
      <c r="BG370" s="106">
        <f t="shared" si="345"/>
        <v>0</v>
      </c>
      <c r="BH370" s="106">
        <f t="shared" si="345"/>
        <v>0</v>
      </c>
      <c r="BI370" s="106">
        <f t="shared" si="345"/>
        <v>0</v>
      </c>
      <c r="BJ370" s="106">
        <f t="shared" si="345"/>
        <v>1</v>
      </c>
      <c r="BK370" s="106">
        <f t="shared" si="345"/>
        <v>1</v>
      </c>
      <c r="BL370" s="106">
        <f t="shared" si="345"/>
        <v>0</v>
      </c>
      <c r="BM370" s="106">
        <f t="shared" si="345"/>
        <v>1</v>
      </c>
      <c r="BN370" s="106">
        <f t="shared" si="345"/>
        <v>1</v>
      </c>
      <c r="BO370" s="106">
        <f t="shared" si="345"/>
        <v>0</v>
      </c>
      <c r="BP370" s="106">
        <f t="shared" si="345"/>
        <v>0</v>
      </c>
      <c r="BQ370" s="106">
        <f t="shared" si="345"/>
        <v>1</v>
      </c>
      <c r="BR370" s="106">
        <f t="shared" si="345"/>
        <v>0</v>
      </c>
      <c r="BS370" s="106">
        <f t="shared" si="345"/>
        <v>0</v>
      </c>
      <c r="BT370" s="106">
        <f t="shared" si="345"/>
        <v>0</v>
      </c>
      <c r="BU370" s="106">
        <f t="shared" si="345"/>
        <v>0</v>
      </c>
      <c r="BV370" s="106">
        <f t="shared" si="345"/>
        <v>1</v>
      </c>
      <c r="BW370" s="106">
        <f t="shared" si="345"/>
        <v>0</v>
      </c>
      <c r="BX370" s="106">
        <f t="shared" si="345"/>
        <v>0</v>
      </c>
      <c r="BY370" s="106">
        <f t="shared" si="345"/>
        <v>0</v>
      </c>
      <c r="BZ370" s="106">
        <f t="shared" si="345"/>
        <v>1</v>
      </c>
      <c r="CA370" s="106">
        <f t="shared" si="345"/>
        <v>0</v>
      </c>
      <c r="CB370" s="106">
        <f t="shared" si="345"/>
        <v>1</v>
      </c>
      <c r="CC370" s="14"/>
      <c r="CD370" s="14"/>
      <c r="CE370" s="14"/>
      <c r="CF370" s="14"/>
      <c r="CG370" s="14"/>
      <c r="CH370" s="14"/>
      <c r="CI370" s="14"/>
      <c r="CJ370" s="14"/>
    </row>
    <row r="371" spans="1:88" customFormat="1" ht="31.5" hidden="1" customHeight="1" x14ac:dyDescent="0.25">
      <c r="A371" s="182"/>
      <c r="B371" s="183"/>
      <c r="C371" s="104" t="s">
        <v>778</v>
      </c>
      <c r="D371" s="105"/>
      <c r="E371" s="17"/>
      <c r="F371" s="105"/>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06">
        <f t="shared" ref="BD371:CB371" si="346">COUNTIFS($Q$7:$Q$309,"x",BD$7:BD$309,"0")</f>
        <v>0</v>
      </c>
      <c r="BE371" s="106">
        <f t="shared" si="346"/>
        <v>0</v>
      </c>
      <c r="BF371" s="106">
        <f t="shared" si="346"/>
        <v>0</v>
      </c>
      <c r="BG371" s="106">
        <f t="shared" si="346"/>
        <v>0</v>
      </c>
      <c r="BH371" s="106">
        <f t="shared" si="346"/>
        <v>1</v>
      </c>
      <c r="BI371" s="106">
        <f t="shared" si="346"/>
        <v>0</v>
      </c>
      <c r="BJ371" s="106">
        <f t="shared" si="346"/>
        <v>0</v>
      </c>
      <c r="BK371" s="106">
        <f t="shared" si="346"/>
        <v>0</v>
      </c>
      <c r="BL371" s="106">
        <f t="shared" si="346"/>
        <v>1</v>
      </c>
      <c r="BM371" s="106">
        <f t="shared" si="346"/>
        <v>0</v>
      </c>
      <c r="BN371" s="106">
        <f t="shared" si="346"/>
        <v>0</v>
      </c>
      <c r="BO371" s="106">
        <f t="shared" si="346"/>
        <v>0</v>
      </c>
      <c r="BP371" s="106">
        <f t="shared" si="346"/>
        <v>0</v>
      </c>
      <c r="BQ371" s="106">
        <f t="shared" si="346"/>
        <v>0</v>
      </c>
      <c r="BR371" s="106">
        <f t="shared" si="346"/>
        <v>0</v>
      </c>
      <c r="BS371" s="106">
        <f t="shared" si="346"/>
        <v>0</v>
      </c>
      <c r="BT371" s="106">
        <f t="shared" si="346"/>
        <v>0</v>
      </c>
      <c r="BU371" s="106">
        <f t="shared" si="346"/>
        <v>0</v>
      </c>
      <c r="BV371" s="106">
        <f t="shared" si="346"/>
        <v>0</v>
      </c>
      <c r="BW371" s="106">
        <f t="shared" si="346"/>
        <v>0</v>
      </c>
      <c r="BX371" s="106">
        <f t="shared" si="346"/>
        <v>0</v>
      </c>
      <c r="BY371" s="106">
        <f t="shared" si="346"/>
        <v>0</v>
      </c>
      <c r="BZ371" s="106">
        <f t="shared" si="346"/>
        <v>0</v>
      </c>
      <c r="CA371" s="106">
        <f t="shared" si="346"/>
        <v>0</v>
      </c>
      <c r="CB371" s="106">
        <f t="shared" si="346"/>
        <v>0</v>
      </c>
      <c r="CC371" s="14"/>
      <c r="CD371" s="14"/>
      <c r="CE371" s="14"/>
      <c r="CF371" s="14"/>
      <c r="CG371" s="14"/>
      <c r="CH371" s="14"/>
      <c r="CI371" s="14"/>
      <c r="CJ371" s="14"/>
    </row>
    <row r="372" spans="1:88" customFormat="1" ht="15.75" hidden="1" customHeight="1" x14ac:dyDescent="0.25">
      <c r="A372" s="182"/>
      <c r="B372" s="183"/>
      <c r="C372" s="184" t="s">
        <v>779</v>
      </c>
      <c r="D372" s="105"/>
      <c r="E372" s="17"/>
      <c r="F372" s="105"/>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07">
        <f t="shared" ref="BD372:CB372" si="347">(((BD369*2)+(BD370*1)+(BD371*0)))/(BD369+BD370+BD371)</f>
        <v>2</v>
      </c>
      <c r="BE372" s="107">
        <f t="shared" si="347"/>
        <v>2</v>
      </c>
      <c r="BF372" s="107">
        <f t="shared" si="347"/>
        <v>2</v>
      </c>
      <c r="BG372" s="107">
        <f t="shared" si="347"/>
        <v>2</v>
      </c>
      <c r="BH372" s="107">
        <f t="shared" si="347"/>
        <v>1</v>
      </c>
      <c r="BI372" s="107">
        <f t="shared" si="347"/>
        <v>2</v>
      </c>
      <c r="BJ372" s="107">
        <f t="shared" si="347"/>
        <v>1.5</v>
      </c>
      <c r="BK372" s="107">
        <f t="shared" si="347"/>
        <v>1.5</v>
      </c>
      <c r="BL372" s="107">
        <f t="shared" si="347"/>
        <v>1</v>
      </c>
      <c r="BM372" s="107">
        <f t="shared" si="347"/>
        <v>1.5</v>
      </c>
      <c r="BN372" s="107">
        <f t="shared" si="347"/>
        <v>1.5</v>
      </c>
      <c r="BO372" s="107">
        <f t="shared" si="347"/>
        <v>2</v>
      </c>
      <c r="BP372" s="107">
        <f t="shared" si="347"/>
        <v>2</v>
      </c>
      <c r="BQ372" s="107">
        <f t="shared" si="347"/>
        <v>1.5</v>
      </c>
      <c r="BR372" s="107">
        <f t="shared" si="347"/>
        <v>2</v>
      </c>
      <c r="BS372" s="107">
        <f t="shared" si="347"/>
        <v>2</v>
      </c>
      <c r="BT372" s="107">
        <f t="shared" si="347"/>
        <v>2</v>
      </c>
      <c r="BU372" s="107">
        <f t="shared" si="347"/>
        <v>2</v>
      </c>
      <c r="BV372" s="107">
        <f t="shared" si="347"/>
        <v>1.5</v>
      </c>
      <c r="BW372" s="107">
        <f t="shared" si="347"/>
        <v>2</v>
      </c>
      <c r="BX372" s="107">
        <f t="shared" si="347"/>
        <v>2</v>
      </c>
      <c r="BY372" s="107">
        <f t="shared" si="347"/>
        <v>2</v>
      </c>
      <c r="BZ372" s="107">
        <f t="shared" si="347"/>
        <v>1.5</v>
      </c>
      <c r="CA372" s="107">
        <f t="shared" si="347"/>
        <v>2</v>
      </c>
      <c r="CB372" s="107">
        <f t="shared" si="347"/>
        <v>1.5</v>
      </c>
      <c r="CC372" s="185">
        <f>COUNTIF($BD373:$CB373,"Đ")</f>
        <v>15</v>
      </c>
      <c r="CD372" s="186">
        <f>CC372/COUNTA($BD373:$CB373)</f>
        <v>0.6</v>
      </c>
      <c r="CE372" s="185">
        <f>COUNTIF($BD373:$CB373,"CCG")</f>
        <v>10</v>
      </c>
      <c r="CF372" s="186">
        <f>CE372/COUNTA($BD373:$CB373)</f>
        <v>0.4</v>
      </c>
      <c r="CG372" s="185">
        <f>COUNTIF($BD373:$CB373,"CĐ")</f>
        <v>0</v>
      </c>
      <c r="CH372" s="186">
        <f>CG372/COUNTA($BD373:$CB373)</f>
        <v>0</v>
      </c>
      <c r="CI372" s="189">
        <f>(((CC372*2)+(CE372*1)+(CG372*0)))/(CC372+CE372+CG372)</f>
        <v>1.6</v>
      </c>
      <c r="CJ372" s="189" t="str">
        <f>IF(CI372&gt;=1.6,"Đạt mục tiêu",IF(CI372&gt;=1,"Cần cố gắng","Chưa đạt"))</f>
        <v>Đạt mục tiêu</v>
      </c>
    </row>
    <row r="373" spans="1:88" customFormat="1" ht="15.75" hidden="1" customHeight="1" x14ac:dyDescent="0.25">
      <c r="A373" s="142"/>
      <c r="B373" s="144"/>
      <c r="C373" s="178"/>
      <c r="D373" s="105"/>
      <c r="E373" s="17"/>
      <c r="F373" s="105"/>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c r="BC373" s="14"/>
      <c r="BD373" s="107" t="str">
        <f t="shared" ref="BD373:CB373" si="348">IF(BD372&lt;1,"CĐ",IF(BD372&lt;1.6,"CCG","Đ"))</f>
        <v>Đ</v>
      </c>
      <c r="BE373" s="107" t="str">
        <f t="shared" si="348"/>
        <v>Đ</v>
      </c>
      <c r="BF373" s="107" t="str">
        <f t="shared" si="348"/>
        <v>Đ</v>
      </c>
      <c r="BG373" s="107" t="str">
        <f t="shared" si="348"/>
        <v>Đ</v>
      </c>
      <c r="BH373" s="107" t="str">
        <f t="shared" si="348"/>
        <v>CCG</v>
      </c>
      <c r="BI373" s="107" t="str">
        <f t="shared" si="348"/>
        <v>Đ</v>
      </c>
      <c r="BJ373" s="107" t="str">
        <f t="shared" si="348"/>
        <v>CCG</v>
      </c>
      <c r="BK373" s="107" t="str">
        <f t="shared" si="348"/>
        <v>CCG</v>
      </c>
      <c r="BL373" s="107" t="str">
        <f t="shared" si="348"/>
        <v>CCG</v>
      </c>
      <c r="BM373" s="107" t="str">
        <f t="shared" si="348"/>
        <v>CCG</v>
      </c>
      <c r="BN373" s="107" t="str">
        <f t="shared" si="348"/>
        <v>CCG</v>
      </c>
      <c r="BO373" s="107" t="str">
        <f t="shared" si="348"/>
        <v>Đ</v>
      </c>
      <c r="BP373" s="107" t="str">
        <f t="shared" si="348"/>
        <v>Đ</v>
      </c>
      <c r="BQ373" s="107" t="str">
        <f t="shared" si="348"/>
        <v>CCG</v>
      </c>
      <c r="BR373" s="107" t="str">
        <f t="shared" si="348"/>
        <v>Đ</v>
      </c>
      <c r="BS373" s="107" t="str">
        <f t="shared" si="348"/>
        <v>Đ</v>
      </c>
      <c r="BT373" s="107" t="str">
        <f t="shared" si="348"/>
        <v>Đ</v>
      </c>
      <c r="BU373" s="107" t="str">
        <f t="shared" si="348"/>
        <v>Đ</v>
      </c>
      <c r="BV373" s="107" t="str">
        <f t="shared" si="348"/>
        <v>CCG</v>
      </c>
      <c r="BW373" s="107" t="str">
        <f t="shared" si="348"/>
        <v>Đ</v>
      </c>
      <c r="BX373" s="107" t="str">
        <f t="shared" si="348"/>
        <v>Đ</v>
      </c>
      <c r="BY373" s="107" t="str">
        <f t="shared" si="348"/>
        <v>Đ</v>
      </c>
      <c r="BZ373" s="107" t="str">
        <f t="shared" si="348"/>
        <v>CCG</v>
      </c>
      <c r="CA373" s="107" t="str">
        <f t="shared" si="348"/>
        <v>Đ</v>
      </c>
      <c r="CB373" s="107" t="str">
        <f t="shared" si="348"/>
        <v>CCG</v>
      </c>
      <c r="CC373" s="178"/>
      <c r="CD373" s="178"/>
      <c r="CE373" s="178"/>
      <c r="CF373" s="178"/>
      <c r="CG373" s="178"/>
      <c r="CH373" s="178"/>
      <c r="CI373" s="178"/>
      <c r="CJ373" s="178"/>
    </row>
    <row r="374" spans="1:88" customFormat="1" ht="31.5" hidden="1" customHeight="1" x14ac:dyDescent="0.25">
      <c r="A374" s="187" t="s">
        <v>787</v>
      </c>
      <c r="B374" s="141"/>
      <c r="C374" s="98" t="s">
        <v>776</v>
      </c>
      <c r="D374" s="40"/>
      <c r="E374" s="99"/>
      <c r="F374" s="40"/>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100">
        <f t="shared" ref="BD374:CB374" si="349">COUNTIFS($R$7:$R$309,"x",BD$7:BD$309,"2")</f>
        <v>1</v>
      </c>
      <c r="BE374" s="100">
        <f t="shared" si="349"/>
        <v>1</v>
      </c>
      <c r="BF374" s="100">
        <f t="shared" si="349"/>
        <v>1</v>
      </c>
      <c r="BG374" s="100">
        <f t="shared" si="349"/>
        <v>1</v>
      </c>
      <c r="BH374" s="100">
        <f t="shared" si="349"/>
        <v>0</v>
      </c>
      <c r="BI374" s="100">
        <f t="shared" si="349"/>
        <v>1</v>
      </c>
      <c r="BJ374" s="100">
        <f t="shared" si="349"/>
        <v>1</v>
      </c>
      <c r="BK374" s="100">
        <f t="shared" si="349"/>
        <v>1</v>
      </c>
      <c r="BL374" s="100">
        <f t="shared" si="349"/>
        <v>0</v>
      </c>
      <c r="BM374" s="100">
        <f t="shared" si="349"/>
        <v>1</v>
      </c>
      <c r="BN374" s="100">
        <f t="shared" si="349"/>
        <v>1</v>
      </c>
      <c r="BO374" s="100">
        <f t="shared" si="349"/>
        <v>1</v>
      </c>
      <c r="BP374" s="100">
        <f t="shared" si="349"/>
        <v>1</v>
      </c>
      <c r="BQ374" s="100">
        <f t="shared" si="349"/>
        <v>1</v>
      </c>
      <c r="BR374" s="100">
        <f t="shared" si="349"/>
        <v>1</v>
      </c>
      <c r="BS374" s="100">
        <f t="shared" si="349"/>
        <v>0</v>
      </c>
      <c r="BT374" s="100">
        <f t="shared" si="349"/>
        <v>1</v>
      </c>
      <c r="BU374" s="100">
        <f t="shared" si="349"/>
        <v>1</v>
      </c>
      <c r="BV374" s="100">
        <f t="shared" si="349"/>
        <v>1</v>
      </c>
      <c r="BW374" s="100">
        <f t="shared" si="349"/>
        <v>1</v>
      </c>
      <c r="BX374" s="100">
        <f t="shared" si="349"/>
        <v>1</v>
      </c>
      <c r="BY374" s="100">
        <f t="shared" si="349"/>
        <v>1</v>
      </c>
      <c r="BZ374" s="100">
        <f t="shared" si="349"/>
        <v>1</v>
      </c>
      <c r="CA374" s="100">
        <f t="shared" si="349"/>
        <v>1</v>
      </c>
      <c r="CB374" s="100">
        <f t="shared" si="349"/>
        <v>0</v>
      </c>
      <c r="CC374" s="5"/>
      <c r="CD374" s="5"/>
      <c r="CE374" s="5"/>
      <c r="CF374" s="5"/>
      <c r="CG374" s="5"/>
      <c r="CH374" s="5"/>
      <c r="CI374" s="5"/>
      <c r="CJ374" s="5"/>
    </row>
    <row r="375" spans="1:88" customFormat="1" ht="31.5" hidden="1" customHeight="1" x14ac:dyDescent="0.25">
      <c r="A375" s="182"/>
      <c r="B375" s="183"/>
      <c r="C375" s="98" t="s">
        <v>777</v>
      </c>
      <c r="D375" s="40"/>
      <c r="E375" s="99"/>
      <c r="F375" s="40"/>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100">
        <f t="shared" ref="BD375:CB375" si="350">COUNTIFS($R$7:$R$309,"x",BD$7:BD$309,"1")</f>
        <v>0</v>
      </c>
      <c r="BE375" s="100">
        <f t="shared" si="350"/>
        <v>0</v>
      </c>
      <c r="BF375" s="100">
        <f t="shared" si="350"/>
        <v>0</v>
      </c>
      <c r="BG375" s="100">
        <f t="shared" si="350"/>
        <v>0</v>
      </c>
      <c r="BH375" s="100">
        <f t="shared" si="350"/>
        <v>1</v>
      </c>
      <c r="BI375" s="100">
        <f t="shared" si="350"/>
        <v>0</v>
      </c>
      <c r="BJ375" s="100">
        <f t="shared" si="350"/>
        <v>0</v>
      </c>
      <c r="BK375" s="100">
        <f t="shared" si="350"/>
        <v>0</v>
      </c>
      <c r="BL375" s="100">
        <f t="shared" si="350"/>
        <v>1</v>
      </c>
      <c r="BM375" s="100">
        <f t="shared" si="350"/>
        <v>0</v>
      </c>
      <c r="BN375" s="100">
        <f t="shared" si="350"/>
        <v>0</v>
      </c>
      <c r="BO375" s="100">
        <f t="shared" si="350"/>
        <v>0</v>
      </c>
      <c r="BP375" s="100">
        <f t="shared" si="350"/>
        <v>0</v>
      </c>
      <c r="BQ375" s="100">
        <f t="shared" si="350"/>
        <v>0</v>
      </c>
      <c r="BR375" s="100">
        <f t="shared" si="350"/>
        <v>0</v>
      </c>
      <c r="BS375" s="100">
        <f t="shared" si="350"/>
        <v>1</v>
      </c>
      <c r="BT375" s="100">
        <f t="shared" si="350"/>
        <v>0</v>
      </c>
      <c r="BU375" s="100">
        <f t="shared" si="350"/>
        <v>0</v>
      </c>
      <c r="BV375" s="100">
        <f t="shared" si="350"/>
        <v>0</v>
      </c>
      <c r="BW375" s="100">
        <f t="shared" si="350"/>
        <v>0</v>
      </c>
      <c r="BX375" s="100">
        <f t="shared" si="350"/>
        <v>0</v>
      </c>
      <c r="BY375" s="100">
        <f t="shared" si="350"/>
        <v>0</v>
      </c>
      <c r="BZ375" s="100">
        <f t="shared" si="350"/>
        <v>0</v>
      </c>
      <c r="CA375" s="100">
        <f t="shared" si="350"/>
        <v>0</v>
      </c>
      <c r="CB375" s="100">
        <f t="shared" si="350"/>
        <v>1</v>
      </c>
      <c r="CC375" s="5"/>
      <c r="CD375" s="5"/>
      <c r="CE375" s="5"/>
      <c r="CF375" s="5"/>
      <c r="CG375" s="5"/>
      <c r="CH375" s="5"/>
      <c r="CI375" s="5"/>
      <c r="CJ375" s="5"/>
    </row>
    <row r="376" spans="1:88" customFormat="1" ht="31.5" hidden="1" customHeight="1" x14ac:dyDescent="0.25">
      <c r="A376" s="182"/>
      <c r="B376" s="183"/>
      <c r="C376" s="98" t="s">
        <v>778</v>
      </c>
      <c r="D376" s="40"/>
      <c r="E376" s="99"/>
      <c r="F376" s="40"/>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100">
        <f t="shared" ref="BD376:CB376" si="351">COUNTIFS($R$7:$R$309,"x",BD$7:BD$309,"0")</f>
        <v>0</v>
      </c>
      <c r="BE376" s="100">
        <f t="shared" si="351"/>
        <v>0</v>
      </c>
      <c r="BF376" s="100">
        <f t="shared" si="351"/>
        <v>0</v>
      </c>
      <c r="BG376" s="100">
        <f t="shared" si="351"/>
        <v>0</v>
      </c>
      <c r="BH376" s="100">
        <f t="shared" si="351"/>
        <v>0</v>
      </c>
      <c r="BI376" s="100">
        <f t="shared" si="351"/>
        <v>0</v>
      </c>
      <c r="BJ376" s="100">
        <f t="shared" si="351"/>
        <v>0</v>
      </c>
      <c r="BK376" s="100">
        <f t="shared" si="351"/>
        <v>0</v>
      </c>
      <c r="BL376" s="100">
        <f t="shared" si="351"/>
        <v>0</v>
      </c>
      <c r="BM376" s="100">
        <f t="shared" si="351"/>
        <v>0</v>
      </c>
      <c r="BN376" s="100">
        <f t="shared" si="351"/>
        <v>0</v>
      </c>
      <c r="BO376" s="100">
        <f t="shared" si="351"/>
        <v>0</v>
      </c>
      <c r="BP376" s="100">
        <f t="shared" si="351"/>
        <v>0</v>
      </c>
      <c r="BQ376" s="100">
        <f t="shared" si="351"/>
        <v>0</v>
      </c>
      <c r="BR376" s="100">
        <f t="shared" si="351"/>
        <v>0</v>
      </c>
      <c r="BS376" s="100">
        <f t="shared" si="351"/>
        <v>0</v>
      </c>
      <c r="BT376" s="100">
        <f t="shared" si="351"/>
        <v>0</v>
      </c>
      <c r="BU376" s="100">
        <f t="shared" si="351"/>
        <v>0</v>
      </c>
      <c r="BV376" s="100">
        <f t="shared" si="351"/>
        <v>0</v>
      </c>
      <c r="BW376" s="100">
        <f t="shared" si="351"/>
        <v>0</v>
      </c>
      <c r="BX376" s="100">
        <f t="shared" si="351"/>
        <v>0</v>
      </c>
      <c r="BY376" s="100">
        <f t="shared" si="351"/>
        <v>0</v>
      </c>
      <c r="BZ376" s="100">
        <f t="shared" si="351"/>
        <v>0</v>
      </c>
      <c r="CA376" s="100">
        <f t="shared" si="351"/>
        <v>0</v>
      </c>
      <c r="CB376" s="100">
        <f t="shared" si="351"/>
        <v>0</v>
      </c>
      <c r="CC376" s="5"/>
      <c r="CD376" s="5"/>
      <c r="CE376" s="5"/>
      <c r="CF376" s="5"/>
      <c r="CG376" s="5"/>
      <c r="CH376" s="5"/>
      <c r="CI376" s="5"/>
      <c r="CJ376" s="5"/>
    </row>
    <row r="377" spans="1:88" customFormat="1" ht="15.75" hidden="1" customHeight="1" x14ac:dyDescent="0.25">
      <c r="A377" s="182"/>
      <c r="B377" s="183"/>
      <c r="C377" s="190" t="s">
        <v>779</v>
      </c>
      <c r="D377" s="40"/>
      <c r="E377" s="99"/>
      <c r="F377" s="40"/>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103">
        <f t="shared" ref="BD377:CB377" si="352">(((BD374*2)+(BD375*1)+(BD376*0)))/(BD374+BD375+BD376)</f>
        <v>2</v>
      </c>
      <c r="BE377" s="103">
        <f t="shared" si="352"/>
        <v>2</v>
      </c>
      <c r="BF377" s="103">
        <f t="shared" si="352"/>
        <v>2</v>
      </c>
      <c r="BG377" s="103">
        <f t="shared" si="352"/>
        <v>2</v>
      </c>
      <c r="BH377" s="103">
        <f t="shared" si="352"/>
        <v>1</v>
      </c>
      <c r="BI377" s="103">
        <f t="shared" si="352"/>
        <v>2</v>
      </c>
      <c r="BJ377" s="103">
        <f t="shared" si="352"/>
        <v>2</v>
      </c>
      <c r="BK377" s="103">
        <f t="shared" si="352"/>
        <v>2</v>
      </c>
      <c r="BL377" s="103">
        <f t="shared" si="352"/>
        <v>1</v>
      </c>
      <c r="BM377" s="103">
        <f t="shared" si="352"/>
        <v>2</v>
      </c>
      <c r="BN377" s="103">
        <f t="shared" si="352"/>
        <v>2</v>
      </c>
      <c r="BO377" s="103">
        <f t="shared" si="352"/>
        <v>2</v>
      </c>
      <c r="BP377" s="103">
        <f t="shared" si="352"/>
        <v>2</v>
      </c>
      <c r="BQ377" s="103">
        <f t="shared" si="352"/>
        <v>2</v>
      </c>
      <c r="BR377" s="103">
        <f t="shared" si="352"/>
        <v>2</v>
      </c>
      <c r="BS377" s="103">
        <f t="shared" si="352"/>
        <v>1</v>
      </c>
      <c r="BT377" s="103">
        <f t="shared" si="352"/>
        <v>2</v>
      </c>
      <c r="BU377" s="103">
        <f t="shared" si="352"/>
        <v>2</v>
      </c>
      <c r="BV377" s="103">
        <f t="shared" si="352"/>
        <v>2</v>
      </c>
      <c r="BW377" s="103">
        <f t="shared" si="352"/>
        <v>2</v>
      </c>
      <c r="BX377" s="103">
        <f t="shared" si="352"/>
        <v>2</v>
      </c>
      <c r="BY377" s="103">
        <f t="shared" si="352"/>
        <v>2</v>
      </c>
      <c r="BZ377" s="103">
        <f t="shared" si="352"/>
        <v>2</v>
      </c>
      <c r="CA377" s="103">
        <f t="shared" si="352"/>
        <v>2</v>
      </c>
      <c r="CB377" s="103">
        <f t="shared" si="352"/>
        <v>1</v>
      </c>
      <c r="CC377" s="177">
        <f>COUNTIF($BD378:$CB378,"Đ")</f>
        <v>21</v>
      </c>
      <c r="CD377" s="179">
        <f>CC377/COUNTA($BD378:$CB378)</f>
        <v>0.84</v>
      </c>
      <c r="CE377" s="177">
        <f>COUNTIF($BD378:$CB378,"CCG")</f>
        <v>4</v>
      </c>
      <c r="CF377" s="179">
        <f>CE377/COUNTA($BD378:$CB378)</f>
        <v>0.16</v>
      </c>
      <c r="CG377" s="177">
        <f>COUNTIF($BD378:$CB378,"CĐ")</f>
        <v>0</v>
      </c>
      <c r="CH377" s="179">
        <f>CG377/COUNTA($BD378:$CB378)</f>
        <v>0</v>
      </c>
      <c r="CI377" s="180">
        <f>(((CC377*2)+(CE377*1)+(CG377*0)))/(CC377+CE377+CG377)</f>
        <v>1.84</v>
      </c>
      <c r="CJ377" s="180" t="str">
        <f>IF(CI377&gt;=1.6,"Đạt mục tiêu",IF(CI377&gt;=1,"Cần cố gắng","Chưa đạt"))</f>
        <v>Đạt mục tiêu</v>
      </c>
    </row>
    <row r="378" spans="1:88" customFormat="1" ht="15.75" hidden="1" customHeight="1" x14ac:dyDescent="0.25">
      <c r="A378" s="142"/>
      <c r="B378" s="144"/>
      <c r="C378" s="178"/>
      <c r="D378" s="40"/>
      <c r="E378" s="99"/>
      <c r="F378" s="40"/>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103" t="str">
        <f t="shared" ref="BD378:CB378" si="353">IF(BD377&lt;1,"CĐ",IF(BD377&lt;1.6,"CCG","Đ"))</f>
        <v>Đ</v>
      </c>
      <c r="BE378" s="103" t="str">
        <f t="shared" si="353"/>
        <v>Đ</v>
      </c>
      <c r="BF378" s="103" t="str">
        <f t="shared" si="353"/>
        <v>Đ</v>
      </c>
      <c r="BG378" s="103" t="str">
        <f t="shared" si="353"/>
        <v>Đ</v>
      </c>
      <c r="BH378" s="103" t="str">
        <f t="shared" si="353"/>
        <v>CCG</v>
      </c>
      <c r="BI378" s="103" t="str">
        <f t="shared" si="353"/>
        <v>Đ</v>
      </c>
      <c r="BJ378" s="103" t="str">
        <f t="shared" si="353"/>
        <v>Đ</v>
      </c>
      <c r="BK378" s="103" t="str">
        <f t="shared" si="353"/>
        <v>Đ</v>
      </c>
      <c r="BL378" s="103" t="str">
        <f t="shared" si="353"/>
        <v>CCG</v>
      </c>
      <c r="BM378" s="103" t="str">
        <f t="shared" si="353"/>
        <v>Đ</v>
      </c>
      <c r="BN378" s="103" t="str">
        <f t="shared" si="353"/>
        <v>Đ</v>
      </c>
      <c r="BO378" s="103" t="str">
        <f t="shared" si="353"/>
        <v>Đ</v>
      </c>
      <c r="BP378" s="103" t="str">
        <f t="shared" si="353"/>
        <v>Đ</v>
      </c>
      <c r="BQ378" s="103" t="str">
        <f t="shared" si="353"/>
        <v>Đ</v>
      </c>
      <c r="BR378" s="103" t="str">
        <f t="shared" si="353"/>
        <v>Đ</v>
      </c>
      <c r="BS378" s="103" t="str">
        <f t="shared" si="353"/>
        <v>CCG</v>
      </c>
      <c r="BT378" s="103" t="str">
        <f t="shared" si="353"/>
        <v>Đ</v>
      </c>
      <c r="BU378" s="103" t="str">
        <f t="shared" si="353"/>
        <v>Đ</v>
      </c>
      <c r="BV378" s="103" t="str">
        <f t="shared" si="353"/>
        <v>Đ</v>
      </c>
      <c r="BW378" s="103" t="str">
        <f t="shared" si="353"/>
        <v>Đ</v>
      </c>
      <c r="BX378" s="103" t="str">
        <f t="shared" si="353"/>
        <v>Đ</v>
      </c>
      <c r="BY378" s="103" t="str">
        <f t="shared" si="353"/>
        <v>Đ</v>
      </c>
      <c r="BZ378" s="103" t="str">
        <f t="shared" si="353"/>
        <v>Đ</v>
      </c>
      <c r="CA378" s="103" t="str">
        <f t="shared" si="353"/>
        <v>Đ</v>
      </c>
      <c r="CB378" s="103" t="str">
        <f t="shared" si="353"/>
        <v>CCG</v>
      </c>
      <c r="CC378" s="178"/>
      <c r="CD378" s="178"/>
      <c r="CE378" s="178"/>
      <c r="CF378" s="178"/>
      <c r="CG378" s="178"/>
      <c r="CH378" s="178"/>
      <c r="CI378" s="178"/>
      <c r="CJ378" s="178"/>
    </row>
    <row r="379" spans="1:88" customFormat="1" ht="31.5" hidden="1" customHeight="1" x14ac:dyDescent="0.25">
      <c r="A379" s="181" t="s">
        <v>788</v>
      </c>
      <c r="B379" s="141"/>
      <c r="C379" s="104" t="s">
        <v>776</v>
      </c>
      <c r="D379" s="105"/>
      <c r="E379" s="17"/>
      <c r="F379" s="105"/>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06">
        <f t="shared" ref="BD379:CB379" si="354">COUNTIFS($S$7:$S$309,"x",BD$7:BD$309,"2")</f>
        <v>1</v>
      </c>
      <c r="BE379" s="106">
        <f t="shared" si="354"/>
        <v>2</v>
      </c>
      <c r="BF379" s="106">
        <f t="shared" si="354"/>
        <v>2</v>
      </c>
      <c r="BG379" s="106">
        <f t="shared" si="354"/>
        <v>2</v>
      </c>
      <c r="BH379" s="106">
        <f t="shared" si="354"/>
        <v>2</v>
      </c>
      <c r="BI379" s="106">
        <f t="shared" si="354"/>
        <v>1</v>
      </c>
      <c r="BJ379" s="106">
        <f t="shared" si="354"/>
        <v>2</v>
      </c>
      <c r="BK379" s="106">
        <f t="shared" si="354"/>
        <v>1</v>
      </c>
      <c r="BL379" s="106">
        <f t="shared" si="354"/>
        <v>2</v>
      </c>
      <c r="BM379" s="106">
        <f t="shared" si="354"/>
        <v>2</v>
      </c>
      <c r="BN379" s="106">
        <f t="shared" si="354"/>
        <v>2</v>
      </c>
      <c r="BO379" s="106">
        <f t="shared" si="354"/>
        <v>2</v>
      </c>
      <c r="BP379" s="106">
        <f t="shared" si="354"/>
        <v>1</v>
      </c>
      <c r="BQ379" s="106">
        <f t="shared" si="354"/>
        <v>2</v>
      </c>
      <c r="BR379" s="106">
        <f t="shared" si="354"/>
        <v>1</v>
      </c>
      <c r="BS379" s="106">
        <f t="shared" si="354"/>
        <v>1</v>
      </c>
      <c r="BT379" s="106">
        <f t="shared" si="354"/>
        <v>1</v>
      </c>
      <c r="BU379" s="106">
        <f t="shared" si="354"/>
        <v>1</v>
      </c>
      <c r="BV379" s="106">
        <f t="shared" si="354"/>
        <v>2</v>
      </c>
      <c r="BW379" s="106">
        <f t="shared" si="354"/>
        <v>2</v>
      </c>
      <c r="BX379" s="106">
        <f t="shared" si="354"/>
        <v>1</v>
      </c>
      <c r="BY379" s="106">
        <f t="shared" si="354"/>
        <v>2</v>
      </c>
      <c r="BZ379" s="106">
        <f t="shared" si="354"/>
        <v>2</v>
      </c>
      <c r="CA379" s="106">
        <f t="shared" si="354"/>
        <v>1</v>
      </c>
      <c r="CB379" s="106">
        <f t="shared" si="354"/>
        <v>1</v>
      </c>
      <c r="CC379" s="14"/>
      <c r="CD379" s="14"/>
      <c r="CE379" s="14"/>
      <c r="CF379" s="14"/>
      <c r="CG379" s="14"/>
      <c r="CH379" s="14"/>
      <c r="CI379" s="14"/>
      <c r="CJ379" s="14"/>
    </row>
    <row r="380" spans="1:88" customFormat="1" ht="31.5" hidden="1" customHeight="1" x14ac:dyDescent="0.25">
      <c r="A380" s="182"/>
      <c r="B380" s="183"/>
      <c r="C380" s="104" t="s">
        <v>777</v>
      </c>
      <c r="D380" s="105"/>
      <c r="E380" s="17"/>
      <c r="F380" s="105"/>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06">
        <f t="shared" ref="BD380:CB380" si="355">COUNTIFS($S$7:$S$309,"x",BD$7:BD$309,"1")</f>
        <v>1</v>
      </c>
      <c r="BE380" s="106">
        <f t="shared" si="355"/>
        <v>0</v>
      </c>
      <c r="BF380" s="106">
        <f t="shared" si="355"/>
        <v>0</v>
      </c>
      <c r="BG380" s="106">
        <f t="shared" si="355"/>
        <v>0</v>
      </c>
      <c r="BH380" s="106">
        <f t="shared" si="355"/>
        <v>0</v>
      </c>
      <c r="BI380" s="106">
        <f t="shared" si="355"/>
        <v>1</v>
      </c>
      <c r="BJ380" s="106">
        <f t="shared" si="355"/>
        <v>0</v>
      </c>
      <c r="BK380" s="106">
        <f t="shared" si="355"/>
        <v>1</v>
      </c>
      <c r="BL380" s="106">
        <f t="shared" si="355"/>
        <v>0</v>
      </c>
      <c r="BM380" s="106">
        <f t="shared" si="355"/>
        <v>0</v>
      </c>
      <c r="BN380" s="106">
        <f t="shared" si="355"/>
        <v>0</v>
      </c>
      <c r="BO380" s="106">
        <f t="shared" si="355"/>
        <v>0</v>
      </c>
      <c r="BP380" s="106">
        <f t="shared" si="355"/>
        <v>1</v>
      </c>
      <c r="BQ380" s="106">
        <f t="shared" si="355"/>
        <v>0</v>
      </c>
      <c r="BR380" s="106">
        <f t="shared" si="355"/>
        <v>1</v>
      </c>
      <c r="BS380" s="106">
        <f t="shared" si="355"/>
        <v>1</v>
      </c>
      <c r="BT380" s="106">
        <f t="shared" si="355"/>
        <v>1</v>
      </c>
      <c r="BU380" s="106">
        <f t="shared" si="355"/>
        <v>1</v>
      </c>
      <c r="BV380" s="106">
        <f t="shared" si="355"/>
        <v>0</v>
      </c>
      <c r="BW380" s="106">
        <f t="shared" si="355"/>
        <v>0</v>
      </c>
      <c r="BX380" s="106">
        <f t="shared" si="355"/>
        <v>1</v>
      </c>
      <c r="BY380" s="106">
        <f t="shared" si="355"/>
        <v>0</v>
      </c>
      <c r="BZ380" s="106">
        <f t="shared" si="355"/>
        <v>0</v>
      </c>
      <c r="CA380" s="106">
        <f t="shared" si="355"/>
        <v>1</v>
      </c>
      <c r="CB380" s="106">
        <f t="shared" si="355"/>
        <v>1</v>
      </c>
      <c r="CC380" s="14"/>
      <c r="CD380" s="14"/>
      <c r="CE380" s="14"/>
      <c r="CF380" s="14"/>
      <c r="CG380" s="14"/>
      <c r="CH380" s="14"/>
      <c r="CI380" s="14"/>
      <c r="CJ380" s="14"/>
    </row>
    <row r="381" spans="1:88" customFormat="1" ht="31.5" hidden="1" customHeight="1" x14ac:dyDescent="0.25">
      <c r="A381" s="182"/>
      <c r="B381" s="183"/>
      <c r="C381" s="104" t="s">
        <v>778</v>
      </c>
      <c r="D381" s="105"/>
      <c r="E381" s="17"/>
      <c r="F381" s="105"/>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06">
        <f t="shared" ref="BD381:CB381" si="356">COUNTIFS($S$7:$S$309,"x",BD$7:BD$309,"0")</f>
        <v>0</v>
      </c>
      <c r="BE381" s="106">
        <f t="shared" si="356"/>
        <v>0</v>
      </c>
      <c r="BF381" s="106">
        <f t="shared" si="356"/>
        <v>0</v>
      </c>
      <c r="BG381" s="106">
        <f t="shared" si="356"/>
        <v>0</v>
      </c>
      <c r="BH381" s="106">
        <f t="shared" si="356"/>
        <v>0</v>
      </c>
      <c r="BI381" s="106">
        <f t="shared" si="356"/>
        <v>0</v>
      </c>
      <c r="BJ381" s="106">
        <f t="shared" si="356"/>
        <v>0</v>
      </c>
      <c r="BK381" s="106">
        <f t="shared" si="356"/>
        <v>0</v>
      </c>
      <c r="BL381" s="106">
        <f t="shared" si="356"/>
        <v>0</v>
      </c>
      <c r="BM381" s="106">
        <f t="shared" si="356"/>
        <v>0</v>
      </c>
      <c r="BN381" s="106">
        <f t="shared" si="356"/>
        <v>0</v>
      </c>
      <c r="BO381" s="106">
        <f t="shared" si="356"/>
        <v>0</v>
      </c>
      <c r="BP381" s="106">
        <f t="shared" si="356"/>
        <v>0</v>
      </c>
      <c r="BQ381" s="106">
        <f t="shared" si="356"/>
        <v>0</v>
      </c>
      <c r="BR381" s="106">
        <f t="shared" si="356"/>
        <v>0</v>
      </c>
      <c r="BS381" s="106">
        <f t="shared" si="356"/>
        <v>0</v>
      </c>
      <c r="BT381" s="106">
        <f t="shared" si="356"/>
        <v>0</v>
      </c>
      <c r="BU381" s="106">
        <f t="shared" si="356"/>
        <v>0</v>
      </c>
      <c r="BV381" s="106">
        <f t="shared" si="356"/>
        <v>0</v>
      </c>
      <c r="BW381" s="106">
        <f t="shared" si="356"/>
        <v>0</v>
      </c>
      <c r="BX381" s="106">
        <f t="shared" si="356"/>
        <v>0</v>
      </c>
      <c r="BY381" s="106">
        <f t="shared" si="356"/>
        <v>0</v>
      </c>
      <c r="BZ381" s="106">
        <f t="shared" si="356"/>
        <v>0</v>
      </c>
      <c r="CA381" s="106">
        <f t="shared" si="356"/>
        <v>0</v>
      </c>
      <c r="CB381" s="106">
        <f t="shared" si="356"/>
        <v>0</v>
      </c>
      <c r="CC381" s="14"/>
      <c r="CD381" s="14"/>
      <c r="CE381" s="14"/>
      <c r="CF381" s="14"/>
      <c r="CG381" s="14"/>
      <c r="CH381" s="14"/>
      <c r="CI381" s="14"/>
      <c r="CJ381" s="14"/>
    </row>
    <row r="382" spans="1:88" customFormat="1" ht="15.75" hidden="1" customHeight="1" x14ac:dyDescent="0.25">
      <c r="A382" s="182"/>
      <c r="B382" s="183"/>
      <c r="C382" s="184" t="s">
        <v>779</v>
      </c>
      <c r="D382" s="105"/>
      <c r="E382" s="17"/>
      <c r="F382" s="105"/>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07">
        <f t="shared" ref="BD382:CB382" si="357">(((BD379*2)+(BD380*1)+(BD381*0)))/(BD379+BD380+BD381)</f>
        <v>1.5</v>
      </c>
      <c r="BE382" s="107">
        <f t="shared" si="357"/>
        <v>2</v>
      </c>
      <c r="BF382" s="107">
        <f t="shared" si="357"/>
        <v>2</v>
      </c>
      <c r="BG382" s="107">
        <f t="shared" si="357"/>
        <v>2</v>
      </c>
      <c r="BH382" s="107">
        <f t="shared" si="357"/>
        <v>2</v>
      </c>
      <c r="BI382" s="107">
        <f t="shared" si="357"/>
        <v>1.5</v>
      </c>
      <c r="BJ382" s="107">
        <f t="shared" si="357"/>
        <v>2</v>
      </c>
      <c r="BK382" s="107">
        <f t="shared" si="357"/>
        <v>1.5</v>
      </c>
      <c r="BL382" s="107">
        <f t="shared" si="357"/>
        <v>2</v>
      </c>
      <c r="BM382" s="107">
        <f t="shared" si="357"/>
        <v>2</v>
      </c>
      <c r="BN382" s="107">
        <f t="shared" si="357"/>
        <v>2</v>
      </c>
      <c r="BO382" s="107">
        <f t="shared" si="357"/>
        <v>2</v>
      </c>
      <c r="BP382" s="107">
        <f t="shared" si="357"/>
        <v>1.5</v>
      </c>
      <c r="BQ382" s="107">
        <f t="shared" si="357"/>
        <v>2</v>
      </c>
      <c r="BR382" s="107">
        <f t="shared" si="357"/>
        <v>1.5</v>
      </c>
      <c r="BS382" s="107">
        <f t="shared" si="357"/>
        <v>1.5</v>
      </c>
      <c r="BT382" s="107">
        <f t="shared" si="357"/>
        <v>1.5</v>
      </c>
      <c r="BU382" s="107">
        <f t="shared" si="357"/>
        <v>1.5</v>
      </c>
      <c r="BV382" s="107">
        <f t="shared" si="357"/>
        <v>2</v>
      </c>
      <c r="BW382" s="107">
        <f t="shared" si="357"/>
        <v>2</v>
      </c>
      <c r="BX382" s="107">
        <f t="shared" si="357"/>
        <v>1.5</v>
      </c>
      <c r="BY382" s="107">
        <f t="shared" si="357"/>
        <v>2</v>
      </c>
      <c r="BZ382" s="107">
        <f t="shared" si="357"/>
        <v>2</v>
      </c>
      <c r="CA382" s="107">
        <f t="shared" si="357"/>
        <v>1.5</v>
      </c>
      <c r="CB382" s="107">
        <f t="shared" si="357"/>
        <v>1.5</v>
      </c>
      <c r="CC382" s="185">
        <f>COUNTIF($BD383:$CB383,"Đ")</f>
        <v>14</v>
      </c>
      <c r="CD382" s="186">
        <f>CC382/COUNTA($BD383:$CB383)</f>
        <v>0.56000000000000005</v>
      </c>
      <c r="CE382" s="185">
        <f>COUNTIF($BD383:$CB383,"CCG")</f>
        <v>11</v>
      </c>
      <c r="CF382" s="186">
        <f>CE382/COUNTA($BD383:$CB383)</f>
        <v>0.44</v>
      </c>
      <c r="CG382" s="185">
        <f>COUNTIF($BD383:$CB383,"CĐ")</f>
        <v>0</v>
      </c>
      <c r="CH382" s="186">
        <f>CG382/COUNTA($BD383:$CB383)</f>
        <v>0</v>
      </c>
      <c r="CI382" s="189">
        <f>(((CC382*2)+(CE382*1)+(CG382*0)))/(CC382+CE382+CG382)</f>
        <v>1.56</v>
      </c>
      <c r="CJ382" s="189" t="str">
        <f>IF(CI382&gt;=1.6,"Đạt mục tiêu",IF(CI382&gt;=1,"Cần cố gắng","Chưa đạt"))</f>
        <v>Cần cố gắng</v>
      </c>
    </row>
    <row r="383" spans="1:88" customFormat="1" ht="15.75" hidden="1" customHeight="1" x14ac:dyDescent="0.25">
      <c r="A383" s="142"/>
      <c r="B383" s="144"/>
      <c r="C383" s="178"/>
      <c r="D383" s="105"/>
      <c r="E383" s="17"/>
      <c r="F383" s="105"/>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07" t="str">
        <f t="shared" ref="BD383:CB383" si="358">IF(BD382&lt;1,"CĐ",IF(BD382&lt;1.6,"CCG","Đ"))</f>
        <v>CCG</v>
      </c>
      <c r="BE383" s="107" t="str">
        <f t="shared" si="358"/>
        <v>Đ</v>
      </c>
      <c r="BF383" s="107" t="str">
        <f t="shared" si="358"/>
        <v>Đ</v>
      </c>
      <c r="BG383" s="107" t="str">
        <f t="shared" si="358"/>
        <v>Đ</v>
      </c>
      <c r="BH383" s="107" t="str">
        <f t="shared" si="358"/>
        <v>Đ</v>
      </c>
      <c r="BI383" s="107" t="str">
        <f t="shared" si="358"/>
        <v>CCG</v>
      </c>
      <c r="BJ383" s="107" t="str">
        <f t="shared" si="358"/>
        <v>Đ</v>
      </c>
      <c r="BK383" s="107" t="str">
        <f t="shared" si="358"/>
        <v>CCG</v>
      </c>
      <c r="BL383" s="107" t="str">
        <f t="shared" si="358"/>
        <v>Đ</v>
      </c>
      <c r="BM383" s="107" t="str">
        <f t="shared" si="358"/>
        <v>Đ</v>
      </c>
      <c r="BN383" s="107" t="str">
        <f t="shared" si="358"/>
        <v>Đ</v>
      </c>
      <c r="BO383" s="107" t="str">
        <f t="shared" si="358"/>
        <v>Đ</v>
      </c>
      <c r="BP383" s="107" t="str">
        <f t="shared" si="358"/>
        <v>CCG</v>
      </c>
      <c r="BQ383" s="107" t="str">
        <f t="shared" si="358"/>
        <v>Đ</v>
      </c>
      <c r="BR383" s="107" t="str">
        <f t="shared" si="358"/>
        <v>CCG</v>
      </c>
      <c r="BS383" s="107" t="str">
        <f t="shared" si="358"/>
        <v>CCG</v>
      </c>
      <c r="BT383" s="107" t="str">
        <f t="shared" si="358"/>
        <v>CCG</v>
      </c>
      <c r="BU383" s="107" t="str">
        <f t="shared" si="358"/>
        <v>CCG</v>
      </c>
      <c r="BV383" s="107" t="str">
        <f t="shared" si="358"/>
        <v>Đ</v>
      </c>
      <c r="BW383" s="107" t="str">
        <f t="shared" si="358"/>
        <v>Đ</v>
      </c>
      <c r="BX383" s="107" t="str">
        <f t="shared" si="358"/>
        <v>CCG</v>
      </c>
      <c r="BY383" s="107" t="str">
        <f t="shared" si="358"/>
        <v>Đ</v>
      </c>
      <c r="BZ383" s="107" t="str">
        <f t="shared" si="358"/>
        <v>Đ</v>
      </c>
      <c r="CA383" s="107" t="str">
        <f t="shared" si="358"/>
        <v>CCG</v>
      </c>
      <c r="CB383" s="107" t="str">
        <f t="shared" si="358"/>
        <v>CCG</v>
      </c>
      <c r="CC383" s="178"/>
      <c r="CD383" s="178"/>
      <c r="CE383" s="178"/>
      <c r="CF383" s="178"/>
      <c r="CG383" s="178"/>
      <c r="CH383" s="178"/>
      <c r="CI383" s="178"/>
      <c r="CJ383" s="178"/>
    </row>
    <row r="384" spans="1:88" customFormat="1" ht="31.5" hidden="1" customHeight="1" x14ac:dyDescent="0.25">
      <c r="A384" s="191" t="s">
        <v>789</v>
      </c>
      <c r="B384" s="192" t="s">
        <v>10</v>
      </c>
      <c r="C384" s="101" t="s">
        <v>776</v>
      </c>
      <c r="D384" s="40"/>
      <c r="E384" s="99"/>
      <c r="F384" s="40"/>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100">
        <f t="shared" ref="BD384:CB384" si="359">COUNTIFS($J$7:$J$309,"Thể chất",BD$7:BD$309,"2")</f>
        <v>26</v>
      </c>
      <c r="BE384" s="100">
        <f t="shared" si="359"/>
        <v>25</v>
      </c>
      <c r="BF384" s="100">
        <f t="shared" si="359"/>
        <v>28</v>
      </c>
      <c r="BG384" s="100">
        <f t="shared" si="359"/>
        <v>27</v>
      </c>
      <c r="BH384" s="100">
        <f t="shared" si="359"/>
        <v>29</v>
      </c>
      <c r="BI384" s="100">
        <f t="shared" si="359"/>
        <v>30</v>
      </c>
      <c r="BJ384" s="100">
        <f t="shared" si="359"/>
        <v>23</v>
      </c>
      <c r="BK384" s="100">
        <f t="shared" si="359"/>
        <v>27</v>
      </c>
      <c r="BL384" s="100">
        <f t="shared" si="359"/>
        <v>26</v>
      </c>
      <c r="BM384" s="100">
        <f t="shared" si="359"/>
        <v>26</v>
      </c>
      <c r="BN384" s="100">
        <f t="shared" si="359"/>
        <v>29</v>
      </c>
      <c r="BO384" s="100">
        <f t="shared" si="359"/>
        <v>26</v>
      </c>
      <c r="BP384" s="100">
        <f t="shared" si="359"/>
        <v>29</v>
      </c>
      <c r="BQ384" s="100">
        <f t="shared" si="359"/>
        <v>29</v>
      </c>
      <c r="BR384" s="100">
        <f t="shared" si="359"/>
        <v>25</v>
      </c>
      <c r="BS384" s="100">
        <f t="shared" si="359"/>
        <v>24</v>
      </c>
      <c r="BT384" s="100">
        <f t="shared" si="359"/>
        <v>27</v>
      </c>
      <c r="BU384" s="100">
        <f t="shared" si="359"/>
        <v>26</v>
      </c>
      <c r="BV384" s="100">
        <f t="shared" si="359"/>
        <v>24</v>
      </c>
      <c r="BW384" s="100">
        <f t="shared" si="359"/>
        <v>28</v>
      </c>
      <c r="BX384" s="100">
        <f t="shared" si="359"/>
        <v>29</v>
      </c>
      <c r="BY384" s="100">
        <f t="shared" si="359"/>
        <v>26</v>
      </c>
      <c r="BZ384" s="100">
        <f t="shared" si="359"/>
        <v>26</v>
      </c>
      <c r="CA384" s="100">
        <f t="shared" si="359"/>
        <v>29</v>
      </c>
      <c r="CB384" s="100">
        <f t="shared" si="359"/>
        <v>21</v>
      </c>
      <c r="CC384" s="5"/>
      <c r="CD384" s="5"/>
      <c r="CE384" s="5"/>
      <c r="CF384" s="5"/>
      <c r="CG384" s="5"/>
      <c r="CH384" s="5"/>
      <c r="CI384" s="5"/>
      <c r="CJ384" s="5"/>
    </row>
    <row r="385" spans="1:88" customFormat="1" ht="31.5" hidden="1" customHeight="1" x14ac:dyDescent="0.25">
      <c r="A385" s="161"/>
      <c r="B385" s="161"/>
      <c r="C385" s="101" t="s">
        <v>777</v>
      </c>
      <c r="D385" s="40"/>
      <c r="E385" s="99"/>
      <c r="F385" s="40"/>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100">
        <f t="shared" ref="BD385:CB385" si="360">COUNTIFS($J$7:$J$309,"Thể chất",BD$7:BD$309,"1")</f>
        <v>7</v>
      </c>
      <c r="BE385" s="100">
        <f t="shared" si="360"/>
        <v>9</v>
      </c>
      <c r="BF385" s="100">
        <f t="shared" si="360"/>
        <v>5</v>
      </c>
      <c r="BG385" s="100">
        <f t="shared" si="360"/>
        <v>6</v>
      </c>
      <c r="BH385" s="100">
        <f t="shared" si="360"/>
        <v>5</v>
      </c>
      <c r="BI385" s="100">
        <f t="shared" si="360"/>
        <v>4</v>
      </c>
      <c r="BJ385" s="100">
        <f t="shared" si="360"/>
        <v>4</v>
      </c>
      <c r="BK385" s="100">
        <f t="shared" si="360"/>
        <v>6</v>
      </c>
      <c r="BL385" s="100">
        <f t="shared" si="360"/>
        <v>6</v>
      </c>
      <c r="BM385" s="100">
        <f t="shared" si="360"/>
        <v>6</v>
      </c>
      <c r="BN385" s="100">
        <f t="shared" si="360"/>
        <v>5</v>
      </c>
      <c r="BO385" s="100">
        <f t="shared" si="360"/>
        <v>6</v>
      </c>
      <c r="BP385" s="100">
        <f t="shared" si="360"/>
        <v>5</v>
      </c>
      <c r="BQ385" s="100">
        <f t="shared" si="360"/>
        <v>5</v>
      </c>
      <c r="BR385" s="100">
        <f t="shared" si="360"/>
        <v>6</v>
      </c>
      <c r="BS385" s="100">
        <f t="shared" si="360"/>
        <v>10</v>
      </c>
      <c r="BT385" s="100">
        <f t="shared" si="360"/>
        <v>7</v>
      </c>
      <c r="BU385" s="100">
        <f t="shared" si="360"/>
        <v>7</v>
      </c>
      <c r="BV385" s="100">
        <f t="shared" si="360"/>
        <v>4</v>
      </c>
      <c r="BW385" s="100">
        <f t="shared" si="360"/>
        <v>5</v>
      </c>
      <c r="BX385" s="100">
        <f t="shared" si="360"/>
        <v>5</v>
      </c>
      <c r="BY385" s="100">
        <f t="shared" si="360"/>
        <v>8</v>
      </c>
      <c r="BZ385" s="100">
        <f t="shared" si="360"/>
        <v>7</v>
      </c>
      <c r="CA385" s="100">
        <f t="shared" si="360"/>
        <v>5</v>
      </c>
      <c r="CB385" s="100">
        <f t="shared" si="360"/>
        <v>10</v>
      </c>
      <c r="CC385" s="5"/>
      <c r="CD385" s="5"/>
      <c r="CE385" s="5"/>
      <c r="CF385" s="5"/>
      <c r="CG385" s="5"/>
      <c r="CH385" s="5"/>
      <c r="CI385" s="5"/>
      <c r="CJ385" s="5"/>
    </row>
    <row r="386" spans="1:88" customFormat="1" ht="31.5" hidden="1" customHeight="1" x14ac:dyDescent="0.25">
      <c r="A386" s="161"/>
      <c r="B386" s="161"/>
      <c r="C386" s="101" t="s">
        <v>778</v>
      </c>
      <c r="D386" s="40"/>
      <c r="E386" s="99"/>
      <c r="F386" s="40"/>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100">
        <f t="shared" ref="BD386:CB386" si="361">COUNTIFS($J$7:$J$309,"Thể chất",BD$7:BD$309,"0")</f>
        <v>1</v>
      </c>
      <c r="BE386" s="100">
        <f t="shared" si="361"/>
        <v>0</v>
      </c>
      <c r="BF386" s="100">
        <f t="shared" si="361"/>
        <v>1</v>
      </c>
      <c r="BG386" s="100">
        <f t="shared" si="361"/>
        <v>1</v>
      </c>
      <c r="BH386" s="100">
        <f t="shared" si="361"/>
        <v>0</v>
      </c>
      <c r="BI386" s="100">
        <f t="shared" si="361"/>
        <v>0</v>
      </c>
      <c r="BJ386" s="100">
        <f t="shared" si="361"/>
        <v>7</v>
      </c>
      <c r="BK386" s="100">
        <f t="shared" si="361"/>
        <v>1</v>
      </c>
      <c r="BL386" s="100">
        <f t="shared" si="361"/>
        <v>2</v>
      </c>
      <c r="BM386" s="100">
        <f t="shared" si="361"/>
        <v>2</v>
      </c>
      <c r="BN386" s="100">
        <f t="shared" si="361"/>
        <v>0</v>
      </c>
      <c r="BO386" s="100">
        <f t="shared" si="361"/>
        <v>2</v>
      </c>
      <c r="BP386" s="100">
        <f t="shared" si="361"/>
        <v>0</v>
      </c>
      <c r="BQ386" s="100">
        <f t="shared" si="361"/>
        <v>0</v>
      </c>
      <c r="BR386" s="100">
        <f t="shared" si="361"/>
        <v>3</v>
      </c>
      <c r="BS386" s="100">
        <f t="shared" si="361"/>
        <v>0</v>
      </c>
      <c r="BT386" s="100">
        <f t="shared" si="361"/>
        <v>0</v>
      </c>
      <c r="BU386" s="100">
        <f t="shared" si="361"/>
        <v>1</v>
      </c>
      <c r="BV386" s="100">
        <f t="shared" si="361"/>
        <v>6</v>
      </c>
      <c r="BW386" s="100">
        <f t="shared" si="361"/>
        <v>1</v>
      </c>
      <c r="BX386" s="100">
        <f t="shared" si="361"/>
        <v>0</v>
      </c>
      <c r="BY386" s="100">
        <f t="shared" si="361"/>
        <v>0</v>
      </c>
      <c r="BZ386" s="100">
        <f t="shared" si="361"/>
        <v>1</v>
      </c>
      <c r="CA386" s="100">
        <f t="shared" si="361"/>
        <v>0</v>
      </c>
      <c r="CB386" s="100">
        <f t="shared" si="361"/>
        <v>3</v>
      </c>
      <c r="CC386" s="5"/>
      <c r="CD386" s="5"/>
      <c r="CE386" s="5"/>
      <c r="CF386" s="5"/>
      <c r="CG386" s="5"/>
      <c r="CH386" s="5"/>
      <c r="CI386" s="5"/>
      <c r="CJ386" s="5"/>
    </row>
    <row r="387" spans="1:88" customFormat="1" ht="15.75" hidden="1" customHeight="1" x14ac:dyDescent="0.25">
      <c r="A387" s="161"/>
      <c r="B387" s="161"/>
      <c r="C387" s="190" t="s">
        <v>790</v>
      </c>
      <c r="D387" s="40"/>
      <c r="E387" s="99"/>
      <c r="F387" s="40"/>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103">
        <f t="shared" ref="BD387:CB387" si="362">(((BD384*2)+(BD385*1)+(BD386*0)))/(BD384+BD385+BD386)</f>
        <v>1.7352941176470589</v>
      </c>
      <c r="BE387" s="103">
        <f t="shared" si="362"/>
        <v>1.7352941176470589</v>
      </c>
      <c r="BF387" s="103">
        <f t="shared" si="362"/>
        <v>1.7941176470588236</v>
      </c>
      <c r="BG387" s="103">
        <f t="shared" si="362"/>
        <v>1.7647058823529411</v>
      </c>
      <c r="BH387" s="103">
        <f t="shared" si="362"/>
        <v>1.8529411764705883</v>
      </c>
      <c r="BI387" s="103">
        <f t="shared" si="362"/>
        <v>1.8823529411764706</v>
      </c>
      <c r="BJ387" s="103">
        <f t="shared" si="362"/>
        <v>1.4705882352941178</v>
      </c>
      <c r="BK387" s="103">
        <f t="shared" si="362"/>
        <v>1.7647058823529411</v>
      </c>
      <c r="BL387" s="103">
        <f t="shared" si="362"/>
        <v>1.7058823529411764</v>
      </c>
      <c r="BM387" s="103">
        <f t="shared" si="362"/>
        <v>1.7058823529411764</v>
      </c>
      <c r="BN387" s="103">
        <f t="shared" si="362"/>
        <v>1.8529411764705883</v>
      </c>
      <c r="BO387" s="103">
        <f t="shared" si="362"/>
        <v>1.7058823529411764</v>
      </c>
      <c r="BP387" s="103">
        <f t="shared" si="362"/>
        <v>1.8529411764705883</v>
      </c>
      <c r="BQ387" s="103">
        <f t="shared" si="362"/>
        <v>1.8529411764705883</v>
      </c>
      <c r="BR387" s="103">
        <f t="shared" si="362"/>
        <v>1.6470588235294117</v>
      </c>
      <c r="BS387" s="103">
        <f t="shared" si="362"/>
        <v>1.7058823529411764</v>
      </c>
      <c r="BT387" s="103">
        <f t="shared" si="362"/>
        <v>1.7941176470588236</v>
      </c>
      <c r="BU387" s="103">
        <f t="shared" si="362"/>
        <v>1.7352941176470589</v>
      </c>
      <c r="BV387" s="103">
        <f t="shared" si="362"/>
        <v>1.5294117647058822</v>
      </c>
      <c r="BW387" s="103">
        <f t="shared" si="362"/>
        <v>1.7941176470588236</v>
      </c>
      <c r="BX387" s="103">
        <f t="shared" si="362"/>
        <v>1.8529411764705883</v>
      </c>
      <c r="BY387" s="103">
        <f t="shared" si="362"/>
        <v>1.7647058823529411</v>
      </c>
      <c r="BZ387" s="103">
        <f t="shared" si="362"/>
        <v>1.7352941176470589</v>
      </c>
      <c r="CA387" s="103">
        <f t="shared" si="362"/>
        <v>1.8529411764705883</v>
      </c>
      <c r="CB387" s="103">
        <f t="shared" si="362"/>
        <v>1.5294117647058822</v>
      </c>
      <c r="CC387" s="177">
        <f>COUNTIF($BD388:$CB388,"Đ")</f>
        <v>22</v>
      </c>
      <c r="CD387" s="179">
        <f>CC387/COUNTA($BD388:$CB388)</f>
        <v>0.88</v>
      </c>
      <c r="CE387" s="177">
        <f>COUNTIF($BD388:$CB388,"CCG")</f>
        <v>3</v>
      </c>
      <c r="CF387" s="179">
        <f>CE387/COUNTA($BD388:$CB388)</f>
        <v>0.12</v>
      </c>
      <c r="CG387" s="177">
        <f>COUNTIF($BD388:$CB388,"CĐ")</f>
        <v>0</v>
      </c>
      <c r="CH387" s="179">
        <f>CG387/COUNTA($BD388:$CB388)</f>
        <v>0</v>
      </c>
      <c r="CI387" s="180">
        <f>(((CC387*2)+(CE387*1)+(CG387*0)))/(CC387+CE387+CG387)</f>
        <v>1.88</v>
      </c>
      <c r="CJ387" s="180" t="str">
        <f>IF(CI387&gt;=1.6,"Đạt mục tiêu",IF(CI387&gt;=1,"Cần cố gắng","Chưa đạt"))</f>
        <v>Đạt mục tiêu</v>
      </c>
    </row>
    <row r="388" spans="1:88" customFormat="1" ht="15.75" hidden="1" customHeight="1" x14ac:dyDescent="0.25">
      <c r="A388" s="161"/>
      <c r="B388" s="178"/>
      <c r="C388" s="178"/>
      <c r="D388" s="40"/>
      <c r="E388" s="99"/>
      <c r="F388" s="40"/>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103" t="str">
        <f t="shared" ref="BD388:CB388" si="363">IF(BD387&lt;1,"CĐ",IF(BD387&lt;1.6,"CCG","Đ"))</f>
        <v>Đ</v>
      </c>
      <c r="BE388" s="103" t="str">
        <f t="shared" si="363"/>
        <v>Đ</v>
      </c>
      <c r="BF388" s="103" t="str">
        <f t="shared" si="363"/>
        <v>Đ</v>
      </c>
      <c r="BG388" s="103" t="str">
        <f t="shared" si="363"/>
        <v>Đ</v>
      </c>
      <c r="BH388" s="103" t="str">
        <f t="shared" si="363"/>
        <v>Đ</v>
      </c>
      <c r="BI388" s="103" t="str">
        <f t="shared" si="363"/>
        <v>Đ</v>
      </c>
      <c r="BJ388" s="103" t="str">
        <f t="shared" si="363"/>
        <v>CCG</v>
      </c>
      <c r="BK388" s="103" t="str">
        <f t="shared" si="363"/>
        <v>Đ</v>
      </c>
      <c r="BL388" s="103" t="str">
        <f t="shared" si="363"/>
        <v>Đ</v>
      </c>
      <c r="BM388" s="103" t="str">
        <f t="shared" si="363"/>
        <v>Đ</v>
      </c>
      <c r="BN388" s="103" t="str">
        <f t="shared" si="363"/>
        <v>Đ</v>
      </c>
      <c r="BO388" s="103" t="str">
        <f t="shared" si="363"/>
        <v>Đ</v>
      </c>
      <c r="BP388" s="103" t="str">
        <f t="shared" si="363"/>
        <v>Đ</v>
      </c>
      <c r="BQ388" s="103" t="str">
        <f t="shared" si="363"/>
        <v>Đ</v>
      </c>
      <c r="BR388" s="103" t="str">
        <f t="shared" si="363"/>
        <v>Đ</v>
      </c>
      <c r="BS388" s="103" t="str">
        <f t="shared" si="363"/>
        <v>Đ</v>
      </c>
      <c r="BT388" s="103" t="str">
        <f t="shared" si="363"/>
        <v>Đ</v>
      </c>
      <c r="BU388" s="103" t="str">
        <f t="shared" si="363"/>
        <v>Đ</v>
      </c>
      <c r="BV388" s="103" t="str">
        <f t="shared" si="363"/>
        <v>CCG</v>
      </c>
      <c r="BW388" s="103" t="str">
        <f t="shared" si="363"/>
        <v>Đ</v>
      </c>
      <c r="BX388" s="103" t="str">
        <f t="shared" si="363"/>
        <v>Đ</v>
      </c>
      <c r="BY388" s="103" t="str">
        <f t="shared" si="363"/>
        <v>Đ</v>
      </c>
      <c r="BZ388" s="103" t="str">
        <f t="shared" si="363"/>
        <v>Đ</v>
      </c>
      <c r="CA388" s="103" t="str">
        <f t="shared" si="363"/>
        <v>Đ</v>
      </c>
      <c r="CB388" s="103" t="str">
        <f t="shared" si="363"/>
        <v>CCG</v>
      </c>
      <c r="CC388" s="178"/>
      <c r="CD388" s="178"/>
      <c r="CE388" s="178"/>
      <c r="CF388" s="178"/>
      <c r="CG388" s="178"/>
      <c r="CH388" s="178"/>
      <c r="CI388" s="178"/>
      <c r="CJ388" s="178"/>
    </row>
    <row r="389" spans="1:88" customFormat="1" ht="31.5" hidden="1" customHeight="1" x14ac:dyDescent="0.25">
      <c r="A389" s="161"/>
      <c r="B389" s="191" t="s">
        <v>136</v>
      </c>
      <c r="C389" s="66" t="s">
        <v>776</v>
      </c>
      <c r="D389" s="105"/>
      <c r="E389" s="17"/>
      <c r="F389" s="105"/>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06">
        <f t="shared" ref="BD389:CB389" si="364">COUNTIFS($J$7:$J$309,"Nhận thức",BD$7:BD$309,"2")</f>
        <v>15</v>
      </c>
      <c r="BE389" s="106">
        <f t="shared" si="364"/>
        <v>16</v>
      </c>
      <c r="BF389" s="106">
        <f t="shared" si="364"/>
        <v>15</v>
      </c>
      <c r="BG389" s="106">
        <f t="shared" si="364"/>
        <v>11</v>
      </c>
      <c r="BH389" s="106">
        <f t="shared" si="364"/>
        <v>15</v>
      </c>
      <c r="BI389" s="106">
        <f t="shared" si="364"/>
        <v>15</v>
      </c>
      <c r="BJ389" s="106">
        <f t="shared" si="364"/>
        <v>11</v>
      </c>
      <c r="BK389" s="106">
        <f t="shared" si="364"/>
        <v>16</v>
      </c>
      <c r="BL389" s="106">
        <f t="shared" si="364"/>
        <v>18</v>
      </c>
      <c r="BM389" s="106">
        <f t="shared" si="364"/>
        <v>12</v>
      </c>
      <c r="BN389" s="106">
        <f t="shared" si="364"/>
        <v>13</v>
      </c>
      <c r="BO389" s="106">
        <f t="shared" si="364"/>
        <v>16</v>
      </c>
      <c r="BP389" s="106">
        <f t="shared" si="364"/>
        <v>18</v>
      </c>
      <c r="BQ389" s="106">
        <f t="shared" si="364"/>
        <v>14</v>
      </c>
      <c r="BR389" s="106">
        <f t="shared" si="364"/>
        <v>16</v>
      </c>
      <c r="BS389" s="106">
        <f t="shared" si="364"/>
        <v>13</v>
      </c>
      <c r="BT389" s="106">
        <f t="shared" si="364"/>
        <v>17</v>
      </c>
      <c r="BU389" s="106">
        <f t="shared" si="364"/>
        <v>13</v>
      </c>
      <c r="BV389" s="106">
        <f t="shared" si="364"/>
        <v>8</v>
      </c>
      <c r="BW389" s="106">
        <f t="shared" si="364"/>
        <v>14</v>
      </c>
      <c r="BX389" s="106">
        <f t="shared" si="364"/>
        <v>13</v>
      </c>
      <c r="BY389" s="106">
        <f t="shared" si="364"/>
        <v>17</v>
      </c>
      <c r="BZ389" s="106">
        <f t="shared" si="364"/>
        <v>14</v>
      </c>
      <c r="CA389" s="106">
        <f t="shared" si="364"/>
        <v>12</v>
      </c>
      <c r="CB389" s="106">
        <f t="shared" si="364"/>
        <v>11</v>
      </c>
      <c r="CC389" s="14"/>
      <c r="CD389" s="14"/>
      <c r="CE389" s="14"/>
      <c r="CF389" s="14"/>
      <c r="CG389" s="14"/>
      <c r="CH389" s="14"/>
      <c r="CI389" s="14"/>
      <c r="CJ389" s="14"/>
    </row>
    <row r="390" spans="1:88" customFormat="1" ht="31.5" hidden="1" customHeight="1" x14ac:dyDescent="0.25">
      <c r="A390" s="161"/>
      <c r="B390" s="161"/>
      <c r="C390" s="66" t="s">
        <v>777</v>
      </c>
      <c r="D390" s="105"/>
      <c r="E390" s="17"/>
      <c r="F390" s="105"/>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06">
        <f t="shared" ref="BD390:CB390" si="365">COUNTIFS($J$7:$J$309,"Nhận thức",BD$7:BD$309,"1")</f>
        <v>2</v>
      </c>
      <c r="BE390" s="106">
        <f t="shared" si="365"/>
        <v>2</v>
      </c>
      <c r="BF390" s="106">
        <f t="shared" si="365"/>
        <v>2</v>
      </c>
      <c r="BG390" s="106">
        <f t="shared" si="365"/>
        <v>7</v>
      </c>
      <c r="BH390" s="106">
        <f t="shared" si="365"/>
        <v>3</v>
      </c>
      <c r="BI390" s="106">
        <f t="shared" si="365"/>
        <v>3</v>
      </c>
      <c r="BJ390" s="106">
        <f t="shared" si="365"/>
        <v>4</v>
      </c>
      <c r="BK390" s="106">
        <f t="shared" si="365"/>
        <v>2</v>
      </c>
      <c r="BL390" s="106">
        <f t="shared" si="365"/>
        <v>0</v>
      </c>
      <c r="BM390" s="106">
        <f t="shared" si="365"/>
        <v>6</v>
      </c>
      <c r="BN390" s="106">
        <f t="shared" si="365"/>
        <v>5</v>
      </c>
      <c r="BO390" s="106">
        <f t="shared" si="365"/>
        <v>2</v>
      </c>
      <c r="BP390" s="106">
        <f t="shared" si="365"/>
        <v>0</v>
      </c>
      <c r="BQ390" s="106">
        <f t="shared" si="365"/>
        <v>4</v>
      </c>
      <c r="BR390" s="106">
        <f t="shared" si="365"/>
        <v>2</v>
      </c>
      <c r="BS390" s="106">
        <f t="shared" si="365"/>
        <v>5</v>
      </c>
      <c r="BT390" s="106">
        <f t="shared" si="365"/>
        <v>1</v>
      </c>
      <c r="BU390" s="106">
        <f t="shared" si="365"/>
        <v>5</v>
      </c>
      <c r="BV390" s="106">
        <f t="shared" si="365"/>
        <v>6</v>
      </c>
      <c r="BW390" s="106">
        <f t="shared" si="365"/>
        <v>4</v>
      </c>
      <c r="BX390" s="106">
        <f t="shared" si="365"/>
        <v>4</v>
      </c>
      <c r="BY390" s="106">
        <f t="shared" si="365"/>
        <v>1</v>
      </c>
      <c r="BZ390" s="106">
        <f t="shared" si="365"/>
        <v>3</v>
      </c>
      <c r="CA390" s="106">
        <f t="shared" si="365"/>
        <v>6</v>
      </c>
      <c r="CB390" s="106">
        <f t="shared" si="365"/>
        <v>5</v>
      </c>
      <c r="CC390" s="14"/>
      <c r="CD390" s="14"/>
      <c r="CE390" s="14"/>
      <c r="CF390" s="14"/>
      <c r="CG390" s="14"/>
      <c r="CH390" s="14"/>
      <c r="CI390" s="14"/>
      <c r="CJ390" s="14"/>
    </row>
    <row r="391" spans="1:88" customFormat="1" ht="31.5" hidden="1" customHeight="1" x14ac:dyDescent="0.25">
      <c r="A391" s="161"/>
      <c r="B391" s="161"/>
      <c r="C391" s="66" t="s">
        <v>778</v>
      </c>
      <c r="D391" s="105"/>
      <c r="E391" s="17"/>
      <c r="F391" s="105"/>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06">
        <f t="shared" ref="BD391:CB391" si="366">COUNTIFS($J$7:$J$309,"Nhận thức",BD$7:BD$309,"0")</f>
        <v>1</v>
      </c>
      <c r="BE391" s="106">
        <f t="shared" si="366"/>
        <v>0</v>
      </c>
      <c r="BF391" s="106">
        <f t="shared" si="366"/>
        <v>1</v>
      </c>
      <c r="BG391" s="106">
        <f t="shared" si="366"/>
        <v>0</v>
      </c>
      <c r="BH391" s="106">
        <f t="shared" si="366"/>
        <v>0</v>
      </c>
      <c r="BI391" s="106">
        <f t="shared" si="366"/>
        <v>0</v>
      </c>
      <c r="BJ391" s="106">
        <f t="shared" si="366"/>
        <v>3</v>
      </c>
      <c r="BK391" s="106">
        <f t="shared" si="366"/>
        <v>0</v>
      </c>
      <c r="BL391" s="106">
        <f t="shared" si="366"/>
        <v>0</v>
      </c>
      <c r="BM391" s="106">
        <f t="shared" si="366"/>
        <v>0</v>
      </c>
      <c r="BN391" s="106">
        <f t="shared" si="366"/>
        <v>0</v>
      </c>
      <c r="BO391" s="106">
        <f t="shared" si="366"/>
        <v>0</v>
      </c>
      <c r="BP391" s="106">
        <f t="shared" si="366"/>
        <v>0</v>
      </c>
      <c r="BQ391" s="106">
        <f t="shared" si="366"/>
        <v>0</v>
      </c>
      <c r="BR391" s="106">
        <f t="shared" si="366"/>
        <v>0</v>
      </c>
      <c r="BS391" s="106">
        <f t="shared" si="366"/>
        <v>0</v>
      </c>
      <c r="BT391" s="106">
        <f t="shared" si="366"/>
        <v>0</v>
      </c>
      <c r="BU391" s="106">
        <f t="shared" si="366"/>
        <v>0</v>
      </c>
      <c r="BV391" s="106">
        <f t="shared" si="366"/>
        <v>4</v>
      </c>
      <c r="BW391" s="106">
        <f t="shared" si="366"/>
        <v>0</v>
      </c>
      <c r="BX391" s="106">
        <f t="shared" si="366"/>
        <v>1</v>
      </c>
      <c r="BY391" s="106">
        <f t="shared" si="366"/>
        <v>0</v>
      </c>
      <c r="BZ391" s="106">
        <f t="shared" si="366"/>
        <v>1</v>
      </c>
      <c r="CA391" s="106">
        <f t="shared" si="366"/>
        <v>0</v>
      </c>
      <c r="CB391" s="106">
        <f t="shared" si="366"/>
        <v>2</v>
      </c>
      <c r="CC391" s="14"/>
      <c r="CD391" s="14"/>
      <c r="CE391" s="14"/>
      <c r="CF391" s="14"/>
      <c r="CG391" s="14"/>
      <c r="CH391" s="14"/>
      <c r="CI391" s="14"/>
      <c r="CJ391" s="14"/>
    </row>
    <row r="392" spans="1:88" customFormat="1" ht="15.75" hidden="1" customHeight="1" x14ac:dyDescent="0.25">
      <c r="A392" s="161"/>
      <c r="B392" s="161"/>
      <c r="C392" s="184" t="s">
        <v>791</v>
      </c>
      <c r="D392" s="105"/>
      <c r="E392" s="17"/>
      <c r="F392" s="105"/>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07">
        <f t="shared" ref="BD392:CB392" si="367">(((BD389*2)+(BD390*1)+(BD391*0)))/(BD389+BD390+BD391)</f>
        <v>1.7777777777777777</v>
      </c>
      <c r="BE392" s="107">
        <f t="shared" si="367"/>
        <v>1.8888888888888888</v>
      </c>
      <c r="BF392" s="107">
        <f t="shared" si="367"/>
        <v>1.7777777777777777</v>
      </c>
      <c r="BG392" s="107">
        <f t="shared" si="367"/>
        <v>1.6111111111111112</v>
      </c>
      <c r="BH392" s="107">
        <f t="shared" si="367"/>
        <v>1.8333333333333333</v>
      </c>
      <c r="BI392" s="107">
        <f t="shared" si="367"/>
        <v>1.8333333333333333</v>
      </c>
      <c r="BJ392" s="107">
        <f t="shared" si="367"/>
        <v>1.4444444444444444</v>
      </c>
      <c r="BK392" s="107">
        <f t="shared" si="367"/>
        <v>1.8888888888888888</v>
      </c>
      <c r="BL392" s="107">
        <f t="shared" si="367"/>
        <v>2</v>
      </c>
      <c r="BM392" s="107">
        <f t="shared" si="367"/>
        <v>1.6666666666666667</v>
      </c>
      <c r="BN392" s="107">
        <f t="shared" si="367"/>
        <v>1.7222222222222223</v>
      </c>
      <c r="BO392" s="107">
        <f t="shared" si="367"/>
        <v>1.8888888888888888</v>
      </c>
      <c r="BP392" s="107">
        <f t="shared" si="367"/>
        <v>2</v>
      </c>
      <c r="BQ392" s="107">
        <f t="shared" si="367"/>
        <v>1.7777777777777777</v>
      </c>
      <c r="BR392" s="107">
        <f t="shared" si="367"/>
        <v>1.8888888888888888</v>
      </c>
      <c r="BS392" s="107">
        <f t="shared" si="367"/>
        <v>1.7222222222222223</v>
      </c>
      <c r="BT392" s="107">
        <f t="shared" si="367"/>
        <v>1.9444444444444444</v>
      </c>
      <c r="BU392" s="107">
        <f t="shared" si="367"/>
        <v>1.7222222222222223</v>
      </c>
      <c r="BV392" s="107">
        <f t="shared" si="367"/>
        <v>1.2222222222222223</v>
      </c>
      <c r="BW392" s="107">
        <f t="shared" si="367"/>
        <v>1.7777777777777777</v>
      </c>
      <c r="BX392" s="107">
        <f t="shared" si="367"/>
        <v>1.6666666666666667</v>
      </c>
      <c r="BY392" s="107">
        <f t="shared" si="367"/>
        <v>1.9444444444444444</v>
      </c>
      <c r="BZ392" s="107">
        <f t="shared" si="367"/>
        <v>1.7222222222222223</v>
      </c>
      <c r="CA392" s="107">
        <f t="shared" si="367"/>
        <v>1.6666666666666667</v>
      </c>
      <c r="CB392" s="107">
        <f t="shared" si="367"/>
        <v>1.5</v>
      </c>
      <c r="CC392" s="185">
        <f>COUNTIF($BD393:$CB393,"Đ")</f>
        <v>22</v>
      </c>
      <c r="CD392" s="186">
        <f>CC392/COUNTA($BD393:$CB393)</f>
        <v>0.88</v>
      </c>
      <c r="CE392" s="185">
        <f>COUNTIF($BD393:$CB393,"CCG")</f>
        <v>3</v>
      </c>
      <c r="CF392" s="186">
        <f>CE392/COUNTA($BD393:$CB393)</f>
        <v>0.12</v>
      </c>
      <c r="CG392" s="185">
        <f>COUNTIF($BD393:$CB393,"CĐ")</f>
        <v>0</v>
      </c>
      <c r="CH392" s="186">
        <f>CG392/COUNTA($BD393:$CB393)</f>
        <v>0</v>
      </c>
      <c r="CI392" s="189">
        <f>(((CC392*2)+(CE392*1)+(CG392*0)))/(CC392+CE392+CG392)</f>
        <v>1.88</v>
      </c>
      <c r="CJ392" s="189" t="str">
        <f>IF(CI392&gt;=1.6,"Đạt mục tiêu",IF(CI392&gt;=1,"Cần cố gắng","Chưa đạt"))</f>
        <v>Đạt mục tiêu</v>
      </c>
    </row>
    <row r="393" spans="1:88" customFormat="1" ht="15.75" hidden="1" customHeight="1" x14ac:dyDescent="0.25">
      <c r="A393" s="161"/>
      <c r="B393" s="178"/>
      <c r="C393" s="178"/>
      <c r="D393" s="105"/>
      <c r="E393" s="17"/>
      <c r="F393" s="105"/>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107" t="str">
        <f t="shared" ref="BD393:CB393" si="368">IF(BD392&lt;1,"CĐ",IF(BD392&lt;1.6,"CCG","Đ"))</f>
        <v>Đ</v>
      </c>
      <c r="BE393" s="107" t="str">
        <f t="shared" si="368"/>
        <v>Đ</v>
      </c>
      <c r="BF393" s="107" t="str">
        <f t="shared" si="368"/>
        <v>Đ</v>
      </c>
      <c r="BG393" s="107" t="str">
        <f t="shared" si="368"/>
        <v>Đ</v>
      </c>
      <c r="BH393" s="107" t="str">
        <f t="shared" si="368"/>
        <v>Đ</v>
      </c>
      <c r="BI393" s="107" t="str">
        <f t="shared" si="368"/>
        <v>Đ</v>
      </c>
      <c r="BJ393" s="107" t="str">
        <f t="shared" si="368"/>
        <v>CCG</v>
      </c>
      <c r="BK393" s="107" t="str">
        <f t="shared" si="368"/>
        <v>Đ</v>
      </c>
      <c r="BL393" s="107" t="str">
        <f t="shared" si="368"/>
        <v>Đ</v>
      </c>
      <c r="BM393" s="107" t="str">
        <f t="shared" si="368"/>
        <v>Đ</v>
      </c>
      <c r="BN393" s="107" t="str">
        <f t="shared" si="368"/>
        <v>Đ</v>
      </c>
      <c r="BO393" s="107" t="str">
        <f t="shared" si="368"/>
        <v>Đ</v>
      </c>
      <c r="BP393" s="107" t="str">
        <f t="shared" si="368"/>
        <v>Đ</v>
      </c>
      <c r="BQ393" s="107" t="str">
        <f t="shared" si="368"/>
        <v>Đ</v>
      </c>
      <c r="BR393" s="107" t="str">
        <f t="shared" si="368"/>
        <v>Đ</v>
      </c>
      <c r="BS393" s="107" t="str">
        <f t="shared" si="368"/>
        <v>Đ</v>
      </c>
      <c r="BT393" s="107" t="str">
        <f t="shared" si="368"/>
        <v>Đ</v>
      </c>
      <c r="BU393" s="107" t="str">
        <f t="shared" si="368"/>
        <v>Đ</v>
      </c>
      <c r="BV393" s="107" t="str">
        <f t="shared" si="368"/>
        <v>CCG</v>
      </c>
      <c r="BW393" s="107" t="str">
        <f t="shared" si="368"/>
        <v>Đ</v>
      </c>
      <c r="BX393" s="107" t="str">
        <f t="shared" si="368"/>
        <v>Đ</v>
      </c>
      <c r="BY393" s="107" t="str">
        <f t="shared" si="368"/>
        <v>Đ</v>
      </c>
      <c r="BZ393" s="107" t="str">
        <f t="shared" si="368"/>
        <v>Đ</v>
      </c>
      <c r="CA393" s="107" t="str">
        <f t="shared" si="368"/>
        <v>Đ</v>
      </c>
      <c r="CB393" s="107" t="str">
        <f t="shared" si="368"/>
        <v>CCG</v>
      </c>
      <c r="CC393" s="178"/>
      <c r="CD393" s="178"/>
      <c r="CE393" s="178"/>
      <c r="CF393" s="178"/>
      <c r="CG393" s="178"/>
      <c r="CH393" s="178"/>
      <c r="CI393" s="178"/>
      <c r="CJ393" s="178"/>
    </row>
    <row r="394" spans="1:88" customFormat="1" ht="31.5" hidden="1" customHeight="1" x14ac:dyDescent="0.25">
      <c r="A394" s="161"/>
      <c r="B394" s="192" t="s">
        <v>204</v>
      </c>
      <c r="C394" s="101" t="s">
        <v>776</v>
      </c>
      <c r="D394" s="40"/>
      <c r="E394" s="99"/>
      <c r="F394" s="40"/>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100">
        <f t="shared" ref="BD394:CB394" si="369">COUNTIFS($J$7:$J$309,"Ngôn ngữ",BD$7:BD$309,"2")</f>
        <v>8</v>
      </c>
      <c r="BE394" s="100">
        <f t="shared" si="369"/>
        <v>12</v>
      </c>
      <c r="BF394" s="100">
        <f t="shared" si="369"/>
        <v>9</v>
      </c>
      <c r="BG394" s="100">
        <f t="shared" si="369"/>
        <v>8</v>
      </c>
      <c r="BH394" s="100">
        <f t="shared" si="369"/>
        <v>10</v>
      </c>
      <c r="BI394" s="100">
        <f t="shared" si="369"/>
        <v>8</v>
      </c>
      <c r="BJ394" s="100">
        <f t="shared" si="369"/>
        <v>9</v>
      </c>
      <c r="BK394" s="100">
        <f t="shared" si="369"/>
        <v>10</v>
      </c>
      <c r="BL394" s="100">
        <f t="shared" si="369"/>
        <v>9</v>
      </c>
      <c r="BM394" s="100">
        <f t="shared" si="369"/>
        <v>10</v>
      </c>
      <c r="BN394" s="100">
        <f t="shared" si="369"/>
        <v>10</v>
      </c>
      <c r="BO394" s="100">
        <f t="shared" si="369"/>
        <v>10</v>
      </c>
      <c r="BP394" s="100">
        <f t="shared" si="369"/>
        <v>10</v>
      </c>
      <c r="BQ394" s="100">
        <f t="shared" si="369"/>
        <v>11</v>
      </c>
      <c r="BR394" s="100">
        <f t="shared" si="369"/>
        <v>9</v>
      </c>
      <c r="BS394" s="100">
        <f t="shared" si="369"/>
        <v>9</v>
      </c>
      <c r="BT394" s="100">
        <f t="shared" si="369"/>
        <v>7</v>
      </c>
      <c r="BU394" s="100">
        <f t="shared" si="369"/>
        <v>10</v>
      </c>
      <c r="BV394" s="100">
        <f t="shared" si="369"/>
        <v>6</v>
      </c>
      <c r="BW394" s="100">
        <f t="shared" si="369"/>
        <v>11</v>
      </c>
      <c r="BX394" s="100">
        <f t="shared" si="369"/>
        <v>10</v>
      </c>
      <c r="BY394" s="100">
        <f t="shared" si="369"/>
        <v>10</v>
      </c>
      <c r="BZ394" s="100">
        <f t="shared" si="369"/>
        <v>10</v>
      </c>
      <c r="CA394" s="100">
        <f t="shared" si="369"/>
        <v>9</v>
      </c>
      <c r="CB394" s="100">
        <f t="shared" si="369"/>
        <v>8</v>
      </c>
      <c r="CC394" s="5"/>
      <c r="CD394" s="5"/>
      <c r="CE394" s="5"/>
      <c r="CF394" s="5"/>
      <c r="CG394" s="5"/>
      <c r="CH394" s="5"/>
      <c r="CI394" s="5"/>
      <c r="CJ394" s="5"/>
    </row>
    <row r="395" spans="1:88" customFormat="1" ht="31.5" hidden="1" customHeight="1" x14ac:dyDescent="0.25">
      <c r="A395" s="161"/>
      <c r="B395" s="161"/>
      <c r="C395" s="101" t="s">
        <v>777</v>
      </c>
      <c r="D395" s="40"/>
      <c r="E395" s="99"/>
      <c r="F395" s="40"/>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100">
        <f t="shared" ref="BD395:CB395" si="370">COUNTIFS($J$7:$J$309,"Ngôn ngữ",BD$7:BD$309,"1")</f>
        <v>4</v>
      </c>
      <c r="BE395" s="100">
        <f t="shared" si="370"/>
        <v>0</v>
      </c>
      <c r="BF395" s="100">
        <f t="shared" si="370"/>
        <v>2</v>
      </c>
      <c r="BG395" s="100">
        <f t="shared" si="370"/>
        <v>2</v>
      </c>
      <c r="BH395" s="100">
        <f t="shared" si="370"/>
        <v>1</v>
      </c>
      <c r="BI395" s="100">
        <f t="shared" si="370"/>
        <v>3</v>
      </c>
      <c r="BJ395" s="100">
        <f t="shared" si="370"/>
        <v>2</v>
      </c>
      <c r="BK395" s="100">
        <f t="shared" si="370"/>
        <v>2</v>
      </c>
      <c r="BL395" s="100">
        <f t="shared" si="370"/>
        <v>2</v>
      </c>
      <c r="BM395" s="100">
        <f t="shared" si="370"/>
        <v>2</v>
      </c>
      <c r="BN395" s="100">
        <f t="shared" si="370"/>
        <v>2</v>
      </c>
      <c r="BO395" s="100">
        <f t="shared" si="370"/>
        <v>2</v>
      </c>
      <c r="BP395" s="100">
        <f t="shared" si="370"/>
        <v>2</v>
      </c>
      <c r="BQ395" s="100">
        <f t="shared" si="370"/>
        <v>1</v>
      </c>
      <c r="BR395" s="100">
        <f t="shared" si="370"/>
        <v>2</v>
      </c>
      <c r="BS395" s="100">
        <f t="shared" si="370"/>
        <v>3</v>
      </c>
      <c r="BT395" s="100">
        <f t="shared" si="370"/>
        <v>5</v>
      </c>
      <c r="BU395" s="100">
        <f t="shared" si="370"/>
        <v>2</v>
      </c>
      <c r="BV395" s="100">
        <f t="shared" si="370"/>
        <v>4</v>
      </c>
      <c r="BW395" s="100">
        <f t="shared" si="370"/>
        <v>1</v>
      </c>
      <c r="BX395" s="100">
        <f t="shared" si="370"/>
        <v>2</v>
      </c>
      <c r="BY395" s="100">
        <f t="shared" si="370"/>
        <v>2</v>
      </c>
      <c r="BZ395" s="100">
        <f t="shared" si="370"/>
        <v>2</v>
      </c>
      <c r="CA395" s="100">
        <f t="shared" si="370"/>
        <v>3</v>
      </c>
      <c r="CB395" s="100">
        <f t="shared" si="370"/>
        <v>4</v>
      </c>
      <c r="CC395" s="5"/>
      <c r="CD395" s="5"/>
      <c r="CE395" s="5"/>
      <c r="CF395" s="5"/>
      <c r="CG395" s="5"/>
      <c r="CH395" s="5"/>
      <c r="CI395" s="5"/>
      <c r="CJ395" s="5"/>
    </row>
    <row r="396" spans="1:88" customFormat="1" ht="31.5" hidden="1" customHeight="1" x14ac:dyDescent="0.25">
      <c r="A396" s="161"/>
      <c r="B396" s="161"/>
      <c r="C396" s="101" t="s">
        <v>778</v>
      </c>
      <c r="D396" s="40"/>
      <c r="E396" s="99"/>
      <c r="F396" s="40"/>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100">
        <f t="shared" ref="BD396:CB396" si="371">COUNTIFS($J$7:$J$309,"Ngôn ngữ",BD$7:BD$309,"0")</f>
        <v>0</v>
      </c>
      <c r="BE396" s="100">
        <f t="shared" si="371"/>
        <v>0</v>
      </c>
      <c r="BF396" s="100">
        <f t="shared" si="371"/>
        <v>1</v>
      </c>
      <c r="BG396" s="100">
        <f t="shared" si="371"/>
        <v>2</v>
      </c>
      <c r="BH396" s="100">
        <f t="shared" si="371"/>
        <v>1</v>
      </c>
      <c r="BI396" s="100">
        <f t="shared" si="371"/>
        <v>1</v>
      </c>
      <c r="BJ396" s="100">
        <f t="shared" si="371"/>
        <v>1</v>
      </c>
      <c r="BK396" s="100">
        <f t="shared" si="371"/>
        <v>0</v>
      </c>
      <c r="BL396" s="100">
        <f t="shared" si="371"/>
        <v>1</v>
      </c>
      <c r="BM396" s="100">
        <f t="shared" si="371"/>
        <v>0</v>
      </c>
      <c r="BN396" s="100">
        <f t="shared" si="371"/>
        <v>0</v>
      </c>
      <c r="BO396" s="100">
        <f t="shared" si="371"/>
        <v>0</v>
      </c>
      <c r="BP396" s="100">
        <f t="shared" si="371"/>
        <v>0</v>
      </c>
      <c r="BQ396" s="100">
        <f t="shared" si="371"/>
        <v>0</v>
      </c>
      <c r="BR396" s="100">
        <f t="shared" si="371"/>
        <v>1</v>
      </c>
      <c r="BS396" s="100">
        <f t="shared" si="371"/>
        <v>0</v>
      </c>
      <c r="BT396" s="100">
        <f t="shared" si="371"/>
        <v>0</v>
      </c>
      <c r="BU396" s="100">
        <f t="shared" si="371"/>
        <v>0</v>
      </c>
      <c r="BV396" s="100">
        <f t="shared" si="371"/>
        <v>2</v>
      </c>
      <c r="BW396" s="100">
        <f t="shared" si="371"/>
        <v>0</v>
      </c>
      <c r="BX396" s="100">
        <f t="shared" si="371"/>
        <v>0</v>
      </c>
      <c r="BY396" s="100">
        <f t="shared" si="371"/>
        <v>0</v>
      </c>
      <c r="BZ396" s="100">
        <f t="shared" si="371"/>
        <v>0</v>
      </c>
      <c r="CA396" s="100">
        <f t="shared" si="371"/>
        <v>0</v>
      </c>
      <c r="CB396" s="100">
        <f t="shared" si="371"/>
        <v>0</v>
      </c>
      <c r="CC396" s="5"/>
      <c r="CD396" s="5"/>
      <c r="CE396" s="5"/>
      <c r="CF396" s="5"/>
      <c r="CG396" s="5"/>
      <c r="CH396" s="5"/>
      <c r="CI396" s="5"/>
      <c r="CJ396" s="5"/>
    </row>
    <row r="397" spans="1:88" customFormat="1" ht="15.75" hidden="1" customHeight="1" x14ac:dyDescent="0.25">
      <c r="A397" s="161"/>
      <c r="B397" s="161"/>
      <c r="C397" s="190" t="s">
        <v>792</v>
      </c>
      <c r="D397" s="40"/>
      <c r="E397" s="99"/>
      <c r="F397" s="40"/>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103">
        <f t="shared" ref="BD397:CB397" si="372">(((BD394*2)+(BD395*1)+(BD396*0)))/(BD394+BD395+BD396)</f>
        <v>1.6666666666666667</v>
      </c>
      <c r="BE397" s="103">
        <f t="shared" si="372"/>
        <v>2</v>
      </c>
      <c r="BF397" s="103">
        <f t="shared" si="372"/>
        <v>1.6666666666666667</v>
      </c>
      <c r="BG397" s="103">
        <f t="shared" si="372"/>
        <v>1.5</v>
      </c>
      <c r="BH397" s="103">
        <f t="shared" si="372"/>
        <v>1.75</v>
      </c>
      <c r="BI397" s="103">
        <f t="shared" si="372"/>
        <v>1.5833333333333333</v>
      </c>
      <c r="BJ397" s="103">
        <f t="shared" si="372"/>
        <v>1.6666666666666667</v>
      </c>
      <c r="BK397" s="103">
        <f t="shared" si="372"/>
        <v>1.8333333333333333</v>
      </c>
      <c r="BL397" s="103">
        <f t="shared" si="372"/>
        <v>1.6666666666666667</v>
      </c>
      <c r="BM397" s="103">
        <f t="shared" si="372"/>
        <v>1.8333333333333333</v>
      </c>
      <c r="BN397" s="103">
        <f t="shared" si="372"/>
        <v>1.8333333333333333</v>
      </c>
      <c r="BO397" s="103">
        <f t="shared" si="372"/>
        <v>1.8333333333333333</v>
      </c>
      <c r="BP397" s="103">
        <f t="shared" si="372"/>
        <v>1.8333333333333333</v>
      </c>
      <c r="BQ397" s="103">
        <f t="shared" si="372"/>
        <v>1.9166666666666667</v>
      </c>
      <c r="BR397" s="103">
        <f t="shared" si="372"/>
        <v>1.6666666666666667</v>
      </c>
      <c r="BS397" s="103">
        <f t="shared" si="372"/>
        <v>1.75</v>
      </c>
      <c r="BT397" s="103">
        <f t="shared" si="372"/>
        <v>1.5833333333333333</v>
      </c>
      <c r="BU397" s="103">
        <f t="shared" si="372"/>
        <v>1.8333333333333333</v>
      </c>
      <c r="BV397" s="103">
        <f t="shared" si="372"/>
        <v>1.3333333333333333</v>
      </c>
      <c r="BW397" s="103">
        <f t="shared" si="372"/>
        <v>1.9166666666666667</v>
      </c>
      <c r="BX397" s="103">
        <f t="shared" si="372"/>
        <v>1.8333333333333333</v>
      </c>
      <c r="BY397" s="103">
        <f t="shared" si="372"/>
        <v>1.8333333333333333</v>
      </c>
      <c r="BZ397" s="103">
        <f t="shared" si="372"/>
        <v>1.8333333333333333</v>
      </c>
      <c r="CA397" s="103">
        <f t="shared" si="372"/>
        <v>1.75</v>
      </c>
      <c r="CB397" s="103">
        <f t="shared" si="372"/>
        <v>1.6666666666666667</v>
      </c>
      <c r="CC397" s="177">
        <f>COUNTIF($BD398:$CB398,"Đ")</f>
        <v>21</v>
      </c>
      <c r="CD397" s="179">
        <f>CC397/COUNTA($BD398:$CB398)</f>
        <v>0.84</v>
      </c>
      <c r="CE397" s="177">
        <f>COUNTIF($BD398:$CB398,"CCG")</f>
        <v>4</v>
      </c>
      <c r="CF397" s="179">
        <f>CE397/COUNTA($BD398:$CB398)</f>
        <v>0.16</v>
      </c>
      <c r="CG397" s="177">
        <f>COUNTIF($BD398:$CB398,"CĐ")</f>
        <v>0</v>
      </c>
      <c r="CH397" s="179">
        <f>CG397/COUNTA($BD398:$CB398)</f>
        <v>0</v>
      </c>
      <c r="CI397" s="180">
        <f>(((CC397*2)+(CE397*1)+(CG397*0)))/(CC397+CE397+CG397)</f>
        <v>1.84</v>
      </c>
      <c r="CJ397" s="180" t="str">
        <f>IF(CI397&gt;=1.6,"Đạt mục tiêu",IF(CI397&gt;=1,"Cần cố gắng","Chưa đạt"))</f>
        <v>Đạt mục tiêu</v>
      </c>
    </row>
    <row r="398" spans="1:88" customFormat="1" ht="15.75" hidden="1" customHeight="1" x14ac:dyDescent="0.25">
      <c r="A398" s="161"/>
      <c r="B398" s="178"/>
      <c r="C398" s="178"/>
      <c r="D398" s="40"/>
      <c r="E398" s="99"/>
      <c r="F398" s="40"/>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103" t="str">
        <f t="shared" ref="BD398:CB398" si="373">IF(BD397&lt;1,"CĐ",IF(BD397&lt;1.6,"CCG","Đ"))</f>
        <v>Đ</v>
      </c>
      <c r="BE398" s="103" t="str">
        <f t="shared" si="373"/>
        <v>Đ</v>
      </c>
      <c r="BF398" s="103" t="str">
        <f t="shared" si="373"/>
        <v>Đ</v>
      </c>
      <c r="BG398" s="103" t="str">
        <f t="shared" si="373"/>
        <v>CCG</v>
      </c>
      <c r="BH398" s="103" t="str">
        <f t="shared" si="373"/>
        <v>Đ</v>
      </c>
      <c r="BI398" s="103" t="str">
        <f t="shared" si="373"/>
        <v>CCG</v>
      </c>
      <c r="BJ398" s="103" t="str">
        <f t="shared" si="373"/>
        <v>Đ</v>
      </c>
      <c r="BK398" s="103" t="str">
        <f t="shared" si="373"/>
        <v>Đ</v>
      </c>
      <c r="BL398" s="103" t="str">
        <f t="shared" si="373"/>
        <v>Đ</v>
      </c>
      <c r="BM398" s="103" t="str">
        <f t="shared" si="373"/>
        <v>Đ</v>
      </c>
      <c r="BN398" s="103" t="str">
        <f t="shared" si="373"/>
        <v>Đ</v>
      </c>
      <c r="BO398" s="103" t="str">
        <f t="shared" si="373"/>
        <v>Đ</v>
      </c>
      <c r="BP398" s="103" t="str">
        <f t="shared" si="373"/>
        <v>Đ</v>
      </c>
      <c r="BQ398" s="103" t="str">
        <f t="shared" si="373"/>
        <v>Đ</v>
      </c>
      <c r="BR398" s="103" t="str">
        <f t="shared" si="373"/>
        <v>Đ</v>
      </c>
      <c r="BS398" s="103" t="str">
        <f t="shared" si="373"/>
        <v>Đ</v>
      </c>
      <c r="BT398" s="103" t="str">
        <f t="shared" si="373"/>
        <v>CCG</v>
      </c>
      <c r="BU398" s="103" t="str">
        <f t="shared" si="373"/>
        <v>Đ</v>
      </c>
      <c r="BV398" s="103" t="str">
        <f t="shared" si="373"/>
        <v>CCG</v>
      </c>
      <c r="BW398" s="103" t="str">
        <f t="shared" si="373"/>
        <v>Đ</v>
      </c>
      <c r="BX398" s="103" t="str">
        <f t="shared" si="373"/>
        <v>Đ</v>
      </c>
      <c r="BY398" s="103" t="str">
        <f t="shared" si="373"/>
        <v>Đ</v>
      </c>
      <c r="BZ398" s="103" t="str">
        <f t="shared" si="373"/>
        <v>Đ</v>
      </c>
      <c r="CA398" s="103" t="str">
        <f t="shared" si="373"/>
        <v>Đ</v>
      </c>
      <c r="CB398" s="103" t="str">
        <f t="shared" si="373"/>
        <v>Đ</v>
      </c>
      <c r="CC398" s="178"/>
      <c r="CD398" s="178"/>
      <c r="CE398" s="178"/>
      <c r="CF398" s="178"/>
      <c r="CG398" s="178"/>
      <c r="CH398" s="178"/>
      <c r="CI398" s="178"/>
      <c r="CJ398" s="178"/>
    </row>
    <row r="399" spans="1:88" customFormat="1" ht="31.5" hidden="1" customHeight="1" x14ac:dyDescent="0.25">
      <c r="A399" s="161"/>
      <c r="B399" s="191" t="s">
        <v>249</v>
      </c>
      <c r="C399" s="66" t="s">
        <v>776</v>
      </c>
      <c r="D399" s="105"/>
      <c r="E399" s="17"/>
      <c r="F399" s="105"/>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06">
        <f t="shared" ref="BD399:CB399" si="374">COUNTIFS($J$7:$J$309,"TCKNXH",BD$7:BD$309,"2")</f>
        <v>6</v>
      </c>
      <c r="BE399" s="106">
        <f t="shared" si="374"/>
        <v>7</v>
      </c>
      <c r="BF399" s="106">
        <f t="shared" si="374"/>
        <v>8</v>
      </c>
      <c r="BG399" s="106">
        <f t="shared" si="374"/>
        <v>7</v>
      </c>
      <c r="BH399" s="106">
        <f t="shared" si="374"/>
        <v>9</v>
      </c>
      <c r="BI399" s="106">
        <f t="shared" si="374"/>
        <v>9</v>
      </c>
      <c r="BJ399" s="106">
        <f t="shared" si="374"/>
        <v>6</v>
      </c>
      <c r="BK399" s="106">
        <f t="shared" si="374"/>
        <v>8</v>
      </c>
      <c r="BL399" s="106">
        <f t="shared" si="374"/>
        <v>8</v>
      </c>
      <c r="BM399" s="106">
        <f t="shared" si="374"/>
        <v>8</v>
      </c>
      <c r="BN399" s="106">
        <f t="shared" si="374"/>
        <v>8</v>
      </c>
      <c r="BO399" s="106">
        <f t="shared" si="374"/>
        <v>10</v>
      </c>
      <c r="BP399" s="106">
        <f t="shared" si="374"/>
        <v>9</v>
      </c>
      <c r="BQ399" s="106">
        <f t="shared" si="374"/>
        <v>10</v>
      </c>
      <c r="BR399" s="106">
        <f t="shared" si="374"/>
        <v>9</v>
      </c>
      <c r="BS399" s="106">
        <f t="shared" si="374"/>
        <v>9</v>
      </c>
      <c r="BT399" s="106">
        <f t="shared" si="374"/>
        <v>8</v>
      </c>
      <c r="BU399" s="106">
        <f t="shared" si="374"/>
        <v>10</v>
      </c>
      <c r="BV399" s="106">
        <f t="shared" si="374"/>
        <v>6</v>
      </c>
      <c r="BW399" s="106">
        <f t="shared" si="374"/>
        <v>10</v>
      </c>
      <c r="BX399" s="106">
        <f t="shared" si="374"/>
        <v>8</v>
      </c>
      <c r="BY399" s="106">
        <f t="shared" si="374"/>
        <v>9</v>
      </c>
      <c r="BZ399" s="106">
        <f t="shared" si="374"/>
        <v>7</v>
      </c>
      <c r="CA399" s="106">
        <f t="shared" si="374"/>
        <v>6</v>
      </c>
      <c r="CB399" s="106">
        <f t="shared" si="374"/>
        <v>7</v>
      </c>
      <c r="CC399" s="14"/>
      <c r="CD399" s="14"/>
      <c r="CE399" s="14"/>
      <c r="CF399" s="14"/>
      <c r="CG399" s="14"/>
      <c r="CH399" s="14"/>
      <c r="CI399" s="14"/>
      <c r="CJ399" s="14"/>
    </row>
    <row r="400" spans="1:88" customFormat="1" ht="31.5" hidden="1" customHeight="1" x14ac:dyDescent="0.25">
      <c r="A400" s="161"/>
      <c r="B400" s="161"/>
      <c r="C400" s="66" t="s">
        <v>777</v>
      </c>
      <c r="D400" s="105"/>
      <c r="E400" s="17"/>
      <c r="F400" s="105"/>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06">
        <f t="shared" ref="BD400:CB400" si="375">COUNTIFS($J$7:$J$309,"TCKNXH",BD$7:BD$309,"1")</f>
        <v>1</v>
      </c>
      <c r="BE400" s="106">
        <f t="shared" si="375"/>
        <v>4</v>
      </c>
      <c r="BF400" s="106">
        <f t="shared" si="375"/>
        <v>3</v>
      </c>
      <c r="BG400" s="106">
        <f t="shared" si="375"/>
        <v>2</v>
      </c>
      <c r="BH400" s="106">
        <f t="shared" si="375"/>
        <v>2</v>
      </c>
      <c r="BI400" s="106">
        <f t="shared" si="375"/>
        <v>1</v>
      </c>
      <c r="BJ400" s="106">
        <f t="shared" si="375"/>
        <v>4</v>
      </c>
      <c r="BK400" s="106">
        <f t="shared" si="375"/>
        <v>3</v>
      </c>
      <c r="BL400" s="106">
        <f t="shared" si="375"/>
        <v>3</v>
      </c>
      <c r="BM400" s="106">
        <f t="shared" si="375"/>
        <v>3</v>
      </c>
      <c r="BN400" s="106">
        <f t="shared" si="375"/>
        <v>3</v>
      </c>
      <c r="BO400" s="106">
        <f t="shared" si="375"/>
        <v>1</v>
      </c>
      <c r="BP400" s="106">
        <f t="shared" si="375"/>
        <v>2</v>
      </c>
      <c r="BQ400" s="106">
        <f t="shared" si="375"/>
        <v>1</v>
      </c>
      <c r="BR400" s="106">
        <f t="shared" si="375"/>
        <v>2</v>
      </c>
      <c r="BS400" s="106">
        <f t="shared" si="375"/>
        <v>1</v>
      </c>
      <c r="BT400" s="106">
        <f t="shared" si="375"/>
        <v>3</v>
      </c>
      <c r="BU400" s="106">
        <f t="shared" si="375"/>
        <v>0</v>
      </c>
      <c r="BV400" s="106">
        <f t="shared" si="375"/>
        <v>3</v>
      </c>
      <c r="BW400" s="106">
        <f t="shared" si="375"/>
        <v>1</v>
      </c>
      <c r="BX400" s="106">
        <f t="shared" si="375"/>
        <v>2</v>
      </c>
      <c r="BY400" s="106">
        <f t="shared" si="375"/>
        <v>2</v>
      </c>
      <c r="BZ400" s="106">
        <f t="shared" si="375"/>
        <v>4</v>
      </c>
      <c r="CA400" s="106">
        <f t="shared" si="375"/>
        <v>5</v>
      </c>
      <c r="CB400" s="106">
        <f t="shared" si="375"/>
        <v>4</v>
      </c>
      <c r="CC400" s="14"/>
      <c r="CD400" s="14"/>
      <c r="CE400" s="14"/>
      <c r="CF400" s="14"/>
      <c r="CG400" s="14"/>
      <c r="CH400" s="14"/>
      <c r="CI400" s="14"/>
      <c r="CJ400" s="14"/>
    </row>
    <row r="401" spans="1:88" customFormat="1" ht="31.5" hidden="1" customHeight="1" x14ac:dyDescent="0.25">
      <c r="A401" s="161"/>
      <c r="B401" s="161"/>
      <c r="C401" s="66" t="s">
        <v>778</v>
      </c>
      <c r="D401" s="105"/>
      <c r="E401" s="17"/>
      <c r="F401" s="105"/>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06">
        <f t="shared" ref="BD401:CB401" si="376">COUNTIFS($J$7:$J$309,"TCKNXH",BD$7:BD$309,"0")</f>
        <v>0</v>
      </c>
      <c r="BE401" s="106">
        <f t="shared" si="376"/>
        <v>0</v>
      </c>
      <c r="BF401" s="106">
        <f t="shared" si="376"/>
        <v>0</v>
      </c>
      <c r="BG401" s="106">
        <f t="shared" si="376"/>
        <v>2</v>
      </c>
      <c r="BH401" s="106">
        <f t="shared" si="376"/>
        <v>0</v>
      </c>
      <c r="BI401" s="106">
        <f t="shared" si="376"/>
        <v>1</v>
      </c>
      <c r="BJ401" s="106">
        <f t="shared" si="376"/>
        <v>1</v>
      </c>
      <c r="BK401" s="106">
        <f t="shared" si="376"/>
        <v>0</v>
      </c>
      <c r="BL401" s="106">
        <f t="shared" si="376"/>
        <v>0</v>
      </c>
      <c r="BM401" s="106">
        <f t="shared" si="376"/>
        <v>0</v>
      </c>
      <c r="BN401" s="106">
        <f t="shared" si="376"/>
        <v>0</v>
      </c>
      <c r="BO401" s="106">
        <f t="shared" si="376"/>
        <v>0</v>
      </c>
      <c r="BP401" s="106">
        <f t="shared" si="376"/>
        <v>0</v>
      </c>
      <c r="BQ401" s="106">
        <f t="shared" si="376"/>
        <v>0</v>
      </c>
      <c r="BR401" s="106">
        <f t="shared" si="376"/>
        <v>0</v>
      </c>
      <c r="BS401" s="106">
        <f t="shared" si="376"/>
        <v>1</v>
      </c>
      <c r="BT401" s="106">
        <f t="shared" si="376"/>
        <v>0</v>
      </c>
      <c r="BU401" s="106">
        <f t="shared" si="376"/>
        <v>1</v>
      </c>
      <c r="BV401" s="106">
        <f t="shared" si="376"/>
        <v>2</v>
      </c>
      <c r="BW401" s="106">
        <f t="shared" si="376"/>
        <v>0</v>
      </c>
      <c r="BX401" s="106">
        <f t="shared" si="376"/>
        <v>1</v>
      </c>
      <c r="BY401" s="106">
        <f t="shared" si="376"/>
        <v>0</v>
      </c>
      <c r="BZ401" s="106">
        <f t="shared" si="376"/>
        <v>0</v>
      </c>
      <c r="CA401" s="106">
        <f t="shared" si="376"/>
        <v>0</v>
      </c>
      <c r="CB401" s="106">
        <f t="shared" si="376"/>
        <v>0</v>
      </c>
      <c r="CC401" s="14"/>
      <c r="CD401" s="14"/>
      <c r="CE401" s="14"/>
      <c r="CF401" s="14"/>
      <c r="CG401" s="14"/>
      <c r="CH401" s="14"/>
      <c r="CI401" s="14"/>
      <c r="CJ401" s="14"/>
    </row>
    <row r="402" spans="1:88" customFormat="1" ht="15.75" hidden="1" customHeight="1" x14ac:dyDescent="0.25">
      <c r="A402" s="161"/>
      <c r="B402" s="161"/>
      <c r="C402" s="184" t="s">
        <v>793</v>
      </c>
      <c r="D402" s="105"/>
      <c r="E402" s="17"/>
      <c r="F402" s="105"/>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07">
        <f t="shared" ref="BD402:CB402" si="377">(((BD399*2)+(BD400*1)+(BD401*0)))/(BD399+BD400+BD401)</f>
        <v>1.8571428571428572</v>
      </c>
      <c r="BE402" s="107">
        <f t="shared" si="377"/>
        <v>1.6363636363636365</v>
      </c>
      <c r="BF402" s="107">
        <f t="shared" si="377"/>
        <v>1.7272727272727273</v>
      </c>
      <c r="BG402" s="107">
        <f t="shared" si="377"/>
        <v>1.4545454545454546</v>
      </c>
      <c r="BH402" s="107">
        <f t="shared" si="377"/>
        <v>1.8181818181818181</v>
      </c>
      <c r="BI402" s="107">
        <f t="shared" si="377"/>
        <v>1.7272727272727273</v>
      </c>
      <c r="BJ402" s="107">
        <f t="shared" si="377"/>
        <v>1.4545454545454546</v>
      </c>
      <c r="BK402" s="107">
        <f t="shared" si="377"/>
        <v>1.7272727272727273</v>
      </c>
      <c r="BL402" s="107">
        <f t="shared" si="377"/>
        <v>1.7272727272727273</v>
      </c>
      <c r="BM402" s="107">
        <f t="shared" si="377"/>
        <v>1.7272727272727273</v>
      </c>
      <c r="BN402" s="107">
        <f t="shared" si="377"/>
        <v>1.7272727272727273</v>
      </c>
      <c r="BO402" s="107">
        <f t="shared" si="377"/>
        <v>1.9090909090909092</v>
      </c>
      <c r="BP402" s="107">
        <f t="shared" si="377"/>
        <v>1.8181818181818181</v>
      </c>
      <c r="BQ402" s="107">
        <f t="shared" si="377"/>
        <v>1.9090909090909092</v>
      </c>
      <c r="BR402" s="107">
        <f t="shared" si="377"/>
        <v>1.8181818181818181</v>
      </c>
      <c r="BS402" s="107">
        <f t="shared" si="377"/>
        <v>1.7272727272727273</v>
      </c>
      <c r="BT402" s="107">
        <f t="shared" si="377"/>
        <v>1.7272727272727273</v>
      </c>
      <c r="BU402" s="107">
        <f t="shared" si="377"/>
        <v>1.8181818181818181</v>
      </c>
      <c r="BV402" s="107">
        <f t="shared" si="377"/>
        <v>1.3636363636363635</v>
      </c>
      <c r="BW402" s="107">
        <f t="shared" si="377"/>
        <v>1.9090909090909092</v>
      </c>
      <c r="BX402" s="107">
        <f t="shared" si="377"/>
        <v>1.6363636363636365</v>
      </c>
      <c r="BY402" s="107">
        <f t="shared" si="377"/>
        <v>1.8181818181818181</v>
      </c>
      <c r="BZ402" s="107">
        <f t="shared" si="377"/>
        <v>1.6363636363636365</v>
      </c>
      <c r="CA402" s="107">
        <f t="shared" si="377"/>
        <v>1.5454545454545454</v>
      </c>
      <c r="CB402" s="107">
        <f t="shared" si="377"/>
        <v>1.6363636363636365</v>
      </c>
      <c r="CC402" s="185">
        <f>COUNTIF($BD403:$CB403,"Đ")</f>
        <v>21</v>
      </c>
      <c r="CD402" s="186">
        <f>CC402/COUNTA($BD403:$CB403)</f>
        <v>0.84</v>
      </c>
      <c r="CE402" s="185">
        <f>COUNTIF($BD403:$CB403,"CCG")</f>
        <v>4</v>
      </c>
      <c r="CF402" s="186">
        <f>CE402/COUNTA($BD403:$CB403)</f>
        <v>0.16</v>
      </c>
      <c r="CG402" s="185">
        <f>COUNTIF($BD403:$CB403,"CĐ")</f>
        <v>0</v>
      </c>
      <c r="CH402" s="186">
        <f>CG402/COUNTA($BD403:$CB403)</f>
        <v>0</v>
      </c>
      <c r="CI402" s="189">
        <f>(((CC402*2)+(CE402*1)+(CG402*0)))/(CC402+CE402+CG402)</f>
        <v>1.84</v>
      </c>
      <c r="CJ402" s="189" t="str">
        <f>IF(CI402&gt;=1.6,"Đạt mục tiêu",IF(CI402&gt;=1,"Cần cố gắng","Chưa đạt"))</f>
        <v>Đạt mục tiêu</v>
      </c>
    </row>
    <row r="403" spans="1:88" customFormat="1" ht="15.75" hidden="1" customHeight="1" x14ac:dyDescent="0.25">
      <c r="A403" s="161"/>
      <c r="B403" s="178"/>
      <c r="C403" s="178"/>
      <c r="D403" s="105"/>
      <c r="E403" s="17"/>
      <c r="F403" s="105"/>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07" t="str">
        <f t="shared" ref="BD403:CB403" si="378">IF(BD402&lt;1,"CĐ",IF(BD402&lt;1.6,"CCG","Đ"))</f>
        <v>Đ</v>
      </c>
      <c r="BE403" s="107" t="str">
        <f t="shared" si="378"/>
        <v>Đ</v>
      </c>
      <c r="BF403" s="107" t="str">
        <f t="shared" si="378"/>
        <v>Đ</v>
      </c>
      <c r="BG403" s="107" t="str">
        <f t="shared" si="378"/>
        <v>CCG</v>
      </c>
      <c r="BH403" s="107" t="str">
        <f t="shared" si="378"/>
        <v>Đ</v>
      </c>
      <c r="BI403" s="107" t="str">
        <f t="shared" si="378"/>
        <v>Đ</v>
      </c>
      <c r="BJ403" s="107" t="str">
        <f t="shared" si="378"/>
        <v>CCG</v>
      </c>
      <c r="BK403" s="107" t="str">
        <f t="shared" si="378"/>
        <v>Đ</v>
      </c>
      <c r="BL403" s="107" t="str">
        <f t="shared" si="378"/>
        <v>Đ</v>
      </c>
      <c r="BM403" s="107" t="str">
        <f t="shared" si="378"/>
        <v>Đ</v>
      </c>
      <c r="BN403" s="107" t="str">
        <f t="shared" si="378"/>
        <v>Đ</v>
      </c>
      <c r="BO403" s="107" t="str">
        <f t="shared" si="378"/>
        <v>Đ</v>
      </c>
      <c r="BP403" s="107" t="str">
        <f t="shared" si="378"/>
        <v>Đ</v>
      </c>
      <c r="BQ403" s="107" t="str">
        <f t="shared" si="378"/>
        <v>Đ</v>
      </c>
      <c r="BR403" s="107" t="str">
        <f t="shared" si="378"/>
        <v>Đ</v>
      </c>
      <c r="BS403" s="107" t="str">
        <f t="shared" si="378"/>
        <v>Đ</v>
      </c>
      <c r="BT403" s="107" t="str">
        <f t="shared" si="378"/>
        <v>Đ</v>
      </c>
      <c r="BU403" s="107" t="str">
        <f t="shared" si="378"/>
        <v>Đ</v>
      </c>
      <c r="BV403" s="107" t="str">
        <f t="shared" si="378"/>
        <v>CCG</v>
      </c>
      <c r="BW403" s="107" t="str">
        <f t="shared" si="378"/>
        <v>Đ</v>
      </c>
      <c r="BX403" s="107" t="str">
        <f t="shared" si="378"/>
        <v>Đ</v>
      </c>
      <c r="BY403" s="107" t="str">
        <f t="shared" si="378"/>
        <v>Đ</v>
      </c>
      <c r="BZ403" s="107" t="str">
        <f t="shared" si="378"/>
        <v>Đ</v>
      </c>
      <c r="CA403" s="107" t="str">
        <f t="shared" si="378"/>
        <v>CCG</v>
      </c>
      <c r="CB403" s="107" t="str">
        <f t="shared" si="378"/>
        <v>Đ</v>
      </c>
      <c r="CC403" s="178"/>
      <c r="CD403" s="178"/>
      <c r="CE403" s="178"/>
      <c r="CF403" s="178"/>
      <c r="CG403" s="178"/>
      <c r="CH403" s="178"/>
      <c r="CI403" s="178"/>
      <c r="CJ403" s="178"/>
    </row>
    <row r="404" spans="1:88" customFormat="1" ht="31.5" hidden="1" customHeight="1" x14ac:dyDescent="0.25">
      <c r="A404" s="161"/>
      <c r="B404" s="192" t="s">
        <v>286</v>
      </c>
      <c r="C404" s="101" t="s">
        <v>776</v>
      </c>
      <c r="D404" s="40"/>
      <c r="E404" s="99"/>
      <c r="F404" s="40"/>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100">
        <f t="shared" ref="BD404:CB404" si="379">COUNTIFS($J$7:$J$309,"Thẩm mỹ",BD$7:BD$309,"2")</f>
        <v>11</v>
      </c>
      <c r="BE404" s="100">
        <f t="shared" si="379"/>
        <v>10</v>
      </c>
      <c r="BF404" s="100">
        <f t="shared" si="379"/>
        <v>11</v>
      </c>
      <c r="BG404" s="100">
        <f t="shared" si="379"/>
        <v>6</v>
      </c>
      <c r="BH404" s="100">
        <f t="shared" si="379"/>
        <v>5</v>
      </c>
      <c r="BI404" s="100">
        <f t="shared" si="379"/>
        <v>11</v>
      </c>
      <c r="BJ404" s="100">
        <f t="shared" si="379"/>
        <v>7</v>
      </c>
      <c r="BK404" s="100">
        <f t="shared" si="379"/>
        <v>10</v>
      </c>
      <c r="BL404" s="100">
        <f t="shared" si="379"/>
        <v>9</v>
      </c>
      <c r="BM404" s="100">
        <f t="shared" si="379"/>
        <v>8</v>
      </c>
      <c r="BN404" s="100">
        <f t="shared" si="379"/>
        <v>8</v>
      </c>
      <c r="BO404" s="100">
        <f t="shared" si="379"/>
        <v>10</v>
      </c>
      <c r="BP404" s="100">
        <f t="shared" si="379"/>
        <v>6</v>
      </c>
      <c r="BQ404" s="100">
        <f t="shared" si="379"/>
        <v>9</v>
      </c>
      <c r="BR404" s="100">
        <f t="shared" si="379"/>
        <v>10</v>
      </c>
      <c r="BS404" s="100">
        <f t="shared" si="379"/>
        <v>9</v>
      </c>
      <c r="BT404" s="100">
        <f t="shared" si="379"/>
        <v>11</v>
      </c>
      <c r="BU404" s="100">
        <f t="shared" si="379"/>
        <v>11</v>
      </c>
      <c r="BV404" s="100">
        <f t="shared" si="379"/>
        <v>5</v>
      </c>
      <c r="BW404" s="100">
        <f t="shared" si="379"/>
        <v>9</v>
      </c>
      <c r="BX404" s="100">
        <f t="shared" si="379"/>
        <v>12</v>
      </c>
      <c r="BY404" s="100">
        <f t="shared" si="379"/>
        <v>11</v>
      </c>
      <c r="BZ404" s="100">
        <f t="shared" si="379"/>
        <v>10</v>
      </c>
      <c r="CA404" s="100">
        <f t="shared" si="379"/>
        <v>8</v>
      </c>
      <c r="CB404" s="100">
        <f t="shared" si="379"/>
        <v>10</v>
      </c>
      <c r="CC404" s="5"/>
      <c r="CD404" s="5"/>
      <c r="CE404" s="5"/>
      <c r="CF404" s="5"/>
      <c r="CG404" s="5"/>
      <c r="CH404" s="5"/>
      <c r="CI404" s="5"/>
      <c r="CJ404" s="5"/>
    </row>
    <row r="405" spans="1:88" customFormat="1" ht="31.5" hidden="1" customHeight="1" x14ac:dyDescent="0.25">
      <c r="A405" s="161"/>
      <c r="B405" s="161"/>
      <c r="C405" s="101" t="s">
        <v>777</v>
      </c>
      <c r="D405" s="40"/>
      <c r="E405" s="99"/>
      <c r="F405" s="40"/>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100">
        <f t="shared" ref="BD405:CB405" si="380">COUNTIFS($J$7:$J$309,"Thẩm mỹ",BD$7:BD$309,"1")</f>
        <v>0</v>
      </c>
      <c r="BE405" s="100">
        <f t="shared" si="380"/>
        <v>2</v>
      </c>
      <c r="BF405" s="100">
        <f t="shared" si="380"/>
        <v>1</v>
      </c>
      <c r="BG405" s="100">
        <f t="shared" si="380"/>
        <v>6</v>
      </c>
      <c r="BH405" s="100">
        <f t="shared" si="380"/>
        <v>6</v>
      </c>
      <c r="BI405" s="100">
        <f t="shared" si="380"/>
        <v>1</v>
      </c>
      <c r="BJ405" s="100">
        <f t="shared" si="380"/>
        <v>3</v>
      </c>
      <c r="BK405" s="100">
        <f t="shared" si="380"/>
        <v>2</v>
      </c>
      <c r="BL405" s="100">
        <f t="shared" si="380"/>
        <v>2</v>
      </c>
      <c r="BM405" s="100">
        <f t="shared" si="380"/>
        <v>4</v>
      </c>
      <c r="BN405" s="100">
        <f t="shared" si="380"/>
        <v>4</v>
      </c>
      <c r="BO405" s="100">
        <f t="shared" si="380"/>
        <v>1</v>
      </c>
      <c r="BP405" s="100">
        <f t="shared" si="380"/>
        <v>6</v>
      </c>
      <c r="BQ405" s="100">
        <f t="shared" si="380"/>
        <v>2</v>
      </c>
      <c r="BR405" s="100">
        <f t="shared" si="380"/>
        <v>2</v>
      </c>
      <c r="BS405" s="100">
        <f t="shared" si="380"/>
        <v>3</v>
      </c>
      <c r="BT405" s="100">
        <f t="shared" si="380"/>
        <v>1</v>
      </c>
      <c r="BU405" s="100">
        <f t="shared" si="380"/>
        <v>1</v>
      </c>
      <c r="BV405" s="100">
        <f t="shared" si="380"/>
        <v>5</v>
      </c>
      <c r="BW405" s="100">
        <f t="shared" si="380"/>
        <v>3</v>
      </c>
      <c r="BX405" s="100">
        <f t="shared" si="380"/>
        <v>0</v>
      </c>
      <c r="BY405" s="100">
        <f t="shared" si="380"/>
        <v>1</v>
      </c>
      <c r="BZ405" s="100">
        <f t="shared" si="380"/>
        <v>2</v>
      </c>
      <c r="CA405" s="100">
        <f t="shared" si="380"/>
        <v>4</v>
      </c>
      <c r="CB405" s="100">
        <f t="shared" si="380"/>
        <v>2</v>
      </c>
      <c r="CC405" s="5"/>
      <c r="CD405" s="5"/>
      <c r="CE405" s="5"/>
      <c r="CF405" s="5"/>
      <c r="CG405" s="5"/>
      <c r="CH405" s="5"/>
      <c r="CI405" s="5"/>
      <c r="CJ405" s="5"/>
    </row>
    <row r="406" spans="1:88" customFormat="1" ht="31.5" hidden="1" customHeight="1" x14ac:dyDescent="0.25">
      <c r="A406" s="161"/>
      <c r="B406" s="161"/>
      <c r="C406" s="101" t="s">
        <v>778</v>
      </c>
      <c r="D406" s="40"/>
      <c r="E406" s="99"/>
      <c r="F406" s="40"/>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100">
        <f t="shared" ref="BD406:CB406" si="381">COUNTIFS($J$7:$J$309,"Thẩm mỹ",BD$7:BD$309,"0")</f>
        <v>0</v>
      </c>
      <c r="BE406" s="100">
        <f t="shared" si="381"/>
        <v>0</v>
      </c>
      <c r="BF406" s="100">
        <f t="shared" si="381"/>
        <v>0</v>
      </c>
      <c r="BG406" s="100">
        <f t="shared" si="381"/>
        <v>0</v>
      </c>
      <c r="BH406" s="100">
        <f t="shared" si="381"/>
        <v>1</v>
      </c>
      <c r="BI406" s="100">
        <f t="shared" si="381"/>
        <v>0</v>
      </c>
      <c r="BJ406" s="100">
        <f t="shared" si="381"/>
        <v>2</v>
      </c>
      <c r="BK406" s="100">
        <f t="shared" si="381"/>
        <v>0</v>
      </c>
      <c r="BL406" s="100">
        <f t="shared" si="381"/>
        <v>1</v>
      </c>
      <c r="BM406" s="100">
        <f t="shared" si="381"/>
        <v>0</v>
      </c>
      <c r="BN406" s="100">
        <f t="shared" si="381"/>
        <v>0</v>
      </c>
      <c r="BO406" s="100">
        <f t="shared" si="381"/>
        <v>1</v>
      </c>
      <c r="BP406" s="100">
        <f t="shared" si="381"/>
        <v>0</v>
      </c>
      <c r="BQ406" s="100">
        <f t="shared" si="381"/>
        <v>1</v>
      </c>
      <c r="BR406" s="100">
        <f t="shared" si="381"/>
        <v>0</v>
      </c>
      <c r="BS406" s="100">
        <f t="shared" si="381"/>
        <v>0</v>
      </c>
      <c r="BT406" s="100">
        <f t="shared" si="381"/>
        <v>0</v>
      </c>
      <c r="BU406" s="100">
        <f t="shared" si="381"/>
        <v>0</v>
      </c>
      <c r="BV406" s="100">
        <f t="shared" si="381"/>
        <v>2</v>
      </c>
      <c r="BW406" s="100">
        <f t="shared" si="381"/>
        <v>0</v>
      </c>
      <c r="BX406" s="100">
        <f t="shared" si="381"/>
        <v>0</v>
      </c>
      <c r="BY406" s="100">
        <f t="shared" si="381"/>
        <v>0</v>
      </c>
      <c r="BZ406" s="100">
        <f t="shared" si="381"/>
        <v>0</v>
      </c>
      <c r="CA406" s="100">
        <f t="shared" si="381"/>
        <v>0</v>
      </c>
      <c r="CB406" s="100">
        <f t="shared" si="381"/>
        <v>0</v>
      </c>
      <c r="CC406" s="5"/>
      <c r="CD406" s="5"/>
      <c r="CE406" s="5"/>
      <c r="CF406" s="5"/>
      <c r="CG406" s="5"/>
      <c r="CH406" s="5"/>
      <c r="CI406" s="5"/>
      <c r="CJ406" s="5"/>
    </row>
    <row r="407" spans="1:88" customFormat="1" ht="15.75" hidden="1" customHeight="1" x14ac:dyDescent="0.25">
      <c r="A407" s="161"/>
      <c r="B407" s="161"/>
      <c r="C407" s="190" t="s">
        <v>794</v>
      </c>
      <c r="D407" s="40"/>
      <c r="E407" s="99"/>
      <c r="F407" s="40"/>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103">
        <f t="shared" ref="BD407:CB407" si="382">(((BD404*2)+(BD405*1)+(BD406*0)))/(BD404+BD405+BD406)</f>
        <v>2</v>
      </c>
      <c r="BE407" s="103">
        <f t="shared" si="382"/>
        <v>1.8333333333333333</v>
      </c>
      <c r="BF407" s="103">
        <f t="shared" si="382"/>
        <v>1.9166666666666667</v>
      </c>
      <c r="BG407" s="103">
        <f t="shared" si="382"/>
        <v>1.5</v>
      </c>
      <c r="BH407" s="103">
        <f t="shared" si="382"/>
        <v>1.3333333333333333</v>
      </c>
      <c r="BI407" s="103">
        <f t="shared" si="382"/>
        <v>1.9166666666666667</v>
      </c>
      <c r="BJ407" s="103">
        <f t="shared" si="382"/>
        <v>1.4166666666666667</v>
      </c>
      <c r="BK407" s="103">
        <f t="shared" si="382"/>
        <v>1.8333333333333333</v>
      </c>
      <c r="BL407" s="103">
        <f t="shared" si="382"/>
        <v>1.6666666666666667</v>
      </c>
      <c r="BM407" s="103">
        <f t="shared" si="382"/>
        <v>1.6666666666666667</v>
      </c>
      <c r="BN407" s="103">
        <f t="shared" si="382"/>
        <v>1.6666666666666667</v>
      </c>
      <c r="BO407" s="103">
        <f t="shared" si="382"/>
        <v>1.75</v>
      </c>
      <c r="BP407" s="103">
        <f t="shared" si="382"/>
        <v>1.5</v>
      </c>
      <c r="BQ407" s="103">
        <f t="shared" si="382"/>
        <v>1.6666666666666667</v>
      </c>
      <c r="BR407" s="103">
        <f t="shared" si="382"/>
        <v>1.8333333333333333</v>
      </c>
      <c r="BS407" s="103">
        <f t="shared" si="382"/>
        <v>1.75</v>
      </c>
      <c r="BT407" s="103">
        <f t="shared" si="382"/>
        <v>1.9166666666666667</v>
      </c>
      <c r="BU407" s="103">
        <f t="shared" si="382"/>
        <v>1.9166666666666667</v>
      </c>
      <c r="BV407" s="103">
        <f t="shared" si="382"/>
        <v>1.25</v>
      </c>
      <c r="BW407" s="103">
        <f t="shared" si="382"/>
        <v>1.75</v>
      </c>
      <c r="BX407" s="103">
        <f t="shared" si="382"/>
        <v>2</v>
      </c>
      <c r="BY407" s="103">
        <f t="shared" si="382"/>
        <v>1.9166666666666667</v>
      </c>
      <c r="BZ407" s="103">
        <f t="shared" si="382"/>
        <v>1.8333333333333333</v>
      </c>
      <c r="CA407" s="103">
        <f t="shared" si="382"/>
        <v>1.6666666666666667</v>
      </c>
      <c r="CB407" s="103">
        <f t="shared" si="382"/>
        <v>1.8333333333333333</v>
      </c>
      <c r="CC407" s="177">
        <f>COUNTIF($BD408:$CB408,"Đ")</f>
        <v>20</v>
      </c>
      <c r="CD407" s="179">
        <f>CC407/COUNTA($BD408:$CB408)</f>
        <v>0.8</v>
      </c>
      <c r="CE407" s="177">
        <f>COUNTIF($BD408:$CB408,"CCG")</f>
        <v>5</v>
      </c>
      <c r="CF407" s="179">
        <f>CE407/COUNTA($BD408:$CB408)</f>
        <v>0.2</v>
      </c>
      <c r="CG407" s="177">
        <f>COUNTIF($BD408:$CB408,"CĐ")</f>
        <v>0</v>
      </c>
      <c r="CH407" s="179">
        <f>CG407/COUNTA($BD408:$CB408)</f>
        <v>0</v>
      </c>
      <c r="CI407" s="180">
        <f>(((CC407*2)+(CE407*1)+(CG407*0)))/(CC407+CE407+CG407)</f>
        <v>1.8</v>
      </c>
      <c r="CJ407" s="180" t="str">
        <f>IF(CI407&gt;=1.6,"Đạt mục tiêu",IF(CI407&gt;=1,"Cần cố gắng","Chưa đạt"))</f>
        <v>Đạt mục tiêu</v>
      </c>
    </row>
    <row r="408" spans="1:88" customFormat="1" ht="15.75" hidden="1" customHeight="1" x14ac:dyDescent="0.25">
      <c r="A408" s="161"/>
      <c r="B408" s="178"/>
      <c r="C408" s="178"/>
      <c r="D408" s="40"/>
      <c r="E408" s="99"/>
      <c r="F408" s="40"/>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103" t="str">
        <f t="shared" ref="BD408:CB408" si="383">IF(BD407&lt;1,"CĐ",IF(BD407&lt;1.6,"CCG","Đ"))</f>
        <v>Đ</v>
      </c>
      <c r="BE408" s="103" t="str">
        <f t="shared" si="383"/>
        <v>Đ</v>
      </c>
      <c r="BF408" s="103" t="str">
        <f t="shared" si="383"/>
        <v>Đ</v>
      </c>
      <c r="BG408" s="103" t="str">
        <f t="shared" si="383"/>
        <v>CCG</v>
      </c>
      <c r="BH408" s="103" t="str">
        <f t="shared" si="383"/>
        <v>CCG</v>
      </c>
      <c r="BI408" s="103" t="str">
        <f t="shared" si="383"/>
        <v>Đ</v>
      </c>
      <c r="BJ408" s="103" t="str">
        <f t="shared" si="383"/>
        <v>CCG</v>
      </c>
      <c r="BK408" s="103" t="str">
        <f t="shared" si="383"/>
        <v>Đ</v>
      </c>
      <c r="BL408" s="103" t="str">
        <f t="shared" si="383"/>
        <v>Đ</v>
      </c>
      <c r="BM408" s="103" t="str">
        <f t="shared" si="383"/>
        <v>Đ</v>
      </c>
      <c r="BN408" s="103" t="str">
        <f t="shared" si="383"/>
        <v>Đ</v>
      </c>
      <c r="BO408" s="103" t="str">
        <f t="shared" si="383"/>
        <v>Đ</v>
      </c>
      <c r="BP408" s="103" t="str">
        <f t="shared" si="383"/>
        <v>CCG</v>
      </c>
      <c r="BQ408" s="103" t="str">
        <f t="shared" si="383"/>
        <v>Đ</v>
      </c>
      <c r="BR408" s="103" t="str">
        <f t="shared" si="383"/>
        <v>Đ</v>
      </c>
      <c r="BS408" s="103" t="str">
        <f t="shared" si="383"/>
        <v>Đ</v>
      </c>
      <c r="BT408" s="103" t="str">
        <f t="shared" si="383"/>
        <v>Đ</v>
      </c>
      <c r="BU408" s="103" t="str">
        <f t="shared" si="383"/>
        <v>Đ</v>
      </c>
      <c r="BV408" s="103" t="str">
        <f t="shared" si="383"/>
        <v>CCG</v>
      </c>
      <c r="BW408" s="103" t="str">
        <f t="shared" si="383"/>
        <v>Đ</v>
      </c>
      <c r="BX408" s="103" t="str">
        <f t="shared" si="383"/>
        <v>Đ</v>
      </c>
      <c r="BY408" s="103" t="str">
        <f t="shared" si="383"/>
        <v>Đ</v>
      </c>
      <c r="BZ408" s="103" t="str">
        <f t="shared" si="383"/>
        <v>Đ</v>
      </c>
      <c r="CA408" s="103" t="str">
        <f t="shared" si="383"/>
        <v>Đ</v>
      </c>
      <c r="CB408" s="103" t="str">
        <f t="shared" si="383"/>
        <v>Đ</v>
      </c>
      <c r="CC408" s="178"/>
      <c r="CD408" s="178"/>
      <c r="CE408" s="178"/>
      <c r="CF408" s="178"/>
      <c r="CG408" s="178"/>
      <c r="CH408" s="178"/>
      <c r="CI408" s="178"/>
      <c r="CJ408" s="178"/>
    </row>
    <row r="409" spans="1:88" customFormat="1" ht="31.5" hidden="1" customHeight="1" x14ac:dyDescent="0.25">
      <c r="A409" s="161"/>
      <c r="B409" s="191" t="s">
        <v>352</v>
      </c>
      <c r="C409" s="66" t="s">
        <v>776</v>
      </c>
      <c r="D409" s="105"/>
      <c r="E409" s="17"/>
      <c r="F409" s="105"/>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06">
        <f t="shared" ref="BD409:CB411" si="384">BD384+BD389+BD394+BD399+BD404</f>
        <v>66</v>
      </c>
      <c r="BE409" s="106">
        <f t="shared" si="384"/>
        <v>70</v>
      </c>
      <c r="BF409" s="106">
        <f t="shared" si="384"/>
        <v>71</v>
      </c>
      <c r="BG409" s="106">
        <f t="shared" si="384"/>
        <v>59</v>
      </c>
      <c r="BH409" s="106">
        <f t="shared" si="384"/>
        <v>68</v>
      </c>
      <c r="BI409" s="106">
        <f t="shared" si="384"/>
        <v>73</v>
      </c>
      <c r="BJ409" s="106">
        <f t="shared" si="384"/>
        <v>56</v>
      </c>
      <c r="BK409" s="106">
        <f t="shared" si="384"/>
        <v>71</v>
      </c>
      <c r="BL409" s="106">
        <f t="shared" si="384"/>
        <v>70</v>
      </c>
      <c r="BM409" s="106">
        <f t="shared" si="384"/>
        <v>64</v>
      </c>
      <c r="BN409" s="106">
        <f t="shared" si="384"/>
        <v>68</v>
      </c>
      <c r="BO409" s="106">
        <f t="shared" si="384"/>
        <v>72</v>
      </c>
      <c r="BP409" s="106">
        <f t="shared" si="384"/>
        <v>72</v>
      </c>
      <c r="BQ409" s="106">
        <f t="shared" si="384"/>
        <v>73</v>
      </c>
      <c r="BR409" s="106">
        <f t="shared" si="384"/>
        <v>69</v>
      </c>
      <c r="BS409" s="106">
        <f t="shared" si="384"/>
        <v>64</v>
      </c>
      <c r="BT409" s="106">
        <f t="shared" si="384"/>
        <v>70</v>
      </c>
      <c r="BU409" s="106">
        <f t="shared" si="384"/>
        <v>70</v>
      </c>
      <c r="BV409" s="106">
        <f t="shared" si="384"/>
        <v>49</v>
      </c>
      <c r="BW409" s="106">
        <f t="shared" si="384"/>
        <v>72</v>
      </c>
      <c r="BX409" s="106">
        <f t="shared" si="384"/>
        <v>72</v>
      </c>
      <c r="BY409" s="106">
        <f t="shared" si="384"/>
        <v>73</v>
      </c>
      <c r="BZ409" s="106">
        <f t="shared" si="384"/>
        <v>67</v>
      </c>
      <c r="CA409" s="106">
        <f t="shared" si="384"/>
        <v>64</v>
      </c>
      <c r="CB409" s="106">
        <f t="shared" si="384"/>
        <v>57</v>
      </c>
      <c r="CC409" s="14"/>
      <c r="CD409" s="14"/>
      <c r="CE409" s="14"/>
      <c r="CF409" s="14"/>
      <c r="CG409" s="14"/>
      <c r="CH409" s="14"/>
      <c r="CI409" s="14"/>
      <c r="CJ409" s="14"/>
    </row>
    <row r="410" spans="1:88" customFormat="1" ht="31.5" hidden="1" customHeight="1" x14ac:dyDescent="0.25">
      <c r="A410" s="161"/>
      <c r="B410" s="161"/>
      <c r="C410" s="66" t="s">
        <v>777</v>
      </c>
      <c r="D410" s="105"/>
      <c r="E410" s="17"/>
      <c r="F410" s="105"/>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06">
        <f t="shared" si="384"/>
        <v>14</v>
      </c>
      <c r="BE410" s="106">
        <f t="shared" si="384"/>
        <v>17</v>
      </c>
      <c r="BF410" s="106">
        <f t="shared" si="384"/>
        <v>13</v>
      </c>
      <c r="BG410" s="106">
        <f t="shared" si="384"/>
        <v>23</v>
      </c>
      <c r="BH410" s="106">
        <f t="shared" si="384"/>
        <v>17</v>
      </c>
      <c r="BI410" s="106">
        <f t="shared" si="384"/>
        <v>12</v>
      </c>
      <c r="BJ410" s="106">
        <f t="shared" si="384"/>
        <v>17</v>
      </c>
      <c r="BK410" s="106">
        <f t="shared" si="384"/>
        <v>15</v>
      </c>
      <c r="BL410" s="106">
        <f t="shared" si="384"/>
        <v>13</v>
      </c>
      <c r="BM410" s="106">
        <f t="shared" si="384"/>
        <v>21</v>
      </c>
      <c r="BN410" s="106">
        <f t="shared" si="384"/>
        <v>19</v>
      </c>
      <c r="BO410" s="106">
        <f t="shared" si="384"/>
        <v>12</v>
      </c>
      <c r="BP410" s="106">
        <f t="shared" si="384"/>
        <v>15</v>
      </c>
      <c r="BQ410" s="106">
        <f t="shared" si="384"/>
        <v>13</v>
      </c>
      <c r="BR410" s="106">
        <f t="shared" si="384"/>
        <v>14</v>
      </c>
      <c r="BS410" s="106">
        <f t="shared" si="384"/>
        <v>22</v>
      </c>
      <c r="BT410" s="106">
        <f t="shared" si="384"/>
        <v>17</v>
      </c>
      <c r="BU410" s="106">
        <f t="shared" si="384"/>
        <v>15</v>
      </c>
      <c r="BV410" s="106">
        <f t="shared" si="384"/>
        <v>22</v>
      </c>
      <c r="BW410" s="106">
        <f t="shared" si="384"/>
        <v>14</v>
      </c>
      <c r="BX410" s="106">
        <f t="shared" si="384"/>
        <v>13</v>
      </c>
      <c r="BY410" s="106">
        <f t="shared" si="384"/>
        <v>14</v>
      </c>
      <c r="BZ410" s="106">
        <f t="shared" si="384"/>
        <v>18</v>
      </c>
      <c r="CA410" s="106">
        <f t="shared" si="384"/>
        <v>23</v>
      </c>
      <c r="CB410" s="106">
        <f t="shared" si="384"/>
        <v>25</v>
      </c>
      <c r="CC410" s="14"/>
      <c r="CD410" s="14"/>
      <c r="CE410" s="14"/>
      <c r="CF410" s="14"/>
      <c r="CG410" s="14"/>
      <c r="CH410" s="14"/>
      <c r="CI410" s="14"/>
      <c r="CJ410" s="14"/>
    </row>
    <row r="411" spans="1:88" customFormat="1" ht="31.5" hidden="1" customHeight="1" x14ac:dyDescent="0.25">
      <c r="A411" s="161"/>
      <c r="B411" s="161"/>
      <c r="C411" s="66" t="s">
        <v>778</v>
      </c>
      <c r="D411" s="105"/>
      <c r="E411" s="17"/>
      <c r="F411" s="105"/>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06">
        <f t="shared" si="384"/>
        <v>2</v>
      </c>
      <c r="BE411" s="106">
        <f t="shared" si="384"/>
        <v>0</v>
      </c>
      <c r="BF411" s="106">
        <f t="shared" si="384"/>
        <v>3</v>
      </c>
      <c r="BG411" s="106">
        <f t="shared" si="384"/>
        <v>5</v>
      </c>
      <c r="BH411" s="106">
        <f t="shared" si="384"/>
        <v>2</v>
      </c>
      <c r="BI411" s="106">
        <f t="shared" si="384"/>
        <v>2</v>
      </c>
      <c r="BJ411" s="106">
        <f t="shared" si="384"/>
        <v>14</v>
      </c>
      <c r="BK411" s="106">
        <f t="shared" si="384"/>
        <v>1</v>
      </c>
      <c r="BL411" s="106">
        <f t="shared" si="384"/>
        <v>4</v>
      </c>
      <c r="BM411" s="106">
        <f t="shared" si="384"/>
        <v>2</v>
      </c>
      <c r="BN411" s="106">
        <f t="shared" si="384"/>
        <v>0</v>
      </c>
      <c r="BO411" s="106">
        <f t="shared" si="384"/>
        <v>3</v>
      </c>
      <c r="BP411" s="106">
        <f t="shared" si="384"/>
        <v>0</v>
      </c>
      <c r="BQ411" s="106">
        <f t="shared" si="384"/>
        <v>1</v>
      </c>
      <c r="BR411" s="106">
        <f t="shared" si="384"/>
        <v>4</v>
      </c>
      <c r="BS411" s="106">
        <f t="shared" si="384"/>
        <v>1</v>
      </c>
      <c r="BT411" s="106">
        <f t="shared" si="384"/>
        <v>0</v>
      </c>
      <c r="BU411" s="106">
        <f t="shared" si="384"/>
        <v>2</v>
      </c>
      <c r="BV411" s="106">
        <f t="shared" si="384"/>
        <v>16</v>
      </c>
      <c r="BW411" s="106">
        <f t="shared" si="384"/>
        <v>1</v>
      </c>
      <c r="BX411" s="106">
        <f t="shared" si="384"/>
        <v>2</v>
      </c>
      <c r="BY411" s="106">
        <f t="shared" si="384"/>
        <v>0</v>
      </c>
      <c r="BZ411" s="106">
        <f t="shared" si="384"/>
        <v>2</v>
      </c>
      <c r="CA411" s="106">
        <f t="shared" si="384"/>
        <v>0</v>
      </c>
      <c r="CB411" s="106">
        <f t="shared" si="384"/>
        <v>5</v>
      </c>
      <c r="CC411" s="14"/>
      <c r="CD411" s="14"/>
      <c r="CE411" s="14"/>
      <c r="CF411" s="14"/>
      <c r="CG411" s="14"/>
      <c r="CH411" s="14"/>
      <c r="CI411" s="14"/>
      <c r="CJ411" s="14"/>
    </row>
    <row r="412" spans="1:88" customFormat="1" ht="15.75" hidden="1" customHeight="1" x14ac:dyDescent="0.25">
      <c r="A412" s="161"/>
      <c r="B412" s="161"/>
      <c r="C412" s="184" t="s">
        <v>779</v>
      </c>
      <c r="D412" s="105"/>
      <c r="E412" s="17"/>
      <c r="F412" s="105"/>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07">
        <f t="shared" ref="BD412:CB412" si="385">(((BD409*2)+(BD410*1)+(BD411*0)))/(BD409+BD410+BD411)</f>
        <v>1.7804878048780488</v>
      </c>
      <c r="BE412" s="107">
        <f t="shared" si="385"/>
        <v>1.8045977011494252</v>
      </c>
      <c r="BF412" s="107">
        <f t="shared" si="385"/>
        <v>1.7816091954022988</v>
      </c>
      <c r="BG412" s="107">
        <f t="shared" si="385"/>
        <v>1.6206896551724137</v>
      </c>
      <c r="BH412" s="107">
        <f t="shared" si="385"/>
        <v>1.7586206896551724</v>
      </c>
      <c r="BI412" s="107">
        <f t="shared" si="385"/>
        <v>1.8160919540229885</v>
      </c>
      <c r="BJ412" s="107">
        <f t="shared" si="385"/>
        <v>1.4827586206896552</v>
      </c>
      <c r="BK412" s="107">
        <f t="shared" si="385"/>
        <v>1.8045977011494252</v>
      </c>
      <c r="BL412" s="107">
        <f t="shared" si="385"/>
        <v>1.7586206896551724</v>
      </c>
      <c r="BM412" s="107">
        <f t="shared" si="385"/>
        <v>1.7126436781609196</v>
      </c>
      <c r="BN412" s="107">
        <f t="shared" si="385"/>
        <v>1.7816091954022988</v>
      </c>
      <c r="BO412" s="107">
        <f t="shared" si="385"/>
        <v>1.7931034482758621</v>
      </c>
      <c r="BP412" s="107">
        <f t="shared" si="385"/>
        <v>1.8275862068965518</v>
      </c>
      <c r="BQ412" s="107">
        <f t="shared" si="385"/>
        <v>1.8275862068965518</v>
      </c>
      <c r="BR412" s="107">
        <f t="shared" si="385"/>
        <v>1.7471264367816093</v>
      </c>
      <c r="BS412" s="107">
        <f t="shared" si="385"/>
        <v>1.7241379310344827</v>
      </c>
      <c r="BT412" s="107">
        <f t="shared" si="385"/>
        <v>1.8045977011494252</v>
      </c>
      <c r="BU412" s="107">
        <f t="shared" si="385"/>
        <v>1.7816091954022988</v>
      </c>
      <c r="BV412" s="107">
        <f t="shared" si="385"/>
        <v>1.3793103448275863</v>
      </c>
      <c r="BW412" s="107">
        <f t="shared" si="385"/>
        <v>1.8160919540229885</v>
      </c>
      <c r="BX412" s="107">
        <f t="shared" si="385"/>
        <v>1.8045977011494252</v>
      </c>
      <c r="BY412" s="107">
        <f t="shared" si="385"/>
        <v>1.8390804597701149</v>
      </c>
      <c r="BZ412" s="107">
        <f t="shared" si="385"/>
        <v>1.7471264367816093</v>
      </c>
      <c r="CA412" s="107">
        <f t="shared" si="385"/>
        <v>1.735632183908046</v>
      </c>
      <c r="CB412" s="107">
        <f t="shared" si="385"/>
        <v>1.5977011494252873</v>
      </c>
      <c r="CC412" s="185">
        <f>COUNTIF($BD413:$CB413,"Đ")</f>
        <v>22</v>
      </c>
      <c r="CD412" s="186">
        <f>CC412/COUNTA($BD413:$CB413)</f>
        <v>0.88</v>
      </c>
      <c r="CE412" s="185">
        <f>COUNTIF($BD413:$CB413,"CCG")</f>
        <v>3</v>
      </c>
      <c r="CF412" s="186">
        <f>CE412/COUNTA($BD413:$CB413)</f>
        <v>0.12</v>
      </c>
      <c r="CG412" s="185">
        <f>COUNTIF($BD413:$CB413,"CĐ")</f>
        <v>0</v>
      </c>
      <c r="CH412" s="186">
        <f>CG412/COUNTA($BD413:$CB413)</f>
        <v>0</v>
      </c>
      <c r="CI412" s="189">
        <f>(((CC412*2)+(CE412*1)+(CG412*0)))/(CC412+CE412+CG412)</f>
        <v>1.88</v>
      </c>
      <c r="CJ412" s="189" t="str">
        <f>IF(CI412&gt;=1.6,"Đạt mục tiêu",IF(CI412&gt;=1,"Cần cố gắng","Chưa đạt"))</f>
        <v>Đạt mục tiêu</v>
      </c>
    </row>
    <row r="413" spans="1:88" customFormat="1" ht="15.75" hidden="1" customHeight="1" x14ac:dyDescent="0.25">
      <c r="A413" s="178"/>
      <c r="B413" s="178"/>
      <c r="C413" s="178"/>
      <c r="D413" s="105"/>
      <c r="E413" s="17"/>
      <c r="F413" s="105"/>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07" t="str">
        <f t="shared" ref="BD413:CB413" si="386">IF(BD412&lt;1,"CĐ",IF(BD412&lt;1.6,"CCG","Đ"))</f>
        <v>Đ</v>
      </c>
      <c r="BE413" s="107" t="str">
        <f t="shared" si="386"/>
        <v>Đ</v>
      </c>
      <c r="BF413" s="107" t="str">
        <f t="shared" si="386"/>
        <v>Đ</v>
      </c>
      <c r="BG413" s="107" t="str">
        <f t="shared" si="386"/>
        <v>Đ</v>
      </c>
      <c r="BH413" s="107" t="str">
        <f t="shared" si="386"/>
        <v>Đ</v>
      </c>
      <c r="BI413" s="107" t="str">
        <f t="shared" si="386"/>
        <v>Đ</v>
      </c>
      <c r="BJ413" s="107" t="str">
        <f t="shared" si="386"/>
        <v>CCG</v>
      </c>
      <c r="BK413" s="107" t="str">
        <f t="shared" si="386"/>
        <v>Đ</v>
      </c>
      <c r="BL413" s="107" t="str">
        <f t="shared" si="386"/>
        <v>Đ</v>
      </c>
      <c r="BM413" s="107" t="str">
        <f t="shared" si="386"/>
        <v>Đ</v>
      </c>
      <c r="BN413" s="107" t="str">
        <f t="shared" si="386"/>
        <v>Đ</v>
      </c>
      <c r="BO413" s="107" t="str">
        <f t="shared" si="386"/>
        <v>Đ</v>
      </c>
      <c r="BP413" s="107" t="str">
        <f t="shared" si="386"/>
        <v>Đ</v>
      </c>
      <c r="BQ413" s="107" t="str">
        <f t="shared" si="386"/>
        <v>Đ</v>
      </c>
      <c r="BR413" s="107" t="str">
        <f t="shared" si="386"/>
        <v>Đ</v>
      </c>
      <c r="BS413" s="107" t="str">
        <f t="shared" si="386"/>
        <v>Đ</v>
      </c>
      <c r="BT413" s="107" t="str">
        <f t="shared" si="386"/>
        <v>Đ</v>
      </c>
      <c r="BU413" s="107" t="str">
        <f t="shared" si="386"/>
        <v>Đ</v>
      </c>
      <c r="BV413" s="107" t="str">
        <f t="shared" si="386"/>
        <v>CCG</v>
      </c>
      <c r="BW413" s="107" t="str">
        <f t="shared" si="386"/>
        <v>Đ</v>
      </c>
      <c r="BX413" s="107" t="str">
        <f t="shared" si="386"/>
        <v>Đ</v>
      </c>
      <c r="BY413" s="107" t="str">
        <f t="shared" si="386"/>
        <v>Đ</v>
      </c>
      <c r="BZ413" s="107" t="str">
        <f t="shared" si="386"/>
        <v>Đ</v>
      </c>
      <c r="CA413" s="107" t="str">
        <f t="shared" si="386"/>
        <v>Đ</v>
      </c>
      <c r="CB413" s="107" t="str">
        <f t="shared" si="386"/>
        <v>CCG</v>
      </c>
      <c r="CC413" s="178"/>
      <c r="CD413" s="178"/>
      <c r="CE413" s="178"/>
      <c r="CF413" s="178"/>
      <c r="CG413" s="178"/>
      <c r="CH413" s="178"/>
      <c r="CI413" s="178"/>
      <c r="CJ413" s="178"/>
    </row>
    <row r="414" spans="1:88" customFormat="1" ht="15.75" hidden="1" customHeight="1" x14ac:dyDescent="0.25">
      <c r="A414" s="4"/>
      <c r="B414" s="4"/>
      <c r="C414" s="3"/>
      <c r="D414" s="24"/>
      <c r="E414" s="3"/>
      <c r="F414" s="24"/>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row>
    <row r="416" spans="1:88" ht="22.5" customHeight="1" x14ac:dyDescent="0.25">
      <c r="C416" s="130" t="s">
        <v>862</v>
      </c>
      <c r="D416" s="123" t="s">
        <v>863</v>
      </c>
      <c r="E416" s="123" t="s">
        <v>865</v>
      </c>
      <c r="H416" s="127" t="s">
        <v>863</v>
      </c>
      <c r="J416" s="131" t="s">
        <v>865</v>
      </c>
      <c r="K416" s="131"/>
      <c r="L416" s="131"/>
      <c r="M416" s="131"/>
      <c r="N416" s="131"/>
      <c r="O416" s="131"/>
      <c r="P416" s="131"/>
      <c r="Q416" s="131"/>
      <c r="R416" s="131"/>
      <c r="S416" s="131"/>
      <c r="T416" s="131"/>
      <c r="U416" s="131"/>
      <c r="V416" s="131"/>
      <c r="W416" s="131"/>
      <c r="X416" s="131"/>
      <c r="Y416" s="131"/>
      <c r="Z416" s="131"/>
      <c r="AA416" s="131"/>
      <c r="AB416" s="131"/>
      <c r="AC416" s="131"/>
      <c r="AD416" s="131"/>
      <c r="AE416" s="131"/>
      <c r="AF416" s="131"/>
      <c r="AG416" s="131"/>
      <c r="AH416" s="131"/>
      <c r="AI416" s="131"/>
      <c r="AJ416" s="131"/>
      <c r="AK416" s="131"/>
      <c r="AL416" s="131"/>
      <c r="AM416" s="131"/>
      <c r="AN416" s="131"/>
      <c r="AO416" s="131"/>
      <c r="AP416" s="131"/>
    </row>
    <row r="417" spans="3:42" ht="15" customHeight="1" x14ac:dyDescent="0.3">
      <c r="C417" s="130"/>
      <c r="D417" s="123" t="s">
        <v>864</v>
      </c>
      <c r="E417" s="123" t="s">
        <v>866</v>
      </c>
      <c r="H417" s="128" t="s">
        <v>864</v>
      </c>
      <c r="J417" s="132" t="s">
        <v>866</v>
      </c>
      <c r="K417" s="133"/>
      <c r="L417" s="133"/>
      <c r="M417" s="133"/>
      <c r="N417" s="133"/>
      <c r="O417" s="133"/>
      <c r="P417" s="132"/>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c r="AO417" s="132"/>
      <c r="AP417" s="132"/>
    </row>
    <row r="418" spans="3:42" ht="15" customHeight="1" x14ac:dyDescent="0.25">
      <c r="C418" s="124"/>
      <c r="D418" s="124"/>
      <c r="E418" s="124"/>
    </row>
    <row r="419" spans="3:42" ht="15" customHeight="1" x14ac:dyDescent="0.25">
      <c r="C419" s="123"/>
      <c r="D419" s="123"/>
      <c r="E419" s="123"/>
    </row>
    <row r="420" spans="3:42" ht="22.5" customHeight="1" x14ac:dyDescent="0.25">
      <c r="C420" s="123" t="s">
        <v>870</v>
      </c>
      <c r="D420" s="123"/>
      <c r="E420" s="123"/>
      <c r="H420" s="126" t="s">
        <v>870</v>
      </c>
      <c r="J420" s="193" t="s">
        <v>870</v>
      </c>
      <c r="K420" s="193"/>
      <c r="L420" s="193"/>
      <c r="M420" s="193"/>
      <c r="N420" s="193"/>
      <c r="O420" s="193"/>
      <c r="P420" s="193"/>
      <c r="Q420" s="193"/>
      <c r="R420" s="193"/>
      <c r="S420" s="193"/>
      <c r="T420" s="193"/>
      <c r="U420" s="193"/>
      <c r="V420" s="193"/>
      <c r="W420" s="193"/>
      <c r="X420" s="193"/>
      <c r="Y420" s="193"/>
      <c r="Z420" s="193"/>
      <c r="AA420" s="193"/>
      <c r="AB420" s="193"/>
      <c r="AC420" s="193"/>
      <c r="AD420" s="193"/>
      <c r="AE420" s="193"/>
      <c r="AF420" s="193"/>
      <c r="AG420" s="193"/>
      <c r="AH420" s="193"/>
      <c r="AI420" s="193"/>
      <c r="AJ420" s="193"/>
      <c r="AK420" s="193"/>
      <c r="AL420" s="193"/>
      <c r="AM420" s="193"/>
      <c r="AN420" s="193"/>
      <c r="AO420" s="193"/>
      <c r="AP420" s="193"/>
    </row>
    <row r="421" spans="3:42" ht="15" customHeight="1" x14ac:dyDescent="0.25">
      <c r="C421" s="123"/>
      <c r="D421" s="123"/>
      <c r="E421" s="123"/>
    </row>
    <row r="422" spans="3:42" ht="15" customHeight="1" x14ac:dyDescent="0.25">
      <c r="C422" s="123"/>
      <c r="D422" s="123"/>
      <c r="E422" s="123"/>
    </row>
    <row r="423" spans="3:42" ht="15" customHeight="1" x14ac:dyDescent="0.25">
      <c r="C423" s="123"/>
      <c r="D423" s="123"/>
      <c r="E423" s="123"/>
    </row>
    <row r="424" spans="3:42" ht="22.5" customHeight="1" x14ac:dyDescent="0.25">
      <c r="C424" s="123" t="s">
        <v>867</v>
      </c>
      <c r="D424" s="123" t="s">
        <v>868</v>
      </c>
      <c r="E424" s="123" t="s">
        <v>759</v>
      </c>
      <c r="H424" s="127" t="s">
        <v>868</v>
      </c>
      <c r="J424" s="131" t="s">
        <v>759</v>
      </c>
      <c r="K424" s="131"/>
      <c r="L424" s="131"/>
      <c r="M424" s="131"/>
      <c r="N424" s="131"/>
      <c r="O424" s="131"/>
      <c r="P424" s="131"/>
      <c r="Q424" s="131"/>
      <c r="R424" s="131"/>
      <c r="S424" s="131"/>
      <c r="T424" s="131"/>
      <c r="U424" s="131"/>
      <c r="V424" s="131"/>
      <c r="W424" s="131"/>
      <c r="X424" s="131"/>
      <c r="Y424" s="131"/>
      <c r="Z424" s="131"/>
      <c r="AA424" s="131"/>
      <c r="AB424" s="131"/>
      <c r="AC424" s="131"/>
      <c r="AD424" s="131"/>
      <c r="AE424" s="131"/>
      <c r="AF424" s="131"/>
      <c r="AG424" s="131"/>
      <c r="AH424" s="131"/>
      <c r="AI424" s="131"/>
      <c r="AJ424" s="131"/>
      <c r="AK424" s="131"/>
      <c r="AL424" s="131"/>
      <c r="AM424" s="131"/>
      <c r="AN424" s="131"/>
      <c r="AO424" s="131"/>
      <c r="AP424" s="131"/>
    </row>
    <row r="425" spans="3:42" ht="15" customHeight="1" x14ac:dyDescent="0.25">
      <c r="C425" s="125"/>
      <c r="D425" s="123"/>
      <c r="E425" s="123"/>
    </row>
  </sheetData>
  <autoFilter ref="A6:CJ309">
    <filterColumn colId="15">
      <customFilters>
        <customFilter operator="notEqual" val=" "/>
      </customFilters>
    </filterColumn>
  </autoFilter>
  <mergeCells count="242">
    <mergeCell ref="J424:AP424"/>
    <mergeCell ref="J420:AP420"/>
    <mergeCell ref="CI412:CI413"/>
    <mergeCell ref="CJ412:CJ413"/>
    <mergeCell ref="CF407:CF408"/>
    <mergeCell ref="CG407:CG408"/>
    <mergeCell ref="CH407:CH408"/>
    <mergeCell ref="CI407:CI408"/>
    <mergeCell ref="CJ407:CJ408"/>
    <mergeCell ref="CJ402:CJ403"/>
    <mergeCell ref="B404:B408"/>
    <mergeCell ref="C407:C408"/>
    <mergeCell ref="CC407:CC408"/>
    <mergeCell ref="CD407:CD408"/>
    <mergeCell ref="CE407:CE408"/>
    <mergeCell ref="CH397:CH398"/>
    <mergeCell ref="CI397:CI398"/>
    <mergeCell ref="CJ397:CJ398"/>
    <mergeCell ref="B399:B403"/>
    <mergeCell ref="C402:C403"/>
    <mergeCell ref="CC402:CC403"/>
    <mergeCell ref="CD402:CD403"/>
    <mergeCell ref="CE402:CE403"/>
    <mergeCell ref="CF402:CF403"/>
    <mergeCell ref="CG402:CG403"/>
    <mergeCell ref="CH402:CH403"/>
    <mergeCell ref="CI402:CI403"/>
    <mergeCell ref="CI387:CI388"/>
    <mergeCell ref="CJ387:CJ388"/>
    <mergeCell ref="B389:B393"/>
    <mergeCell ref="C392:C393"/>
    <mergeCell ref="CC392:CC393"/>
    <mergeCell ref="CD392:CD393"/>
    <mergeCell ref="CE392:CE393"/>
    <mergeCell ref="CF392:CF393"/>
    <mergeCell ref="CG392:CG393"/>
    <mergeCell ref="CH392:CH393"/>
    <mergeCell ref="CI392:CI393"/>
    <mergeCell ref="CJ392:CJ393"/>
    <mergeCell ref="A384:A413"/>
    <mergeCell ref="B384:B388"/>
    <mergeCell ref="C387:C388"/>
    <mergeCell ref="CC387:CC388"/>
    <mergeCell ref="CD387:CD388"/>
    <mergeCell ref="CE387:CE388"/>
    <mergeCell ref="CF387:CF388"/>
    <mergeCell ref="CG387:CG388"/>
    <mergeCell ref="CH387:CH388"/>
    <mergeCell ref="B394:B398"/>
    <mergeCell ref="C397:C398"/>
    <mergeCell ref="CC397:CC398"/>
    <mergeCell ref="CD397:CD398"/>
    <mergeCell ref="CE397:CE398"/>
    <mergeCell ref="B409:B413"/>
    <mergeCell ref="C412:C413"/>
    <mergeCell ref="CC412:CC413"/>
    <mergeCell ref="CD412:CD413"/>
    <mergeCell ref="CE412:CE413"/>
    <mergeCell ref="CF412:CF413"/>
    <mergeCell ref="CG412:CG413"/>
    <mergeCell ref="CH412:CH413"/>
    <mergeCell ref="CF397:CF398"/>
    <mergeCell ref="CG397:CG398"/>
    <mergeCell ref="CJ377:CJ378"/>
    <mergeCell ref="A379:B383"/>
    <mergeCell ref="C382:C383"/>
    <mergeCell ref="CC382:CC383"/>
    <mergeCell ref="CD382:CD383"/>
    <mergeCell ref="CE382:CE383"/>
    <mergeCell ref="CF382:CF383"/>
    <mergeCell ref="CG382:CG383"/>
    <mergeCell ref="CH382:CH383"/>
    <mergeCell ref="CI382:CI383"/>
    <mergeCell ref="CJ382:CJ383"/>
    <mergeCell ref="A374:B378"/>
    <mergeCell ref="C377:C378"/>
    <mergeCell ref="CC377:CC378"/>
    <mergeCell ref="CD377:CD378"/>
    <mergeCell ref="CE377:CE378"/>
    <mergeCell ref="CF377:CF378"/>
    <mergeCell ref="CG377:CG378"/>
    <mergeCell ref="CH377:CH378"/>
    <mergeCell ref="CI377:CI378"/>
    <mergeCell ref="CJ367:CJ368"/>
    <mergeCell ref="A369:B373"/>
    <mergeCell ref="C372:C373"/>
    <mergeCell ref="CC372:CC373"/>
    <mergeCell ref="CD372:CD373"/>
    <mergeCell ref="CE372:CE373"/>
    <mergeCell ref="CF372:CF373"/>
    <mergeCell ref="CG372:CG373"/>
    <mergeCell ref="CH372:CH373"/>
    <mergeCell ref="CI372:CI373"/>
    <mergeCell ref="CJ372:CJ373"/>
    <mergeCell ref="A364:B368"/>
    <mergeCell ref="C367:C368"/>
    <mergeCell ref="CC367:CC368"/>
    <mergeCell ref="CD367:CD368"/>
    <mergeCell ref="CE367:CE368"/>
    <mergeCell ref="CF367:CF368"/>
    <mergeCell ref="CG367:CG368"/>
    <mergeCell ref="CH367:CH368"/>
    <mergeCell ref="CI367:CI368"/>
    <mergeCell ref="CJ357:CJ358"/>
    <mergeCell ref="A359:B363"/>
    <mergeCell ref="C362:C363"/>
    <mergeCell ref="CC362:CC363"/>
    <mergeCell ref="CD362:CD363"/>
    <mergeCell ref="CE362:CE363"/>
    <mergeCell ref="CF362:CF363"/>
    <mergeCell ref="CG362:CG363"/>
    <mergeCell ref="CH362:CH363"/>
    <mergeCell ref="CI362:CI363"/>
    <mergeCell ref="CJ362:CJ363"/>
    <mergeCell ref="A354:B358"/>
    <mergeCell ref="C357:C358"/>
    <mergeCell ref="CC357:CC358"/>
    <mergeCell ref="CD357:CD358"/>
    <mergeCell ref="CE357:CE358"/>
    <mergeCell ref="CF357:CF358"/>
    <mergeCell ref="CG357:CG358"/>
    <mergeCell ref="CH357:CH358"/>
    <mergeCell ref="CI357:CI358"/>
    <mergeCell ref="CJ347:CJ348"/>
    <mergeCell ref="A349:B353"/>
    <mergeCell ref="C352:C353"/>
    <mergeCell ref="CC352:CC353"/>
    <mergeCell ref="CD352:CD353"/>
    <mergeCell ref="CE352:CE353"/>
    <mergeCell ref="CF352:CF353"/>
    <mergeCell ref="CG352:CG353"/>
    <mergeCell ref="CH352:CH353"/>
    <mergeCell ref="CI352:CI353"/>
    <mergeCell ref="CJ352:CJ353"/>
    <mergeCell ref="A344:B348"/>
    <mergeCell ref="C347:C348"/>
    <mergeCell ref="CC347:CC348"/>
    <mergeCell ref="CD347:CD348"/>
    <mergeCell ref="CE347:CE348"/>
    <mergeCell ref="CF347:CF348"/>
    <mergeCell ref="CG347:CG348"/>
    <mergeCell ref="CH347:CH348"/>
    <mergeCell ref="CI347:CI348"/>
    <mergeCell ref="CG337:CG338"/>
    <mergeCell ref="CH337:CH338"/>
    <mergeCell ref="CI337:CI338"/>
    <mergeCell ref="CJ337:CJ338"/>
    <mergeCell ref="A339:B343"/>
    <mergeCell ref="C342:C343"/>
    <mergeCell ref="CC342:CC343"/>
    <mergeCell ref="CD342:CD343"/>
    <mergeCell ref="CE342:CE343"/>
    <mergeCell ref="CF342:CF343"/>
    <mergeCell ref="A334:B338"/>
    <mergeCell ref="C337:C338"/>
    <mergeCell ref="CC337:CC338"/>
    <mergeCell ref="CD337:CD338"/>
    <mergeCell ref="CE337:CE338"/>
    <mergeCell ref="CF337:CF338"/>
    <mergeCell ref="CG342:CG343"/>
    <mergeCell ref="CH342:CH343"/>
    <mergeCell ref="CI342:CI343"/>
    <mergeCell ref="CJ342:CJ343"/>
    <mergeCell ref="G327:H327"/>
    <mergeCell ref="G328:H328"/>
    <mergeCell ref="G329:H329"/>
    <mergeCell ref="G330:H330"/>
    <mergeCell ref="G331:H331"/>
    <mergeCell ref="G332:H332"/>
    <mergeCell ref="G321:H321"/>
    <mergeCell ref="G322:H322"/>
    <mergeCell ref="G323:H323"/>
    <mergeCell ref="G324:H324"/>
    <mergeCell ref="G325:H325"/>
    <mergeCell ref="G326:H326"/>
    <mergeCell ref="CB317:CE317"/>
    <mergeCell ref="CG317:CJ317"/>
    <mergeCell ref="G318:H318"/>
    <mergeCell ref="G319:H319"/>
    <mergeCell ref="G320:H320"/>
    <mergeCell ref="BT312:BY313"/>
    <mergeCell ref="CE312:CI313"/>
    <mergeCell ref="G313:H313"/>
    <mergeCell ref="G314:H314"/>
    <mergeCell ref="G315:H315"/>
    <mergeCell ref="G316:H316"/>
    <mergeCell ref="G311:H311"/>
    <mergeCell ref="G312:H312"/>
    <mergeCell ref="C71:E71"/>
    <mergeCell ref="C81:E81"/>
    <mergeCell ref="C92:E92"/>
    <mergeCell ref="C97:H97"/>
    <mergeCell ref="C98:E98"/>
    <mergeCell ref="C99:E99"/>
    <mergeCell ref="BT317:BY317"/>
    <mergeCell ref="C102:E102"/>
    <mergeCell ref="C103:E103"/>
    <mergeCell ref="C106:E106"/>
    <mergeCell ref="C108:E108"/>
    <mergeCell ref="CG4:CH5"/>
    <mergeCell ref="CI4:CI5"/>
    <mergeCell ref="CJ4:CJ5"/>
    <mergeCell ref="AW3:AZ4"/>
    <mergeCell ref="BA3:BC4"/>
    <mergeCell ref="C63:E63"/>
    <mergeCell ref="C7:H7"/>
    <mergeCell ref="C8:E8"/>
    <mergeCell ref="C9:E9"/>
    <mergeCell ref="C19:E19"/>
    <mergeCell ref="C20:E20"/>
    <mergeCell ref="C26:E26"/>
    <mergeCell ref="C31:E31"/>
    <mergeCell ref="C38:E38"/>
    <mergeCell ref="C47:E47"/>
    <mergeCell ref="C51:E51"/>
    <mergeCell ref="C62:E62"/>
    <mergeCell ref="AO3:AR4"/>
    <mergeCell ref="AS3:AV4"/>
    <mergeCell ref="C416:C417"/>
    <mergeCell ref="J416:AP416"/>
    <mergeCell ref="J417:AP417"/>
    <mergeCell ref="A1:AR2"/>
    <mergeCell ref="BD3:CB3"/>
    <mergeCell ref="CC3:CH3"/>
    <mergeCell ref="AG3:AJ4"/>
    <mergeCell ref="AK3:AN4"/>
    <mergeCell ref="K3:S3"/>
    <mergeCell ref="U3:X4"/>
    <mergeCell ref="Y3:AB4"/>
    <mergeCell ref="AC3:AF4"/>
    <mergeCell ref="BD1:CJ2"/>
    <mergeCell ref="A3:A5"/>
    <mergeCell ref="B3:B5"/>
    <mergeCell ref="C3:D5"/>
    <mergeCell ref="E3:F5"/>
    <mergeCell ref="G3:G5"/>
    <mergeCell ref="H3:H5"/>
    <mergeCell ref="I3:I5"/>
    <mergeCell ref="J3:J5"/>
    <mergeCell ref="CI3:CJ3"/>
    <mergeCell ref="CC4:CD5"/>
    <mergeCell ref="CE4:CF5"/>
  </mergeCells>
  <dataValidations count="7">
    <dataValidation type="list" allowBlank="1" showErrorMessage="1" sqref="D10:D18 F10:F18 D21:D25 F21:F25 D27:D30 F27:F30 D32:D37 F32:F37 D39:D46 F39:F46 D48:D50 F48:F50 D52:D61 F52:F61 F307:F310 F72:F80 D82:D91 F82:F91 D93:D96 F93:F96 D100:D101 F100:F101 D104:D105 F104:F105 D107 F107 D109:D111 F109:F111 D114 F114 D116 F116 D118 F118 D120 F120 D122 F122 D126:D133 F126:F133 D135:D136 F135:F136 D138 F138 D140:D142 F140:F142 D144:D145 F144:F145 D147 F147 D150:D153 F150:F153 D155 F155 F218:F225 D157:D163 D166:D180 F166:F180 D182:D203 F182:F203 D205:D211 F205:F211 D215:D216 F215:F216 D227:D231 F227:F231 D234:D240 F234:F240 D242:D245 F242:F245 D248:D250 F248:F250 F252:F285 D252:D305 F287:F305 D307:D310 D218:D225 F64:F70 D72:D80 D64:D70 F157:F163">
      <formula1>"KQMĐ,NDCT,TLHD,BC,ĐP"</formula1>
    </dataValidation>
    <dataValidation type="list" allowBlank="1" showErrorMessage="1" sqref="BD10:CB18 BD21:CB25 BD27:CB30 BD32:CB37 BD39:CB46 BD48:CB50 BD52:CB53 BD55:CB61 BD307:CB310 BD72:CB80 BD82:CB91 BD93:CB96 BD100:CB101 BD104:CB105 BD107:CB107 BD109:CB111 BD114:CB114 BD116:CB116 BD118:CB118 BD120:CB120 BD122:CB122 BD126:CB133 BD135:CB136 BD138:CB138 BD140:CB142 BD144:CB145 BD147:CB147 BD150:CB153 BD155:CB155 BD157:CB163 BD166:CB180 BD182:CB203 BD205:CB211 BD215:CB216 BD227:CB231 BD234:CB240 BD242:CB245 BD248:CB250 BD252:CB305 BD218:CB225 BD64:CB70">
      <formula1>"2.0,1.0,0.0,KĐG,#"</formula1>
    </dataValidation>
    <dataValidation type="list" allowBlank="1" showErrorMessage="1" sqref="K10:S18 K21:S21 L22:S22 K23:S25 K27:S30 K32:S35 K36:P36 R36 K37:S37 K39:S46 K48:S50 K52:S61 M64:S66 K72:S80 K310:T310 K66:S70 K82:S89 K90 M90:S90 K91:S91 K93:S94 K95 M95:S95 K96:S96 K100:S101 K104:S105 K107:S107 K109:S111 K114:S114 K116:S116 K118:S118 K120:S120 K122:S122 K126:S133 K135:S136 K138:S138 K140:S142 K144:S145 K147:S147 K150:S153 K155:S155 K157:S163 K166:S180 K182 M182 O182:S182 K183:S201 K202 M202:S202 K203:S203 K205:S210 K211:R211 K215:S216 K227:S231 K234:S240 K242:S245 K248:S250 K252:S305 K307:S309 K218:S225 K64:K66">
      <formula1>"x"</formula1>
    </dataValidation>
    <dataValidation type="list" allowBlank="1" showErrorMessage="1" sqref="CJ11 U310:BC310">
      <formula1>"ĐTT,TDS,HĐH,HĐG,HĐNT,VS-AN,HĐC,TQDN,LH,x,#"</formula1>
    </dataValidation>
    <dataValidation type="list" allowBlank="1" showErrorMessage="1" sqref="J10:J18 J21:J25 J27:J30 J32:J37 J39:J46 J48:J50 J52:J61 J307:J310 J72:J80 J82:J91 J93:J96 J100:J101 J104:J105 J107 J109:J111 J114 J116 J118 J120 J122 J126:J133 J135:J136 J138 J140:J142 J144:J145 J147 J150:J153 J155 J218:J225 J166:J180 J182:J203 J205:J211 J215:J216 J227:J231 J234:J240 J242:J245 J248:J250 J252:J305 J64:J70 J157:J163">
      <formula1>"Thể chất,Nhận thức,Ngôn ngữ,TCKNXH,Thẩm mỹ"</formula1>
    </dataValidation>
    <dataValidation type="list" allowBlank="1" showErrorMessage="1" sqref="I10:I18 I21:I25 I27:I30 I32:I37 I39:I46 I48:I50 I52:I61 I307:I310 I72:I80 I82:I91 I93:I96 I100:I101 I104:I105 I107 I109:I111 I114 I116 I118 I120 I122 I126:I133 I135:I136 I138 I140:I142 I144:I145 I147 I150:I153 I155 I157:I163 I166:I180 I182:I203 I205:I211 I215:I216 I227:I231 I234:I240 I242:I245 I248:I250 I252:I305 I64:I70 I218:I225">
      <formula1>"Lớp học,Sân chơi,Phòng chức năng,Ngoài nhà trường"</formula1>
    </dataValidation>
    <dataValidation type="list" allowBlank="1" showErrorMessage="1" sqref="U10:BC309">
      <formula1>"ĐTT,TDS,HĐH,HĐG,HĐNT,VS-AN,HĐC,TQDN,LH,x,#,HĐH+HĐG,HĐH+HĐNT,HĐH+HĐC"</formula1>
    </dataValidation>
  </dataValidations>
  <pageMargins left="0.62" right="0.2" top="0.38" bottom="0.36" header="0" footer="0"/>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TV</vt:lpstr>
      <vt:lpstr>TV!Print_Titles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Thuy83</cp:lastModifiedBy>
  <cp:lastPrinted>2024-12-20T06:57:02Z</cp:lastPrinted>
  <dcterms:modified xsi:type="dcterms:W3CDTF">2025-01-02T05:13:11Z</dcterms:modified>
</cp:coreProperties>
</file>