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oogle drive\UBND phường Nam Đồ Sơn\Quyết định\năm 2025\sự nghiệp\tháng 11\QĐ chung\"/>
    </mc:Choice>
  </mc:AlternateContent>
  <bookViews>
    <workbookView xWindow="0" yWindow="0" windowWidth="7470" windowHeight="2760" activeTab="1"/>
  </bookViews>
  <sheets>
    <sheet name="Sheet1" sheetId="1" r:id="rId1"/>
    <sheet name="Vốn SN cấp Lần 6" sheetId="2" r:id="rId2"/>
  </sheets>
  <definedNames>
    <definedName name="_xlnm.Print_Titles" localSheetId="1">'Vốn SN cấp Lần 6'!$4:$5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E12" i="2"/>
  <c r="D8" i="2"/>
  <c r="G11" i="2" l="1"/>
  <c r="F6" i="2" l="1"/>
  <c r="D7" i="2" l="1"/>
  <c r="D9" i="2"/>
  <c r="C9" i="2"/>
  <c r="E10" i="2" l="1"/>
  <c r="G9" i="2" l="1"/>
  <c r="E9" i="2"/>
  <c r="D11" i="2" l="1"/>
  <c r="C11" i="2"/>
  <c r="C7" i="2"/>
  <c r="C6" i="2" s="1"/>
  <c r="D6" i="2" l="1"/>
  <c r="D16" i="2" s="1"/>
  <c r="C16" i="2"/>
  <c r="E11" i="2"/>
  <c r="E8" i="2"/>
  <c r="E7" i="2" s="1"/>
  <c r="E6" i="2" l="1"/>
  <c r="E16" i="2"/>
  <c r="G7" i="2"/>
  <c r="G6" i="2" l="1"/>
  <c r="G16" i="2" s="1"/>
  <c r="G25" i="1"/>
  <c r="H25" i="1"/>
  <c r="I25" i="1"/>
  <c r="J25" i="1"/>
  <c r="K25" i="1"/>
  <c r="F25" i="1"/>
  <c r="G23" i="1"/>
  <c r="H23" i="1"/>
  <c r="I23" i="1"/>
  <c r="J23" i="1"/>
  <c r="K23" i="1"/>
  <c r="F23" i="1"/>
  <c r="P16" i="1"/>
  <c r="Q16" i="1"/>
  <c r="R16" i="1"/>
  <c r="S16" i="1"/>
  <c r="T16" i="1"/>
  <c r="O16" i="1"/>
  <c r="P9" i="1"/>
  <c r="Q9" i="1"/>
  <c r="R9" i="1"/>
  <c r="S9" i="1"/>
  <c r="T9" i="1"/>
  <c r="O9" i="1"/>
  <c r="A10" i="1"/>
  <c r="A8" i="1"/>
  <c r="P4" i="1"/>
  <c r="Q4" i="1"/>
  <c r="R4" i="1"/>
  <c r="S4" i="1"/>
  <c r="T4" i="1"/>
  <c r="O4" i="1"/>
  <c r="G13" i="1" l="1"/>
  <c r="H13" i="1"/>
  <c r="I13" i="1"/>
  <c r="J13" i="1"/>
  <c r="K13" i="1"/>
  <c r="F13" i="1"/>
  <c r="A6" i="1"/>
  <c r="F8" i="1"/>
  <c r="G8" i="1"/>
  <c r="H8" i="1"/>
  <c r="I8" i="1"/>
  <c r="J8" i="1"/>
  <c r="K8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<sst xmlns="http://schemas.openxmlformats.org/spreadsheetml/2006/main" count="25" uniqueCount="22">
  <si>
    <t>Stt</t>
  </si>
  <si>
    <t>Nội dung/Đơn vị</t>
  </si>
  <si>
    <t>I</t>
  </si>
  <si>
    <t>Sự nghiệp giáo dục</t>
  </si>
  <si>
    <t>-</t>
  </si>
  <si>
    <t>Trường Mầm non Bàng La</t>
  </si>
  <si>
    <t>Tổng</t>
  </si>
  <si>
    <t>Ghi chú</t>
  </si>
  <si>
    <t>Đã QTHT</t>
  </si>
  <si>
    <t>Kinh phí đã
thanh toán</t>
  </si>
  <si>
    <t>TMĐT, QTHT</t>
  </si>
  <si>
    <t>Sửa chữa Trường Mầm non Bàng La. Hạng mục: Sửa chữa nhà kho, nhà xe, nhà vệ sinh và bếp ăn khu Đồng Tiến; thay thế hệ thống cửa; tường; sân trường thoát nước khu Ủy ban nhân dân phường</t>
  </si>
  <si>
    <t>CT mới 2025</t>
  </si>
  <si>
    <t>Kinh phí 
còn lại</t>
  </si>
  <si>
    <t>Trường Mầm non Minh Đức</t>
  </si>
  <si>
    <t>Sửa chữa, cải tạo trường Mầm non Minh Đức năm 2025</t>
  </si>
  <si>
    <t>Trường THCS Bàng La</t>
  </si>
  <si>
    <t>Sửa chữa Trường Trung học cơ sở Bàng La. Hạng mục: Sửa chữa các phòng học, phòng hiệu bộ, khu vệ sinh và các hạng mục phụ trợ</t>
  </si>
  <si>
    <t>Số tiền</t>
  </si>
  <si>
    <t>Đơn vị tính: Đồng</t>
  </si>
  <si>
    <t>BIỂU CHI TIẾT NGUỒN KINH PHÍ CHI SỬA CHỮA CÁC CÔNG TRÌNH
TRÊN ĐỊA BÀN PHƯỜNG NĂM 2025</t>
  </si>
  <si>
    <t>(Kèm theo Quyết định số:        /QĐ-UBND ngày     /11/2025 của UBND phường Nam Đồ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</si>
</sst>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i/>
      <sz val="14"/>
      <color theme="1"/>
      <name val="Times New Roman"/>
      <family val="1"/>
    </font>
    <font>
      <i/>
      <sz val="14"/>
      <color theme="1"/>
      <name val="Calibri"/>
      <family val="2"/>
      <charset val="163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1" fillId="0" borderId="0" xfId="0" applyNumberFormat="1" applyFont="1"/>
    <xf numFmtId="0" fontId="4" fillId="0" borderId="0" xfId="0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3" fontId="8" fillId="0" borderId="0" xfId="0" applyNumberFormat="1" applyFont="1"/>
    <xf numFmtId="0" fontId="9" fillId="0" borderId="5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3" fontId="10" fillId="2" borderId="0" xfId="0" applyNumberFormat="1" applyFont="1" applyFill="1"/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justify" vertical="center" wrapText="1"/>
    </xf>
    <xf numFmtId="3" fontId="8" fillId="0" borderId="0" xfId="0" applyNumberFormat="1" applyFont="1" applyFill="1"/>
    <xf numFmtId="3" fontId="8" fillId="2" borderId="0" xfId="0" applyNumberFormat="1" applyFont="1" applyFill="1"/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F25" sqref="F25:K25"/>
    </sheetView>
  </sheetViews>
  <sheetFormatPr defaultRowHeight="15" x14ac:dyDescent="0.25"/>
  <cols>
    <col min="1" max="16384" width="9.140625" style="1"/>
  </cols>
  <sheetData>
    <row r="1" spans="1:20" ht="16.5" thickBot="1" x14ac:dyDescent="0.3">
      <c r="A1" s="1">
        <f>1700*0.3</f>
        <v>510</v>
      </c>
      <c r="D1" s="2">
        <v>2200</v>
      </c>
      <c r="F1" s="4">
        <v>2200</v>
      </c>
      <c r="G1" s="5">
        <v>0</v>
      </c>
      <c r="H1" s="6">
        <v>2200</v>
      </c>
      <c r="I1" s="6">
        <v>1700</v>
      </c>
      <c r="J1" s="5">
        <v>0</v>
      </c>
      <c r="K1" s="5">
        <v>500</v>
      </c>
    </row>
    <row r="2" spans="1:20" ht="16.5" thickBot="1" x14ac:dyDescent="0.3">
      <c r="A2" s="1">
        <f>1200*0.3</f>
        <v>360</v>
      </c>
      <c r="D2" s="3">
        <v>0</v>
      </c>
      <c r="F2" s="4">
        <v>1600</v>
      </c>
      <c r="G2" s="5">
        <v>0</v>
      </c>
      <c r="H2" s="6">
        <v>1600</v>
      </c>
      <c r="I2" s="6">
        <v>1200</v>
      </c>
      <c r="J2" s="5">
        <v>0</v>
      </c>
      <c r="K2" s="5">
        <v>400</v>
      </c>
      <c r="O2" s="8">
        <v>2300</v>
      </c>
      <c r="P2" s="9">
        <v>0</v>
      </c>
      <c r="Q2" s="10">
        <v>2300</v>
      </c>
      <c r="R2" s="10">
        <v>1900</v>
      </c>
      <c r="S2" s="9">
        <v>0</v>
      </c>
      <c r="T2" s="9">
        <v>500</v>
      </c>
    </row>
    <row r="3" spans="1:20" ht="16.5" thickBot="1" x14ac:dyDescent="0.3">
      <c r="A3" s="1">
        <f>400*0.3</f>
        <v>120</v>
      </c>
      <c r="D3" s="2">
        <v>2200</v>
      </c>
      <c r="F3" s="7">
        <v>500</v>
      </c>
      <c r="G3" s="5">
        <v>0</v>
      </c>
      <c r="H3" s="5">
        <v>500</v>
      </c>
      <c r="I3" s="5">
        <v>400</v>
      </c>
      <c r="J3" s="5">
        <v>0</v>
      </c>
      <c r="K3" s="5">
        <v>100</v>
      </c>
      <c r="O3" s="14">
        <v>2800</v>
      </c>
      <c r="P3" s="15">
        <v>0</v>
      </c>
      <c r="Q3" s="16">
        <v>2800</v>
      </c>
      <c r="R3" s="16">
        <v>2300</v>
      </c>
      <c r="S3" s="15">
        <v>0</v>
      </c>
      <c r="T3" s="15">
        <v>500</v>
      </c>
    </row>
    <row r="4" spans="1:20" ht="16.5" thickBot="1" x14ac:dyDescent="0.3">
      <c r="A4" s="1">
        <f>600*0.3</f>
        <v>180</v>
      </c>
      <c r="D4" s="2">
        <v>1700</v>
      </c>
      <c r="F4" s="7">
        <v>800</v>
      </c>
      <c r="G4" s="5">
        <v>0</v>
      </c>
      <c r="H4" s="5">
        <v>800</v>
      </c>
      <c r="I4" s="5">
        <v>600</v>
      </c>
      <c r="J4" s="5">
        <v>0</v>
      </c>
      <c r="K4" s="5">
        <v>200</v>
      </c>
      <c r="O4" s="1">
        <f>SUM(O2:O3)</f>
        <v>5100</v>
      </c>
      <c r="P4" s="1">
        <f t="shared" ref="P4:T4" si="0">SUM(P2:P3)</f>
        <v>0</v>
      </c>
      <c r="Q4" s="1">
        <f t="shared" si="0"/>
        <v>5100</v>
      </c>
      <c r="R4" s="1">
        <f t="shared" si="0"/>
        <v>4200</v>
      </c>
      <c r="S4" s="1">
        <f t="shared" si="0"/>
        <v>0</v>
      </c>
      <c r="T4" s="1">
        <f t="shared" si="0"/>
        <v>1000</v>
      </c>
    </row>
    <row r="5" spans="1:20" ht="16.5" thickBot="1" x14ac:dyDescent="0.3">
      <c r="A5" s="1">
        <f>750*0.3</f>
        <v>225</v>
      </c>
      <c r="D5" s="3">
        <v>0</v>
      </c>
      <c r="F5" s="7">
        <v>800</v>
      </c>
      <c r="G5" s="5">
        <v>0</v>
      </c>
      <c r="H5" s="5">
        <v>800</v>
      </c>
      <c r="I5" s="5">
        <v>600</v>
      </c>
      <c r="J5" s="5">
        <v>0</v>
      </c>
      <c r="K5" s="5">
        <v>200</v>
      </c>
    </row>
    <row r="6" spans="1:20" ht="16.5" thickBot="1" x14ac:dyDescent="0.3">
      <c r="A6" s="1">
        <f>800*0.3</f>
        <v>240</v>
      </c>
      <c r="D6" s="3">
        <v>500</v>
      </c>
      <c r="F6" s="8">
        <v>1000</v>
      </c>
      <c r="G6" s="9">
        <v>0</v>
      </c>
      <c r="H6" s="10">
        <v>1000</v>
      </c>
      <c r="I6" s="9">
        <v>750</v>
      </c>
      <c r="J6" s="9">
        <v>0</v>
      </c>
      <c r="K6" s="9">
        <v>250</v>
      </c>
    </row>
    <row r="7" spans="1:20" ht="16.5" thickBot="1" x14ac:dyDescent="0.3">
      <c r="D7" s="2">
        <v>1600</v>
      </c>
      <c r="F7" s="11">
        <v>600</v>
      </c>
      <c r="G7" s="9">
        <v>0</v>
      </c>
      <c r="H7" s="9">
        <v>600</v>
      </c>
      <c r="I7" s="9">
        <v>450</v>
      </c>
      <c r="J7" s="9">
        <v>0</v>
      </c>
      <c r="K7" s="9">
        <v>150</v>
      </c>
      <c r="O7" s="8">
        <v>2000</v>
      </c>
      <c r="P7" s="9">
        <v>0</v>
      </c>
      <c r="Q7" s="10">
        <v>2000</v>
      </c>
      <c r="R7" s="10">
        <v>1600</v>
      </c>
      <c r="S7" s="9">
        <v>0</v>
      </c>
      <c r="T7" s="9">
        <v>500</v>
      </c>
    </row>
    <row r="8" spans="1:20" s="12" customFormat="1" ht="16.5" thickBot="1" x14ac:dyDescent="0.3">
      <c r="A8" s="12">
        <f>1600*0.3</f>
        <v>480</v>
      </c>
      <c r="D8" s="13">
        <v>0</v>
      </c>
      <c r="F8" s="12">
        <f>SUM(F1:F7)</f>
        <v>7500</v>
      </c>
      <c r="G8" s="12">
        <f t="shared" ref="G8:K8" si="1">SUM(G1:G7)</f>
        <v>0</v>
      </c>
      <c r="H8" s="12">
        <f t="shared" si="1"/>
        <v>7500</v>
      </c>
      <c r="I8" s="12">
        <f t="shared" si="1"/>
        <v>5700</v>
      </c>
      <c r="J8" s="12">
        <f t="shared" si="1"/>
        <v>0</v>
      </c>
      <c r="K8" s="12">
        <f t="shared" si="1"/>
        <v>1800</v>
      </c>
      <c r="O8" s="14">
        <v>1300</v>
      </c>
      <c r="P8" s="15">
        <v>0</v>
      </c>
      <c r="Q8" s="16">
        <v>1300</v>
      </c>
      <c r="R8" s="16">
        <v>1100</v>
      </c>
      <c r="S8" s="15">
        <v>0</v>
      </c>
      <c r="T8" s="15">
        <v>350</v>
      </c>
    </row>
    <row r="9" spans="1:20" ht="15.75" x14ac:dyDescent="0.25">
      <c r="D9" s="2">
        <v>1600</v>
      </c>
      <c r="O9" s="1">
        <f>SUM(O7:O8)</f>
        <v>3300</v>
      </c>
      <c r="P9" s="1">
        <f t="shared" ref="P9:T9" si="2">SUM(P7:P8)</f>
        <v>0</v>
      </c>
      <c r="Q9" s="1">
        <f t="shared" si="2"/>
        <v>3300</v>
      </c>
      <c r="R9" s="1">
        <f t="shared" si="2"/>
        <v>2700</v>
      </c>
      <c r="S9" s="1">
        <f t="shared" si="2"/>
        <v>0</v>
      </c>
      <c r="T9" s="1">
        <f t="shared" si="2"/>
        <v>850</v>
      </c>
    </row>
    <row r="10" spans="1:20" ht="16.5" thickBot="1" x14ac:dyDescent="0.3">
      <c r="A10" s="1">
        <f>1100*0.3</f>
        <v>330</v>
      </c>
      <c r="D10" s="2">
        <v>1200</v>
      </c>
    </row>
    <row r="11" spans="1:20" ht="16.5" thickBot="1" x14ac:dyDescent="0.3">
      <c r="D11" s="3">
        <v>0</v>
      </c>
      <c r="F11" s="11">
        <v>800</v>
      </c>
      <c r="G11" s="9">
        <v>0</v>
      </c>
      <c r="H11" s="9">
        <v>800</v>
      </c>
      <c r="I11" s="9">
        <v>800</v>
      </c>
      <c r="J11" s="9">
        <v>0</v>
      </c>
      <c r="K11" s="9">
        <v>250</v>
      </c>
    </row>
    <row r="12" spans="1:20" ht="16.5" thickBot="1" x14ac:dyDescent="0.3">
      <c r="D12" s="3">
        <v>400</v>
      </c>
      <c r="F12" s="11">
        <v>600</v>
      </c>
      <c r="G12" s="9">
        <v>0</v>
      </c>
      <c r="H12" s="9">
        <v>600</v>
      </c>
      <c r="I12" s="9">
        <v>600</v>
      </c>
      <c r="J12" s="9">
        <v>0</v>
      </c>
      <c r="K12" s="9">
        <v>200</v>
      </c>
      <c r="O12" s="11">
        <v>800</v>
      </c>
      <c r="P12" s="9">
        <v>0</v>
      </c>
      <c r="Q12" s="9">
        <v>800</v>
      </c>
      <c r="R12" s="9">
        <v>600</v>
      </c>
      <c r="S12" s="9">
        <v>0</v>
      </c>
      <c r="T12" s="9">
        <v>200</v>
      </c>
    </row>
    <row r="13" spans="1:20" ht="16.5" thickBot="1" x14ac:dyDescent="0.3">
      <c r="D13" s="3">
        <v>500</v>
      </c>
      <c r="F13" s="1">
        <f>SUM(F11:F12)</f>
        <v>1400</v>
      </c>
      <c r="G13" s="1">
        <f t="shared" ref="G13:K13" si="3">SUM(G11:G12)</f>
        <v>0</v>
      </c>
      <c r="H13" s="1">
        <f t="shared" si="3"/>
        <v>1400</v>
      </c>
      <c r="I13" s="1">
        <f t="shared" si="3"/>
        <v>1400</v>
      </c>
      <c r="J13" s="1">
        <f t="shared" si="3"/>
        <v>0</v>
      </c>
      <c r="K13" s="1">
        <f t="shared" si="3"/>
        <v>450</v>
      </c>
      <c r="O13" s="8">
        <v>5100</v>
      </c>
      <c r="P13" s="9">
        <v>0</v>
      </c>
      <c r="Q13" s="10">
        <v>5100</v>
      </c>
      <c r="R13" s="10">
        <v>4200</v>
      </c>
      <c r="S13" s="9">
        <v>0</v>
      </c>
      <c r="T13" s="10">
        <v>1000</v>
      </c>
    </row>
    <row r="14" spans="1:20" ht="16.5" thickBot="1" x14ac:dyDescent="0.3">
      <c r="D14" s="3">
        <v>0</v>
      </c>
      <c r="O14" s="8">
        <v>2000</v>
      </c>
      <c r="P14" s="9">
        <v>0</v>
      </c>
      <c r="Q14" s="10">
        <v>2000</v>
      </c>
      <c r="R14" s="10">
        <v>1600</v>
      </c>
      <c r="S14" s="9">
        <v>0</v>
      </c>
      <c r="T14" s="9">
        <v>500</v>
      </c>
    </row>
    <row r="15" spans="1:20" ht="16.5" thickBot="1" x14ac:dyDescent="0.3">
      <c r="D15" s="3">
        <v>500</v>
      </c>
      <c r="O15" s="8">
        <v>3300</v>
      </c>
      <c r="P15" s="9">
        <v>0</v>
      </c>
      <c r="Q15" s="10">
        <v>3300</v>
      </c>
      <c r="R15" s="10">
        <v>2700</v>
      </c>
      <c r="S15" s="9">
        <v>0</v>
      </c>
      <c r="T15" s="9">
        <v>850</v>
      </c>
    </row>
    <row r="16" spans="1:20" ht="16.5" thickBot="1" x14ac:dyDescent="0.3">
      <c r="D16" s="3">
        <v>400</v>
      </c>
      <c r="O16" s="1">
        <f>SUM(O12:O15)</f>
        <v>11200</v>
      </c>
      <c r="P16" s="1">
        <f t="shared" ref="P16:T16" si="4">SUM(P12:P15)</f>
        <v>0</v>
      </c>
      <c r="Q16" s="1">
        <f t="shared" si="4"/>
        <v>11200</v>
      </c>
      <c r="R16" s="1">
        <f t="shared" si="4"/>
        <v>9100</v>
      </c>
      <c r="S16" s="1">
        <f t="shared" si="4"/>
        <v>0</v>
      </c>
      <c r="T16" s="1">
        <f t="shared" si="4"/>
        <v>2550</v>
      </c>
    </row>
    <row r="17" spans="4:11" ht="16.5" thickBot="1" x14ac:dyDescent="0.3">
      <c r="D17" s="3">
        <v>0</v>
      </c>
      <c r="F17" s="17">
        <v>7500</v>
      </c>
      <c r="G17" s="18">
        <v>0</v>
      </c>
      <c r="H17" s="19">
        <v>7500</v>
      </c>
      <c r="I17" s="19">
        <v>5700</v>
      </c>
      <c r="J17" s="18">
        <v>0</v>
      </c>
      <c r="K17" s="19">
        <v>1800</v>
      </c>
    </row>
    <row r="18" spans="4:11" ht="16.5" thickBot="1" x14ac:dyDescent="0.3">
      <c r="D18" s="3">
        <v>100</v>
      </c>
      <c r="F18" s="17">
        <v>1400</v>
      </c>
      <c r="G18" s="18">
        <v>0</v>
      </c>
      <c r="H18" s="19">
        <v>1400</v>
      </c>
      <c r="I18" s="19">
        <v>1400</v>
      </c>
      <c r="J18" s="18">
        <v>0</v>
      </c>
      <c r="K18" s="18">
        <v>450</v>
      </c>
    </row>
    <row r="19" spans="4:11" ht="16.5" thickBot="1" x14ac:dyDescent="0.3">
      <c r="D19" s="3">
        <v>800</v>
      </c>
      <c r="F19" s="20">
        <v>800</v>
      </c>
      <c r="G19" s="18">
        <v>0</v>
      </c>
      <c r="H19" s="18">
        <v>800</v>
      </c>
      <c r="I19" s="18">
        <v>600</v>
      </c>
      <c r="J19" s="18">
        <v>0</v>
      </c>
      <c r="K19" s="18">
        <v>200</v>
      </c>
    </row>
    <row r="20" spans="4:11" ht="16.5" thickBot="1" x14ac:dyDescent="0.3">
      <c r="D20" s="3">
        <v>0</v>
      </c>
      <c r="F20" s="17">
        <v>11200</v>
      </c>
      <c r="G20" s="18">
        <v>0</v>
      </c>
      <c r="H20" s="19">
        <v>11200</v>
      </c>
      <c r="I20" s="19">
        <v>9100</v>
      </c>
      <c r="J20" s="18">
        <v>0</v>
      </c>
      <c r="K20" s="19">
        <v>2550</v>
      </c>
    </row>
    <row r="21" spans="4:11" ht="16.5" thickBot="1" x14ac:dyDescent="0.3">
      <c r="D21" s="3">
        <v>800</v>
      </c>
      <c r="F21" s="17">
        <v>2000</v>
      </c>
      <c r="G21" s="18">
        <v>0</v>
      </c>
      <c r="H21" s="19">
        <v>2000</v>
      </c>
      <c r="I21" s="19">
        <v>1500</v>
      </c>
      <c r="J21" s="18">
        <v>0</v>
      </c>
      <c r="K21" s="18">
        <v>500</v>
      </c>
    </row>
    <row r="22" spans="4:11" ht="16.5" thickBot="1" x14ac:dyDescent="0.3">
      <c r="D22" s="3">
        <v>600</v>
      </c>
      <c r="F22" s="20">
        <v>700</v>
      </c>
      <c r="G22" s="18">
        <v>0</v>
      </c>
      <c r="H22" s="18">
        <v>700</v>
      </c>
      <c r="I22" s="18">
        <v>600</v>
      </c>
      <c r="J22" s="18">
        <v>0</v>
      </c>
      <c r="K22" s="18">
        <v>200</v>
      </c>
    </row>
    <row r="23" spans="4:11" ht="16.5" thickBot="1" x14ac:dyDescent="0.3">
      <c r="D23" s="3">
        <v>0</v>
      </c>
      <c r="F23" s="1">
        <f>SUM(F17:F22)</f>
        <v>23600</v>
      </c>
      <c r="G23" s="1">
        <f t="shared" ref="G23:K23" si="5">SUM(G17:G22)</f>
        <v>0</v>
      </c>
      <c r="H23" s="1">
        <f t="shared" si="5"/>
        <v>23600</v>
      </c>
      <c r="I23" s="1">
        <f t="shared" si="5"/>
        <v>18900</v>
      </c>
      <c r="J23" s="1">
        <f t="shared" si="5"/>
        <v>0</v>
      </c>
      <c r="K23" s="1">
        <f t="shared" si="5"/>
        <v>5700</v>
      </c>
    </row>
    <row r="24" spans="4:11" ht="16.5" thickBot="1" x14ac:dyDescent="0.3">
      <c r="D24" s="3">
        <v>200</v>
      </c>
      <c r="F24" s="20">
        <v>900</v>
      </c>
      <c r="G24" s="18">
        <v>0</v>
      </c>
      <c r="H24" s="18">
        <v>900</v>
      </c>
      <c r="I24" s="18">
        <v>700</v>
      </c>
      <c r="J24" s="18">
        <v>0</v>
      </c>
      <c r="K24" s="18">
        <v>200</v>
      </c>
    </row>
    <row r="25" spans="4:11" x14ac:dyDescent="0.25">
      <c r="F25" s="1">
        <f>SUM(F23:F24)</f>
        <v>24500</v>
      </c>
      <c r="G25" s="1">
        <f t="shared" ref="G25:K25" si="6">SUM(G23:G24)</f>
        <v>0</v>
      </c>
      <c r="H25" s="1">
        <f t="shared" si="6"/>
        <v>24500</v>
      </c>
      <c r="I25" s="1">
        <f t="shared" si="6"/>
        <v>19600</v>
      </c>
      <c r="J25" s="1">
        <f t="shared" si="6"/>
        <v>0</v>
      </c>
      <c r="K25" s="1">
        <f t="shared" si="6"/>
        <v>5900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9" sqref="B9"/>
    </sheetView>
  </sheetViews>
  <sheetFormatPr defaultRowHeight="18.75" x14ac:dyDescent="0.3"/>
  <cols>
    <col min="1" max="1" width="4.28515625" style="23" bestFit="1" customWidth="1"/>
    <col min="2" max="2" width="89.85546875" style="23" customWidth="1"/>
    <col min="3" max="3" width="15.42578125" style="23" hidden="1" customWidth="1"/>
    <col min="4" max="4" width="15.140625" style="23" hidden="1" customWidth="1"/>
    <col min="5" max="5" width="7.85546875" style="23" hidden="1" customWidth="1"/>
    <col min="6" max="6" width="7" style="23" hidden="1" customWidth="1"/>
    <col min="7" max="7" width="18" style="23" bestFit="1" customWidth="1"/>
    <col min="8" max="8" width="12.7109375" style="23" hidden="1" customWidth="1"/>
    <col min="9" max="9" width="11" style="23" bestFit="1" customWidth="1"/>
    <col min="10" max="10" width="14.28515625" style="23" bestFit="1" customWidth="1"/>
    <col min="11" max="11" width="11.140625" style="23" bestFit="1" customWidth="1"/>
    <col min="12" max="13" width="11" style="23" bestFit="1" customWidth="1"/>
    <col min="14" max="16384" width="9.140625" style="23"/>
  </cols>
  <sheetData>
    <row r="1" spans="1:12" ht="38.25" customHeight="1" x14ac:dyDescent="0.3">
      <c r="A1" s="22" t="s">
        <v>20</v>
      </c>
      <c r="B1" s="22"/>
      <c r="C1" s="22"/>
      <c r="D1" s="22"/>
      <c r="E1" s="22"/>
      <c r="F1" s="22"/>
      <c r="G1" s="22"/>
      <c r="H1" s="22"/>
    </row>
    <row r="2" spans="1:12" ht="24" customHeight="1" x14ac:dyDescent="0.3">
      <c r="A2" s="24" t="s">
        <v>21</v>
      </c>
      <c r="B2" s="24"/>
      <c r="C2" s="24"/>
      <c r="D2" s="24"/>
      <c r="E2" s="24"/>
      <c r="F2" s="24"/>
      <c r="G2" s="24"/>
      <c r="H2" s="24"/>
    </row>
    <row r="3" spans="1:12" ht="29.25" customHeight="1" x14ac:dyDescent="0.3">
      <c r="F3" s="21" t="s">
        <v>19</v>
      </c>
      <c r="G3" s="21"/>
      <c r="H3" s="21"/>
    </row>
    <row r="4" spans="1:12" ht="15.75" customHeight="1" x14ac:dyDescent="0.3">
      <c r="A4" s="25" t="s">
        <v>0</v>
      </c>
      <c r="B4" s="25" t="s">
        <v>1</v>
      </c>
      <c r="C4" s="25" t="s">
        <v>10</v>
      </c>
      <c r="D4" s="25" t="s">
        <v>9</v>
      </c>
      <c r="E4" s="25" t="s">
        <v>13</v>
      </c>
      <c r="F4" s="26"/>
      <c r="G4" s="25" t="s">
        <v>18</v>
      </c>
      <c r="H4" s="26" t="s">
        <v>7</v>
      </c>
    </row>
    <row r="5" spans="1:12" ht="39.75" customHeight="1" x14ac:dyDescent="0.3">
      <c r="A5" s="25"/>
      <c r="B5" s="25"/>
      <c r="C5" s="25"/>
      <c r="D5" s="25"/>
      <c r="E5" s="25"/>
      <c r="F5" s="27"/>
      <c r="G5" s="25"/>
      <c r="H5" s="27"/>
    </row>
    <row r="6" spans="1:12" ht="35.25" hidden="1" customHeight="1" x14ac:dyDescent="0.3">
      <c r="A6" s="28" t="s">
        <v>2</v>
      </c>
      <c r="B6" s="29" t="s">
        <v>3</v>
      </c>
      <c r="C6" s="30">
        <f>C7+C9+C11+C14</f>
        <v>4382022000</v>
      </c>
      <c r="D6" s="30">
        <f t="shared" ref="D6:G6" si="0">D7+D9+D11+D14</f>
        <v>2700000000</v>
      </c>
      <c r="E6" s="30">
        <f t="shared" si="0"/>
        <v>1682022000</v>
      </c>
      <c r="F6" s="30">
        <f t="shared" si="0"/>
        <v>0</v>
      </c>
      <c r="G6" s="30">
        <f t="shared" si="0"/>
        <v>1002000000</v>
      </c>
      <c r="H6" s="30"/>
    </row>
    <row r="7" spans="1:12" s="34" customFormat="1" ht="28.5" customHeight="1" x14ac:dyDescent="0.3">
      <c r="A7" s="31">
        <v>1</v>
      </c>
      <c r="B7" s="32" t="s">
        <v>5</v>
      </c>
      <c r="C7" s="33">
        <f>C8</f>
        <v>1816553000</v>
      </c>
      <c r="D7" s="33">
        <f t="shared" ref="D7:G7" si="1">D8</f>
        <v>1000000000</v>
      </c>
      <c r="E7" s="33">
        <f t="shared" si="1"/>
        <v>816553000</v>
      </c>
      <c r="F7" s="33"/>
      <c r="G7" s="33">
        <f t="shared" si="1"/>
        <v>151548000</v>
      </c>
      <c r="H7" s="33"/>
    </row>
    <row r="8" spans="1:12" s="39" customFormat="1" ht="56.25" x14ac:dyDescent="0.3">
      <c r="A8" s="35" t="s">
        <v>4</v>
      </c>
      <c r="B8" s="36" t="s">
        <v>11</v>
      </c>
      <c r="C8" s="37">
        <v>1816553000</v>
      </c>
      <c r="D8" s="37">
        <f>300000000+700000000</f>
        <v>1000000000</v>
      </c>
      <c r="E8" s="37">
        <f>C8-D8</f>
        <v>816553000</v>
      </c>
      <c r="F8" s="37"/>
      <c r="G8" s="37">
        <f>1002000000-850452000</f>
        <v>151548000</v>
      </c>
      <c r="H8" s="38" t="s">
        <v>8</v>
      </c>
      <c r="L8" s="40"/>
    </row>
    <row r="9" spans="1:12" s="44" customFormat="1" ht="27" customHeight="1" x14ac:dyDescent="0.3">
      <c r="A9" s="41">
        <v>2</v>
      </c>
      <c r="B9" s="32" t="s">
        <v>14</v>
      </c>
      <c r="C9" s="42">
        <f>C10</f>
        <v>135017000</v>
      </c>
      <c r="D9" s="42">
        <f t="shared" ref="D9:E9" si="2">D10</f>
        <v>0</v>
      </c>
      <c r="E9" s="42">
        <f t="shared" si="2"/>
        <v>135017000</v>
      </c>
      <c r="F9" s="42"/>
      <c r="G9" s="42">
        <f t="shared" ref="G9" si="3">G10</f>
        <v>120000000</v>
      </c>
      <c r="H9" s="43"/>
      <c r="L9" s="45"/>
    </row>
    <row r="10" spans="1:12" s="39" customFormat="1" ht="25.5" customHeight="1" x14ac:dyDescent="0.3">
      <c r="A10" s="35" t="s">
        <v>4</v>
      </c>
      <c r="B10" s="36" t="s">
        <v>15</v>
      </c>
      <c r="C10" s="37">
        <v>135017000</v>
      </c>
      <c r="D10" s="37">
        <v>0</v>
      </c>
      <c r="E10" s="37">
        <f>C10-D10</f>
        <v>135017000</v>
      </c>
      <c r="F10" s="37"/>
      <c r="G10" s="37">
        <v>120000000</v>
      </c>
      <c r="H10" s="38" t="s">
        <v>12</v>
      </c>
      <c r="L10" s="40"/>
    </row>
    <row r="11" spans="1:12" ht="27" customHeight="1" x14ac:dyDescent="0.3">
      <c r="A11" s="46">
        <v>3</v>
      </c>
      <c r="B11" s="47" t="s">
        <v>16</v>
      </c>
      <c r="C11" s="33">
        <f>C12</f>
        <v>2430452000</v>
      </c>
      <c r="D11" s="33">
        <f t="shared" ref="D11:E11" si="4">D12</f>
        <v>1700000000</v>
      </c>
      <c r="E11" s="33">
        <f t="shared" si="4"/>
        <v>730452000</v>
      </c>
      <c r="F11" s="33"/>
      <c r="G11" s="33">
        <f>G12+G13</f>
        <v>730452000</v>
      </c>
      <c r="H11" s="48"/>
    </row>
    <row r="12" spans="1:12" s="39" customFormat="1" ht="37.5" x14ac:dyDescent="0.3">
      <c r="A12" s="35" t="s">
        <v>4</v>
      </c>
      <c r="B12" s="49" t="s">
        <v>17</v>
      </c>
      <c r="C12" s="37">
        <v>2430452000</v>
      </c>
      <c r="D12" s="37">
        <v>1700000000</v>
      </c>
      <c r="E12" s="37">
        <f>C12-D12</f>
        <v>730452000</v>
      </c>
      <c r="F12" s="37"/>
      <c r="G12" s="37">
        <v>730452000</v>
      </c>
      <c r="H12" s="38" t="s">
        <v>8</v>
      </c>
      <c r="L12" s="40"/>
    </row>
    <row r="13" spans="1:12" s="39" customFormat="1" hidden="1" x14ac:dyDescent="0.3">
      <c r="A13" s="35"/>
      <c r="B13" s="49"/>
      <c r="C13" s="37"/>
      <c r="D13" s="37"/>
      <c r="E13" s="37"/>
      <c r="F13" s="37"/>
      <c r="G13" s="37"/>
      <c r="H13" s="38"/>
      <c r="L13" s="40"/>
    </row>
    <row r="14" spans="1:12" s="39" customFormat="1" ht="23.25" hidden="1" customHeight="1" x14ac:dyDescent="0.3">
      <c r="A14" s="35"/>
      <c r="B14" s="47"/>
      <c r="C14" s="37"/>
      <c r="D14" s="37"/>
      <c r="E14" s="37"/>
      <c r="F14" s="37"/>
      <c r="G14" s="37"/>
      <c r="H14" s="38"/>
    </row>
    <row r="15" spans="1:12" s="39" customFormat="1" hidden="1" x14ac:dyDescent="0.3">
      <c r="A15" s="35"/>
      <c r="B15" s="49"/>
      <c r="C15" s="37"/>
      <c r="D15" s="37"/>
      <c r="E15" s="37"/>
      <c r="F15" s="37"/>
      <c r="G15" s="37"/>
      <c r="H15" s="38"/>
      <c r="J15" s="50"/>
      <c r="L15" s="51"/>
    </row>
    <row r="16" spans="1:12" s="54" customFormat="1" ht="31.5" customHeight="1" x14ac:dyDescent="0.25">
      <c r="A16" s="52"/>
      <c r="B16" s="52" t="s">
        <v>6</v>
      </c>
      <c r="C16" s="30">
        <f>C6</f>
        <v>4382022000</v>
      </c>
      <c r="D16" s="30">
        <f>D6</f>
        <v>2700000000</v>
      </c>
      <c r="E16" s="30">
        <f>E6</f>
        <v>1682022000</v>
      </c>
      <c r="F16" s="30"/>
      <c r="G16" s="30">
        <f>G6</f>
        <v>1002000000</v>
      </c>
      <c r="H16" s="53"/>
      <c r="J16" s="55"/>
    </row>
    <row r="17" spans="7:10" x14ac:dyDescent="0.3">
      <c r="G17" s="40"/>
      <c r="J17" s="40"/>
    </row>
    <row r="18" spans="7:10" x14ac:dyDescent="0.3">
      <c r="G18" s="40"/>
    </row>
    <row r="19" spans="7:10" x14ac:dyDescent="0.3">
      <c r="G19" s="40"/>
    </row>
    <row r="20" spans="7:10" x14ac:dyDescent="0.3">
      <c r="G20" s="40"/>
    </row>
  </sheetData>
  <mergeCells count="11">
    <mergeCell ref="A1:H1"/>
    <mergeCell ref="A2:H2"/>
    <mergeCell ref="F3:H3"/>
    <mergeCell ref="H4:H5"/>
    <mergeCell ref="G4:G5"/>
    <mergeCell ref="A4:A5"/>
    <mergeCell ref="B4:B5"/>
    <mergeCell ref="C4:C5"/>
    <mergeCell ref="D4:D5"/>
    <mergeCell ref="E4:E5"/>
    <mergeCell ref="F4:F5"/>
  </mergeCells>
  <pageMargins left="0.70866141732283472" right="0.31496062992125984" top="0.55118110236220474" bottom="0.35433070866141736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Vốn SN cấp Lần 6</vt:lpstr>
      <vt:lpstr>'Vốn SN cấp Lần 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2025-11-18T10:42:21Z</cp:lastPrinted>
  <dcterms:created xsi:type="dcterms:W3CDTF">2024-05-30T03:21:57Z</dcterms:created>
  <dcterms:modified xsi:type="dcterms:W3CDTF">2025-11-18T10:42:51Z</dcterms:modified>
</cp:coreProperties>
</file>