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MAM NON CV\"/>
    </mc:Choice>
  </mc:AlternateContent>
  <xr:revisionPtr revIDLastSave="0" documentId="13_ncr:1_{9D6A7E57-B60D-4965-9D74-0CC6754A019D}" xr6:coauthVersionLast="47" xr6:coauthVersionMax="47" xr10:uidLastSave="{00000000-0000-0000-0000-000000000000}"/>
  <bookViews>
    <workbookView xWindow="-120" yWindow="-120" windowWidth="20730" windowHeight="11160" firstSheet="1" activeTab="1" xr2:uid="{00000000-000D-0000-FFFF-FFFF00000000}"/>
  </bookViews>
  <sheets>
    <sheet name="KHTỔ" sheetId="56" state="hidden" r:id="rId1"/>
    <sheet name="MN" sheetId="65" r:id="rId2"/>
  </sheets>
  <definedNames>
    <definedName name="_xlnm._FilterDatabase" localSheetId="0" hidden="1">KHTỔ!$A$6:$CS$452</definedName>
    <definedName name="_xlnm._FilterDatabase" localSheetId="1" hidden="1">MN!$A$6:$CT$528</definedName>
    <definedName name="_xlnm.Print_Titles" localSheetId="0">KHTỔ!$3:$6</definedName>
    <definedName name="_xlnm.Print_Titles" localSheetId="1">MN!$3:$6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623" i="65" l="1"/>
  <c r="CK623" i="65"/>
  <c r="CJ623" i="65"/>
  <c r="CI623" i="65"/>
  <c r="CH623" i="65"/>
  <c r="CG623" i="65"/>
  <c r="CF623" i="65"/>
  <c r="CE623" i="65"/>
  <c r="CD623" i="65"/>
  <c r="CC623" i="65"/>
  <c r="CB623" i="65"/>
  <c r="CA623" i="65"/>
  <c r="BZ623" i="65"/>
  <c r="BY623" i="65"/>
  <c r="BX623" i="65"/>
  <c r="BW623" i="65"/>
  <c r="BV623" i="65"/>
  <c r="BU623" i="65"/>
  <c r="BT623" i="65"/>
  <c r="BS623" i="65"/>
  <c r="BR623" i="65"/>
  <c r="BQ623" i="65"/>
  <c r="BP623" i="65"/>
  <c r="BO623" i="65"/>
  <c r="BN623" i="65"/>
  <c r="BM623" i="65"/>
  <c r="BL623" i="65"/>
  <c r="BK623" i="65"/>
  <c r="CL622" i="65"/>
  <c r="CK622" i="65"/>
  <c r="CJ622" i="65"/>
  <c r="CI622" i="65"/>
  <c r="CH622" i="65"/>
  <c r="CG622" i="65"/>
  <c r="CF622" i="65"/>
  <c r="CE622" i="65"/>
  <c r="CD622" i="65"/>
  <c r="CC622" i="65"/>
  <c r="CB622" i="65"/>
  <c r="CA622" i="65"/>
  <c r="BZ622" i="65"/>
  <c r="BY622" i="65"/>
  <c r="BX622" i="65"/>
  <c r="BW622" i="65"/>
  <c r="BV622" i="65"/>
  <c r="BU622" i="65"/>
  <c r="BT622" i="65"/>
  <c r="BS622" i="65"/>
  <c r="BR622" i="65"/>
  <c r="BQ622" i="65"/>
  <c r="BP622" i="65"/>
  <c r="BO622" i="65"/>
  <c r="BN622" i="65"/>
  <c r="BM622" i="65"/>
  <c r="BL622" i="65"/>
  <c r="BK622" i="65"/>
  <c r="CL621" i="65"/>
  <c r="CL624" i="65" s="1"/>
  <c r="CL625" i="65" s="1"/>
  <c r="CK621" i="65"/>
  <c r="CK624" i="65" s="1"/>
  <c r="CK625" i="65" s="1"/>
  <c r="CJ621" i="65"/>
  <c r="CJ624" i="65" s="1"/>
  <c r="CJ625" i="65" s="1"/>
  <c r="CI621" i="65"/>
  <c r="CI624" i="65" s="1"/>
  <c r="CI625" i="65" s="1"/>
  <c r="CH621" i="65"/>
  <c r="CH624" i="65" s="1"/>
  <c r="CH625" i="65" s="1"/>
  <c r="CG621" i="65"/>
  <c r="CG624" i="65" s="1"/>
  <c r="CG625" i="65" s="1"/>
  <c r="CF621" i="65"/>
  <c r="CF624" i="65" s="1"/>
  <c r="CF625" i="65" s="1"/>
  <c r="CE621" i="65"/>
  <c r="CE624" i="65" s="1"/>
  <c r="CE625" i="65" s="1"/>
  <c r="CD621" i="65"/>
  <c r="CD624" i="65" s="1"/>
  <c r="CD625" i="65" s="1"/>
  <c r="CC621" i="65"/>
  <c r="CC624" i="65" s="1"/>
  <c r="CC625" i="65" s="1"/>
  <c r="CB621" i="65"/>
  <c r="CB624" i="65" s="1"/>
  <c r="CB625" i="65" s="1"/>
  <c r="CA621" i="65"/>
  <c r="CA624" i="65" s="1"/>
  <c r="CA625" i="65" s="1"/>
  <c r="BZ621" i="65"/>
  <c r="BZ624" i="65" s="1"/>
  <c r="BZ625" i="65" s="1"/>
  <c r="BY621" i="65"/>
  <c r="BY624" i="65" s="1"/>
  <c r="BY625" i="65" s="1"/>
  <c r="BX621" i="65"/>
  <c r="BX624" i="65" s="1"/>
  <c r="BX625" i="65" s="1"/>
  <c r="BW621" i="65"/>
  <c r="BW624" i="65" s="1"/>
  <c r="BW625" i="65" s="1"/>
  <c r="BV621" i="65"/>
  <c r="BV624" i="65" s="1"/>
  <c r="BV625" i="65" s="1"/>
  <c r="BU621" i="65"/>
  <c r="BU624" i="65" s="1"/>
  <c r="BU625" i="65" s="1"/>
  <c r="BT621" i="65"/>
  <c r="BT624" i="65" s="1"/>
  <c r="BT625" i="65" s="1"/>
  <c r="BS621" i="65"/>
  <c r="BS624" i="65" s="1"/>
  <c r="BS625" i="65" s="1"/>
  <c r="BR621" i="65"/>
  <c r="BR624" i="65" s="1"/>
  <c r="BR625" i="65" s="1"/>
  <c r="BQ621" i="65"/>
  <c r="BQ624" i="65" s="1"/>
  <c r="BQ625" i="65" s="1"/>
  <c r="BP621" i="65"/>
  <c r="BP624" i="65" s="1"/>
  <c r="BP625" i="65" s="1"/>
  <c r="BO621" i="65"/>
  <c r="BO624" i="65" s="1"/>
  <c r="BO625" i="65" s="1"/>
  <c r="BN621" i="65"/>
  <c r="BN624" i="65" s="1"/>
  <c r="BN625" i="65" s="1"/>
  <c r="BM621" i="65"/>
  <c r="BM624" i="65" s="1"/>
  <c r="BM625" i="65" s="1"/>
  <c r="BL621" i="65"/>
  <c r="BL624" i="65" s="1"/>
  <c r="BL625" i="65" s="1"/>
  <c r="BK621" i="65"/>
  <c r="BK624" i="65" s="1"/>
  <c r="BK625" i="65" s="1"/>
  <c r="CL618" i="65"/>
  <c r="CK618" i="65"/>
  <c r="CJ618" i="65"/>
  <c r="CI618" i="65"/>
  <c r="CH618" i="65"/>
  <c r="CG618" i="65"/>
  <c r="CF618" i="65"/>
  <c r="CE618" i="65"/>
  <c r="CD618" i="65"/>
  <c r="CC618" i="65"/>
  <c r="CB618" i="65"/>
  <c r="CA618" i="65"/>
  <c r="BZ618" i="65"/>
  <c r="BY618" i="65"/>
  <c r="BX618" i="65"/>
  <c r="BW618" i="65"/>
  <c r="BV618" i="65"/>
  <c r="BU618" i="65"/>
  <c r="BT618" i="65"/>
  <c r="BS618" i="65"/>
  <c r="BR618" i="65"/>
  <c r="BQ618" i="65"/>
  <c r="BP618" i="65"/>
  <c r="BO618" i="65"/>
  <c r="BN618" i="65"/>
  <c r="BM618" i="65"/>
  <c r="BL618" i="65"/>
  <c r="BK618" i="65"/>
  <c r="CL617" i="65"/>
  <c r="CK617" i="65"/>
  <c r="CJ617" i="65"/>
  <c r="CI617" i="65"/>
  <c r="CH617" i="65"/>
  <c r="CG617" i="65"/>
  <c r="CF617" i="65"/>
  <c r="CE617" i="65"/>
  <c r="CD617" i="65"/>
  <c r="CC617" i="65"/>
  <c r="CB617" i="65"/>
  <c r="CA617" i="65"/>
  <c r="BZ617" i="65"/>
  <c r="BY617" i="65"/>
  <c r="BX617" i="65"/>
  <c r="BW617" i="65"/>
  <c r="BV617" i="65"/>
  <c r="BU617" i="65"/>
  <c r="BT617" i="65"/>
  <c r="BS617" i="65"/>
  <c r="BR617" i="65"/>
  <c r="BQ617" i="65"/>
  <c r="BP617" i="65"/>
  <c r="BO617" i="65"/>
  <c r="BN617" i="65"/>
  <c r="BM617" i="65"/>
  <c r="BL617" i="65"/>
  <c r="BK617" i="65"/>
  <c r="CL616" i="65"/>
  <c r="CL619" i="65" s="1"/>
  <c r="CL620" i="65" s="1"/>
  <c r="CK616" i="65"/>
  <c r="CK619" i="65" s="1"/>
  <c r="CK620" i="65" s="1"/>
  <c r="CJ616" i="65"/>
  <c r="CJ619" i="65" s="1"/>
  <c r="CJ620" i="65" s="1"/>
  <c r="CI616" i="65"/>
  <c r="CI619" i="65" s="1"/>
  <c r="CI620" i="65" s="1"/>
  <c r="CH616" i="65"/>
  <c r="CH619" i="65" s="1"/>
  <c r="CH620" i="65" s="1"/>
  <c r="CG616" i="65"/>
  <c r="CG619" i="65" s="1"/>
  <c r="CG620" i="65" s="1"/>
  <c r="CF616" i="65"/>
  <c r="CF619" i="65" s="1"/>
  <c r="CF620" i="65" s="1"/>
  <c r="CE616" i="65"/>
  <c r="CE619" i="65" s="1"/>
  <c r="CE620" i="65" s="1"/>
  <c r="CD616" i="65"/>
  <c r="CD619" i="65" s="1"/>
  <c r="CD620" i="65" s="1"/>
  <c r="CC616" i="65"/>
  <c r="CC619" i="65" s="1"/>
  <c r="CC620" i="65" s="1"/>
  <c r="CB616" i="65"/>
  <c r="CB619" i="65" s="1"/>
  <c r="CB620" i="65" s="1"/>
  <c r="CA616" i="65"/>
  <c r="CA619" i="65" s="1"/>
  <c r="CA620" i="65" s="1"/>
  <c r="BZ616" i="65"/>
  <c r="BZ619" i="65" s="1"/>
  <c r="BZ620" i="65" s="1"/>
  <c r="BY616" i="65"/>
  <c r="BY619" i="65" s="1"/>
  <c r="BY620" i="65" s="1"/>
  <c r="BX616" i="65"/>
  <c r="BX619" i="65" s="1"/>
  <c r="BX620" i="65" s="1"/>
  <c r="BW616" i="65"/>
  <c r="BW619" i="65" s="1"/>
  <c r="BW620" i="65" s="1"/>
  <c r="BV616" i="65"/>
  <c r="BV619" i="65" s="1"/>
  <c r="BV620" i="65" s="1"/>
  <c r="BU616" i="65"/>
  <c r="BU619" i="65" s="1"/>
  <c r="BU620" i="65" s="1"/>
  <c r="BT616" i="65"/>
  <c r="BT619" i="65" s="1"/>
  <c r="BT620" i="65" s="1"/>
  <c r="BS616" i="65"/>
  <c r="BS619" i="65" s="1"/>
  <c r="BS620" i="65" s="1"/>
  <c r="BR616" i="65"/>
  <c r="BR619" i="65" s="1"/>
  <c r="BR620" i="65" s="1"/>
  <c r="BQ616" i="65"/>
  <c r="BQ619" i="65" s="1"/>
  <c r="BQ620" i="65" s="1"/>
  <c r="BP616" i="65"/>
  <c r="BP619" i="65" s="1"/>
  <c r="BP620" i="65" s="1"/>
  <c r="BO616" i="65"/>
  <c r="BO619" i="65" s="1"/>
  <c r="BO620" i="65" s="1"/>
  <c r="BN616" i="65"/>
  <c r="BN619" i="65" s="1"/>
  <c r="BN620" i="65" s="1"/>
  <c r="BM616" i="65"/>
  <c r="BM619" i="65" s="1"/>
  <c r="BM620" i="65" s="1"/>
  <c r="BL616" i="65"/>
  <c r="BL619" i="65" s="1"/>
  <c r="BL620" i="65" s="1"/>
  <c r="BK616" i="65"/>
  <c r="BK619" i="65" s="1"/>
  <c r="BK620" i="65" s="1"/>
  <c r="CL613" i="65"/>
  <c r="CK613" i="65"/>
  <c r="CJ613" i="65"/>
  <c r="CI613" i="65"/>
  <c r="CH613" i="65"/>
  <c r="CG613" i="65"/>
  <c r="CF613" i="65"/>
  <c r="CE613" i="65"/>
  <c r="CD613" i="65"/>
  <c r="CC613" i="65"/>
  <c r="CB613" i="65"/>
  <c r="CA613" i="65"/>
  <c r="BZ613" i="65"/>
  <c r="BY613" i="65"/>
  <c r="BX613" i="65"/>
  <c r="BW613" i="65"/>
  <c r="BV613" i="65"/>
  <c r="BU613" i="65"/>
  <c r="BT613" i="65"/>
  <c r="BS613" i="65"/>
  <c r="BR613" i="65"/>
  <c r="BQ613" i="65"/>
  <c r="BP613" i="65"/>
  <c r="BO613" i="65"/>
  <c r="BN613" i="65"/>
  <c r="BM613" i="65"/>
  <c r="BL613" i="65"/>
  <c r="BK613" i="65"/>
  <c r="CL612" i="65"/>
  <c r="CK612" i="65"/>
  <c r="CJ612" i="65"/>
  <c r="CI612" i="65"/>
  <c r="CH612" i="65"/>
  <c r="CG612" i="65"/>
  <c r="CF612" i="65"/>
  <c r="CE612" i="65"/>
  <c r="CD612" i="65"/>
  <c r="CC612" i="65"/>
  <c r="CB612" i="65"/>
  <c r="CA612" i="65"/>
  <c r="BZ612" i="65"/>
  <c r="BY612" i="65"/>
  <c r="BX612" i="65"/>
  <c r="BW612" i="65"/>
  <c r="BV612" i="65"/>
  <c r="BU612" i="65"/>
  <c r="BT612" i="65"/>
  <c r="BS612" i="65"/>
  <c r="BR612" i="65"/>
  <c r="BQ612" i="65"/>
  <c r="BP612" i="65"/>
  <c r="BO612" i="65"/>
  <c r="BN612" i="65"/>
  <c r="BM612" i="65"/>
  <c r="BL612" i="65"/>
  <c r="BK612" i="65"/>
  <c r="CL611" i="65"/>
  <c r="CL614" i="65" s="1"/>
  <c r="CL615" i="65" s="1"/>
  <c r="CK611" i="65"/>
  <c r="CK614" i="65" s="1"/>
  <c r="CK615" i="65" s="1"/>
  <c r="CJ611" i="65"/>
  <c r="CJ614" i="65" s="1"/>
  <c r="CJ615" i="65" s="1"/>
  <c r="CI611" i="65"/>
  <c r="CI614" i="65" s="1"/>
  <c r="CI615" i="65" s="1"/>
  <c r="CH611" i="65"/>
  <c r="CH614" i="65" s="1"/>
  <c r="CH615" i="65" s="1"/>
  <c r="CG611" i="65"/>
  <c r="CG614" i="65" s="1"/>
  <c r="CG615" i="65" s="1"/>
  <c r="CF611" i="65"/>
  <c r="CF614" i="65" s="1"/>
  <c r="CF615" i="65" s="1"/>
  <c r="CE611" i="65"/>
  <c r="CE614" i="65" s="1"/>
  <c r="CE615" i="65" s="1"/>
  <c r="CD611" i="65"/>
  <c r="CD614" i="65" s="1"/>
  <c r="CD615" i="65" s="1"/>
  <c r="CC611" i="65"/>
  <c r="CC614" i="65" s="1"/>
  <c r="CC615" i="65" s="1"/>
  <c r="CB611" i="65"/>
  <c r="CB614" i="65" s="1"/>
  <c r="CB615" i="65" s="1"/>
  <c r="CA611" i="65"/>
  <c r="CA614" i="65" s="1"/>
  <c r="CA615" i="65" s="1"/>
  <c r="BZ611" i="65"/>
  <c r="BZ614" i="65" s="1"/>
  <c r="BZ615" i="65" s="1"/>
  <c r="BY611" i="65"/>
  <c r="BY614" i="65" s="1"/>
  <c r="BY615" i="65" s="1"/>
  <c r="BX611" i="65"/>
  <c r="BX614" i="65" s="1"/>
  <c r="BX615" i="65" s="1"/>
  <c r="BW611" i="65"/>
  <c r="BW614" i="65" s="1"/>
  <c r="BW615" i="65" s="1"/>
  <c r="BV611" i="65"/>
  <c r="BV614" i="65" s="1"/>
  <c r="BV615" i="65" s="1"/>
  <c r="BU611" i="65"/>
  <c r="BU614" i="65" s="1"/>
  <c r="BU615" i="65" s="1"/>
  <c r="BT611" i="65"/>
  <c r="BT614" i="65" s="1"/>
  <c r="BT615" i="65" s="1"/>
  <c r="BS611" i="65"/>
  <c r="BS614" i="65" s="1"/>
  <c r="BS615" i="65" s="1"/>
  <c r="BR611" i="65"/>
  <c r="BR614" i="65" s="1"/>
  <c r="BR615" i="65" s="1"/>
  <c r="BQ611" i="65"/>
  <c r="BQ614" i="65" s="1"/>
  <c r="BQ615" i="65" s="1"/>
  <c r="BP611" i="65"/>
  <c r="BP614" i="65" s="1"/>
  <c r="BP615" i="65" s="1"/>
  <c r="BO611" i="65"/>
  <c r="BO614" i="65" s="1"/>
  <c r="BO615" i="65" s="1"/>
  <c r="BN611" i="65"/>
  <c r="BN614" i="65" s="1"/>
  <c r="BN615" i="65" s="1"/>
  <c r="BM611" i="65"/>
  <c r="BM614" i="65" s="1"/>
  <c r="BM615" i="65" s="1"/>
  <c r="BL611" i="65"/>
  <c r="BL614" i="65" s="1"/>
  <c r="BL615" i="65" s="1"/>
  <c r="BK611" i="65"/>
  <c r="BK614" i="65" s="1"/>
  <c r="BK615" i="65" s="1"/>
  <c r="CL608" i="65"/>
  <c r="CK608" i="65"/>
  <c r="CJ608" i="65"/>
  <c r="CI608" i="65"/>
  <c r="CH608" i="65"/>
  <c r="CG608" i="65"/>
  <c r="CF608" i="65"/>
  <c r="CE608" i="65"/>
  <c r="CD608" i="65"/>
  <c r="CC608" i="65"/>
  <c r="CB608" i="65"/>
  <c r="CA608" i="65"/>
  <c r="BZ608" i="65"/>
  <c r="BY608" i="65"/>
  <c r="BX608" i="65"/>
  <c r="BW608" i="65"/>
  <c r="BV608" i="65"/>
  <c r="BU608" i="65"/>
  <c r="BT608" i="65"/>
  <c r="BS608" i="65"/>
  <c r="BR608" i="65"/>
  <c r="BQ608" i="65"/>
  <c r="BP608" i="65"/>
  <c r="BO608" i="65"/>
  <c r="BN608" i="65"/>
  <c r="BM608" i="65"/>
  <c r="BL608" i="65"/>
  <c r="BK608" i="65"/>
  <c r="CL607" i="65"/>
  <c r="CK607" i="65"/>
  <c r="CJ607" i="65"/>
  <c r="CI607" i="65"/>
  <c r="CH607" i="65"/>
  <c r="CG607" i="65"/>
  <c r="CF607" i="65"/>
  <c r="CE607" i="65"/>
  <c r="CD607" i="65"/>
  <c r="CC607" i="65"/>
  <c r="CB607" i="65"/>
  <c r="CA607" i="65"/>
  <c r="BZ607" i="65"/>
  <c r="BY607" i="65"/>
  <c r="BX607" i="65"/>
  <c r="BW607" i="65"/>
  <c r="BV607" i="65"/>
  <c r="BU607" i="65"/>
  <c r="BT607" i="65"/>
  <c r="BS607" i="65"/>
  <c r="BR607" i="65"/>
  <c r="BQ607" i="65"/>
  <c r="BP607" i="65"/>
  <c r="BO607" i="65"/>
  <c r="BN607" i="65"/>
  <c r="BM607" i="65"/>
  <c r="BL607" i="65"/>
  <c r="BK607" i="65"/>
  <c r="CL606" i="65"/>
  <c r="CL609" i="65" s="1"/>
  <c r="CL610" i="65" s="1"/>
  <c r="CK606" i="65"/>
  <c r="CK609" i="65" s="1"/>
  <c r="CK610" i="65" s="1"/>
  <c r="CJ606" i="65"/>
  <c r="CJ609" i="65" s="1"/>
  <c r="CJ610" i="65" s="1"/>
  <c r="CI606" i="65"/>
  <c r="CI609" i="65" s="1"/>
  <c r="CI610" i="65" s="1"/>
  <c r="CH606" i="65"/>
  <c r="CH609" i="65" s="1"/>
  <c r="CH610" i="65" s="1"/>
  <c r="CG606" i="65"/>
  <c r="CG609" i="65" s="1"/>
  <c r="CG610" i="65" s="1"/>
  <c r="CF606" i="65"/>
  <c r="CF609" i="65" s="1"/>
  <c r="CF610" i="65" s="1"/>
  <c r="CE606" i="65"/>
  <c r="CE609" i="65" s="1"/>
  <c r="CE610" i="65" s="1"/>
  <c r="CD606" i="65"/>
  <c r="CD609" i="65" s="1"/>
  <c r="CD610" i="65" s="1"/>
  <c r="CC606" i="65"/>
  <c r="CC609" i="65" s="1"/>
  <c r="CC610" i="65" s="1"/>
  <c r="CB606" i="65"/>
  <c r="CB609" i="65" s="1"/>
  <c r="CB610" i="65" s="1"/>
  <c r="CA606" i="65"/>
  <c r="CA609" i="65" s="1"/>
  <c r="CA610" i="65" s="1"/>
  <c r="BZ606" i="65"/>
  <c r="BZ609" i="65" s="1"/>
  <c r="BZ610" i="65" s="1"/>
  <c r="BY606" i="65"/>
  <c r="BY609" i="65" s="1"/>
  <c r="BY610" i="65" s="1"/>
  <c r="BX606" i="65"/>
  <c r="BX609" i="65" s="1"/>
  <c r="BX610" i="65" s="1"/>
  <c r="BW606" i="65"/>
  <c r="BW609" i="65" s="1"/>
  <c r="BW610" i="65" s="1"/>
  <c r="BV606" i="65"/>
  <c r="BV609" i="65" s="1"/>
  <c r="BV610" i="65" s="1"/>
  <c r="BU606" i="65"/>
  <c r="BU609" i="65" s="1"/>
  <c r="BU610" i="65" s="1"/>
  <c r="BT606" i="65"/>
  <c r="BT609" i="65" s="1"/>
  <c r="BT610" i="65" s="1"/>
  <c r="BS606" i="65"/>
  <c r="BS609" i="65" s="1"/>
  <c r="BS610" i="65" s="1"/>
  <c r="BR606" i="65"/>
  <c r="BR609" i="65" s="1"/>
  <c r="BR610" i="65" s="1"/>
  <c r="BQ606" i="65"/>
  <c r="BQ609" i="65" s="1"/>
  <c r="BQ610" i="65" s="1"/>
  <c r="BP606" i="65"/>
  <c r="BP609" i="65" s="1"/>
  <c r="BP610" i="65" s="1"/>
  <c r="BO606" i="65"/>
  <c r="BO609" i="65" s="1"/>
  <c r="BO610" i="65" s="1"/>
  <c r="BN606" i="65"/>
  <c r="BN609" i="65" s="1"/>
  <c r="BN610" i="65" s="1"/>
  <c r="BM606" i="65"/>
  <c r="BM609" i="65" s="1"/>
  <c r="BM610" i="65" s="1"/>
  <c r="BL606" i="65"/>
  <c r="BL609" i="65" s="1"/>
  <c r="BL610" i="65" s="1"/>
  <c r="BK606" i="65"/>
  <c r="BK609" i="65" s="1"/>
  <c r="BK610" i="65" s="1"/>
  <c r="CL603" i="65"/>
  <c r="CL628" i="65" s="1"/>
  <c r="CK603" i="65"/>
  <c r="CK628" i="65" s="1"/>
  <c r="CJ603" i="65"/>
  <c r="CI603" i="65"/>
  <c r="CH603" i="65"/>
  <c r="CH628" i="65" s="1"/>
  <c r="CG603" i="65"/>
  <c r="CG628" i="65" s="1"/>
  <c r="CF603" i="65"/>
  <c r="CE603" i="65"/>
  <c r="CD603" i="65"/>
  <c r="CD628" i="65" s="1"/>
  <c r="CC603" i="65"/>
  <c r="CC628" i="65" s="1"/>
  <c r="CB603" i="65"/>
  <c r="CA603" i="65"/>
  <c r="BZ603" i="65"/>
  <c r="BZ628" i="65" s="1"/>
  <c r="BY603" i="65"/>
  <c r="BY628" i="65" s="1"/>
  <c r="BX603" i="65"/>
  <c r="BW603" i="65"/>
  <c r="BV603" i="65"/>
  <c r="BV628" i="65" s="1"/>
  <c r="BU603" i="65"/>
  <c r="BU628" i="65" s="1"/>
  <c r="BT603" i="65"/>
  <c r="BS603" i="65"/>
  <c r="BR603" i="65"/>
  <c r="BR628" i="65" s="1"/>
  <c r="BQ603" i="65"/>
  <c r="BQ628" i="65" s="1"/>
  <c r="BP603" i="65"/>
  <c r="BO603" i="65"/>
  <c r="BN603" i="65"/>
  <c r="BN628" i="65" s="1"/>
  <c r="BM603" i="65"/>
  <c r="BM628" i="65" s="1"/>
  <c r="BL603" i="65"/>
  <c r="BK603" i="65"/>
  <c r="CL602" i="65"/>
  <c r="CL627" i="65" s="1"/>
  <c r="CK602" i="65"/>
  <c r="CK627" i="65" s="1"/>
  <c r="CJ602" i="65"/>
  <c r="CI602" i="65"/>
  <c r="CH602" i="65"/>
  <c r="CH627" i="65" s="1"/>
  <c r="CG602" i="65"/>
  <c r="CG627" i="65" s="1"/>
  <c r="CF602" i="65"/>
  <c r="CE602" i="65"/>
  <c r="CD602" i="65"/>
  <c r="CD627" i="65" s="1"/>
  <c r="CC602" i="65"/>
  <c r="CC627" i="65" s="1"/>
  <c r="CB602" i="65"/>
  <c r="CA602" i="65"/>
  <c r="BZ602" i="65"/>
  <c r="BZ627" i="65" s="1"/>
  <c r="BY602" i="65"/>
  <c r="BY627" i="65" s="1"/>
  <c r="BX602" i="65"/>
  <c r="BW602" i="65"/>
  <c r="BV602" i="65"/>
  <c r="BV627" i="65" s="1"/>
  <c r="BU602" i="65"/>
  <c r="BU627" i="65" s="1"/>
  <c r="BT602" i="65"/>
  <c r="BS602" i="65"/>
  <c r="BR602" i="65"/>
  <c r="BR627" i="65" s="1"/>
  <c r="BQ602" i="65"/>
  <c r="BQ627" i="65" s="1"/>
  <c r="BP602" i="65"/>
  <c r="BO602" i="65"/>
  <c r="BN602" i="65"/>
  <c r="BN627" i="65" s="1"/>
  <c r="BM602" i="65"/>
  <c r="BM627" i="65" s="1"/>
  <c r="BL602" i="65"/>
  <c r="BK602" i="65"/>
  <c r="CL601" i="65"/>
  <c r="CK601" i="65"/>
  <c r="CK626" i="65" s="1"/>
  <c r="CK629" i="65" s="1"/>
  <c r="CK630" i="65" s="1"/>
  <c r="CJ601" i="65"/>
  <c r="CI601" i="65"/>
  <c r="CH601" i="65"/>
  <c r="CH626" i="65" s="1"/>
  <c r="CH629" i="65" s="1"/>
  <c r="CH630" i="65" s="1"/>
  <c r="CG601" i="65"/>
  <c r="CG626" i="65" s="1"/>
  <c r="CG629" i="65" s="1"/>
  <c r="CG630" i="65" s="1"/>
  <c r="CF601" i="65"/>
  <c r="CE601" i="65"/>
  <c r="CD601" i="65"/>
  <c r="CC601" i="65"/>
  <c r="CC626" i="65" s="1"/>
  <c r="CC629" i="65" s="1"/>
  <c r="CC630" i="65" s="1"/>
  <c r="CB601" i="65"/>
  <c r="CA601" i="65"/>
  <c r="BZ601" i="65"/>
  <c r="BZ626" i="65" s="1"/>
  <c r="BZ629" i="65" s="1"/>
  <c r="BZ630" i="65" s="1"/>
  <c r="BY601" i="65"/>
  <c r="BY626" i="65" s="1"/>
  <c r="BY629" i="65" s="1"/>
  <c r="BY630" i="65" s="1"/>
  <c r="BX601" i="65"/>
  <c r="BW601" i="65"/>
  <c r="BV601" i="65"/>
  <c r="BU601" i="65"/>
  <c r="BU626" i="65" s="1"/>
  <c r="BU629" i="65" s="1"/>
  <c r="BU630" i="65" s="1"/>
  <c r="BT601" i="65"/>
  <c r="BS601" i="65"/>
  <c r="BR601" i="65"/>
  <c r="BR626" i="65" s="1"/>
  <c r="BR629" i="65" s="1"/>
  <c r="BR630" i="65" s="1"/>
  <c r="BQ601" i="65"/>
  <c r="BQ626" i="65" s="1"/>
  <c r="BQ629" i="65" s="1"/>
  <c r="BQ630" i="65" s="1"/>
  <c r="BP601" i="65"/>
  <c r="BO601" i="65"/>
  <c r="BN601" i="65"/>
  <c r="BM601" i="65"/>
  <c r="BM626" i="65" s="1"/>
  <c r="BM629" i="65" s="1"/>
  <c r="BM630" i="65" s="1"/>
  <c r="BL601" i="65"/>
  <c r="BK601" i="65"/>
  <c r="CL598" i="65"/>
  <c r="CK598" i="65"/>
  <c r="CJ598" i="65"/>
  <c r="CI598" i="65"/>
  <c r="CH598" i="65"/>
  <c r="CG598" i="65"/>
  <c r="CF598" i="65"/>
  <c r="CE598" i="65"/>
  <c r="CD598" i="65"/>
  <c r="CC598" i="65"/>
  <c r="CB598" i="65"/>
  <c r="CA598" i="65"/>
  <c r="BZ598" i="65"/>
  <c r="BY598" i="65"/>
  <c r="BX598" i="65"/>
  <c r="BW598" i="65"/>
  <c r="BV598" i="65"/>
  <c r="BU598" i="65"/>
  <c r="BT598" i="65"/>
  <c r="BS598" i="65"/>
  <c r="BR598" i="65"/>
  <c r="BQ598" i="65"/>
  <c r="BP598" i="65"/>
  <c r="BO598" i="65"/>
  <c r="BN598" i="65"/>
  <c r="BM598" i="65"/>
  <c r="BL598" i="65"/>
  <c r="BK598" i="65"/>
  <c r="CL597" i="65"/>
  <c r="CK597" i="65"/>
  <c r="CJ597" i="65"/>
  <c r="CI597" i="65"/>
  <c r="CH597" i="65"/>
  <c r="CG597" i="65"/>
  <c r="CF597" i="65"/>
  <c r="CE597" i="65"/>
  <c r="CD597" i="65"/>
  <c r="CC597" i="65"/>
  <c r="CB597" i="65"/>
  <c r="CA597" i="65"/>
  <c r="BZ597" i="65"/>
  <c r="BY597" i="65"/>
  <c r="BX597" i="65"/>
  <c r="BW597" i="65"/>
  <c r="BV597" i="65"/>
  <c r="BU597" i="65"/>
  <c r="BT597" i="65"/>
  <c r="BS597" i="65"/>
  <c r="BR597" i="65"/>
  <c r="BQ597" i="65"/>
  <c r="BP597" i="65"/>
  <c r="BO597" i="65"/>
  <c r="BN597" i="65"/>
  <c r="BM597" i="65"/>
  <c r="BL597" i="65"/>
  <c r="BK597" i="65"/>
  <c r="CL596" i="65"/>
  <c r="CL599" i="65" s="1"/>
  <c r="CL600" i="65" s="1"/>
  <c r="CK596" i="65"/>
  <c r="CK599" i="65" s="1"/>
  <c r="CK600" i="65" s="1"/>
  <c r="CJ596" i="65"/>
  <c r="CJ599" i="65" s="1"/>
  <c r="CJ600" i="65" s="1"/>
  <c r="CI596" i="65"/>
  <c r="CI599" i="65" s="1"/>
  <c r="CI600" i="65" s="1"/>
  <c r="CH596" i="65"/>
  <c r="CH599" i="65" s="1"/>
  <c r="CH600" i="65" s="1"/>
  <c r="CG596" i="65"/>
  <c r="CG599" i="65" s="1"/>
  <c r="CG600" i="65" s="1"/>
  <c r="CF596" i="65"/>
  <c r="CF599" i="65" s="1"/>
  <c r="CF600" i="65" s="1"/>
  <c r="CE596" i="65"/>
  <c r="CE599" i="65" s="1"/>
  <c r="CE600" i="65" s="1"/>
  <c r="CD596" i="65"/>
  <c r="CD599" i="65" s="1"/>
  <c r="CD600" i="65" s="1"/>
  <c r="CC596" i="65"/>
  <c r="CC599" i="65" s="1"/>
  <c r="CC600" i="65" s="1"/>
  <c r="CB596" i="65"/>
  <c r="CB599" i="65" s="1"/>
  <c r="CB600" i="65" s="1"/>
  <c r="CA596" i="65"/>
  <c r="CA599" i="65" s="1"/>
  <c r="CA600" i="65" s="1"/>
  <c r="BZ596" i="65"/>
  <c r="BZ599" i="65" s="1"/>
  <c r="BZ600" i="65" s="1"/>
  <c r="BY596" i="65"/>
  <c r="BY599" i="65" s="1"/>
  <c r="BY600" i="65" s="1"/>
  <c r="BX596" i="65"/>
  <c r="BX599" i="65" s="1"/>
  <c r="BX600" i="65" s="1"/>
  <c r="BW596" i="65"/>
  <c r="BW599" i="65" s="1"/>
  <c r="BW600" i="65" s="1"/>
  <c r="BV596" i="65"/>
  <c r="BV599" i="65" s="1"/>
  <c r="BV600" i="65" s="1"/>
  <c r="BU596" i="65"/>
  <c r="BU599" i="65" s="1"/>
  <c r="BU600" i="65" s="1"/>
  <c r="BT596" i="65"/>
  <c r="BT599" i="65" s="1"/>
  <c r="BT600" i="65" s="1"/>
  <c r="BS596" i="65"/>
  <c r="BS599" i="65" s="1"/>
  <c r="BS600" i="65" s="1"/>
  <c r="BR596" i="65"/>
  <c r="BR599" i="65" s="1"/>
  <c r="BR600" i="65" s="1"/>
  <c r="BQ596" i="65"/>
  <c r="BQ599" i="65" s="1"/>
  <c r="BQ600" i="65" s="1"/>
  <c r="BP596" i="65"/>
  <c r="BP599" i="65" s="1"/>
  <c r="BP600" i="65" s="1"/>
  <c r="BO596" i="65"/>
  <c r="BO599" i="65" s="1"/>
  <c r="BO600" i="65" s="1"/>
  <c r="BN596" i="65"/>
  <c r="BN599" i="65" s="1"/>
  <c r="BN600" i="65" s="1"/>
  <c r="BM596" i="65"/>
  <c r="BM599" i="65" s="1"/>
  <c r="BM600" i="65" s="1"/>
  <c r="BL596" i="65"/>
  <c r="BL599" i="65" s="1"/>
  <c r="BL600" i="65" s="1"/>
  <c r="BK596" i="65"/>
  <c r="BK599" i="65" s="1"/>
  <c r="BK600" i="65" s="1"/>
  <c r="CL593" i="65"/>
  <c r="CK593" i="65"/>
  <c r="CJ593" i="65"/>
  <c r="CI593" i="65"/>
  <c r="CH593" i="65"/>
  <c r="CG593" i="65"/>
  <c r="CF593" i="65"/>
  <c r="CE593" i="65"/>
  <c r="CD593" i="65"/>
  <c r="CC593" i="65"/>
  <c r="CB593" i="65"/>
  <c r="CA593" i="65"/>
  <c r="BZ593" i="65"/>
  <c r="BY593" i="65"/>
  <c r="BX593" i="65"/>
  <c r="BW593" i="65"/>
  <c r="BV593" i="65"/>
  <c r="BU593" i="65"/>
  <c r="BT593" i="65"/>
  <c r="BS593" i="65"/>
  <c r="BR593" i="65"/>
  <c r="BQ593" i="65"/>
  <c r="BP593" i="65"/>
  <c r="BO593" i="65"/>
  <c r="BN593" i="65"/>
  <c r="BM593" i="65"/>
  <c r="BL593" i="65"/>
  <c r="BK593" i="65"/>
  <c r="CL592" i="65"/>
  <c r="CK592" i="65"/>
  <c r="CJ592" i="65"/>
  <c r="CI592" i="65"/>
  <c r="CH592" i="65"/>
  <c r="CG592" i="65"/>
  <c r="CF592" i="65"/>
  <c r="CE592" i="65"/>
  <c r="CD592" i="65"/>
  <c r="CC592" i="65"/>
  <c r="CB592" i="65"/>
  <c r="CA592" i="65"/>
  <c r="BZ592" i="65"/>
  <c r="BY592" i="65"/>
  <c r="BX592" i="65"/>
  <c r="BW592" i="65"/>
  <c r="BV592" i="65"/>
  <c r="BU592" i="65"/>
  <c r="BT592" i="65"/>
  <c r="BS592" i="65"/>
  <c r="BR592" i="65"/>
  <c r="BQ592" i="65"/>
  <c r="BP592" i="65"/>
  <c r="BO592" i="65"/>
  <c r="BN592" i="65"/>
  <c r="BM592" i="65"/>
  <c r="BL592" i="65"/>
  <c r="BK592" i="65"/>
  <c r="CL591" i="65"/>
  <c r="CL594" i="65" s="1"/>
  <c r="CL595" i="65" s="1"/>
  <c r="CK591" i="65"/>
  <c r="CK594" i="65" s="1"/>
  <c r="CK595" i="65" s="1"/>
  <c r="CJ591" i="65"/>
  <c r="CJ594" i="65" s="1"/>
  <c r="CJ595" i="65" s="1"/>
  <c r="CI591" i="65"/>
  <c r="CI594" i="65" s="1"/>
  <c r="CI595" i="65" s="1"/>
  <c r="CH591" i="65"/>
  <c r="CH594" i="65" s="1"/>
  <c r="CH595" i="65" s="1"/>
  <c r="CG591" i="65"/>
  <c r="CG594" i="65" s="1"/>
  <c r="CG595" i="65" s="1"/>
  <c r="CF591" i="65"/>
  <c r="CF594" i="65" s="1"/>
  <c r="CF595" i="65" s="1"/>
  <c r="CE591" i="65"/>
  <c r="CE594" i="65" s="1"/>
  <c r="CE595" i="65" s="1"/>
  <c r="CD591" i="65"/>
  <c r="CD594" i="65" s="1"/>
  <c r="CD595" i="65" s="1"/>
  <c r="CC591" i="65"/>
  <c r="CC594" i="65" s="1"/>
  <c r="CC595" i="65" s="1"/>
  <c r="CB591" i="65"/>
  <c r="CB594" i="65" s="1"/>
  <c r="CB595" i="65" s="1"/>
  <c r="CA591" i="65"/>
  <c r="CA594" i="65" s="1"/>
  <c r="CA595" i="65" s="1"/>
  <c r="BZ591" i="65"/>
  <c r="BZ594" i="65" s="1"/>
  <c r="BZ595" i="65" s="1"/>
  <c r="BY591" i="65"/>
  <c r="BY594" i="65" s="1"/>
  <c r="BY595" i="65" s="1"/>
  <c r="BX591" i="65"/>
  <c r="BX594" i="65" s="1"/>
  <c r="BX595" i="65" s="1"/>
  <c r="BW591" i="65"/>
  <c r="BW594" i="65" s="1"/>
  <c r="BW595" i="65" s="1"/>
  <c r="BV591" i="65"/>
  <c r="BV594" i="65" s="1"/>
  <c r="BV595" i="65" s="1"/>
  <c r="BU591" i="65"/>
  <c r="BU594" i="65" s="1"/>
  <c r="BU595" i="65" s="1"/>
  <c r="BT591" i="65"/>
  <c r="BT594" i="65" s="1"/>
  <c r="BT595" i="65" s="1"/>
  <c r="BS591" i="65"/>
  <c r="BS594" i="65" s="1"/>
  <c r="BS595" i="65" s="1"/>
  <c r="BR591" i="65"/>
  <c r="BR594" i="65" s="1"/>
  <c r="BR595" i="65" s="1"/>
  <c r="BQ591" i="65"/>
  <c r="BQ594" i="65" s="1"/>
  <c r="BQ595" i="65" s="1"/>
  <c r="BP591" i="65"/>
  <c r="BP594" i="65" s="1"/>
  <c r="BP595" i="65" s="1"/>
  <c r="BO591" i="65"/>
  <c r="BO594" i="65" s="1"/>
  <c r="BO595" i="65" s="1"/>
  <c r="BN591" i="65"/>
  <c r="BN594" i="65" s="1"/>
  <c r="BN595" i="65" s="1"/>
  <c r="BM591" i="65"/>
  <c r="BM594" i="65" s="1"/>
  <c r="BM595" i="65" s="1"/>
  <c r="BL591" i="65"/>
  <c r="BL594" i="65" s="1"/>
  <c r="BL595" i="65" s="1"/>
  <c r="BK591" i="65"/>
  <c r="BK594" i="65" s="1"/>
  <c r="BK595" i="65" s="1"/>
  <c r="CL588" i="65"/>
  <c r="CK588" i="65"/>
  <c r="CJ588" i="65"/>
  <c r="CI588" i="65"/>
  <c r="CH588" i="65"/>
  <c r="CG588" i="65"/>
  <c r="CF588" i="65"/>
  <c r="CE588" i="65"/>
  <c r="CD588" i="65"/>
  <c r="CC588" i="65"/>
  <c r="CB588" i="65"/>
  <c r="CA588" i="65"/>
  <c r="BZ588" i="65"/>
  <c r="BY588" i="65"/>
  <c r="BX588" i="65"/>
  <c r="BW588" i="65"/>
  <c r="BV588" i="65"/>
  <c r="BU588" i="65"/>
  <c r="BT588" i="65"/>
  <c r="BS588" i="65"/>
  <c r="BR588" i="65"/>
  <c r="BQ588" i="65"/>
  <c r="BP588" i="65"/>
  <c r="BO588" i="65"/>
  <c r="BN588" i="65"/>
  <c r="BM588" i="65"/>
  <c r="BL588" i="65"/>
  <c r="BK588" i="65"/>
  <c r="CL587" i="65"/>
  <c r="CK587" i="65"/>
  <c r="CJ587" i="65"/>
  <c r="CI587" i="65"/>
  <c r="CH587" i="65"/>
  <c r="CG587" i="65"/>
  <c r="CF587" i="65"/>
  <c r="CE587" i="65"/>
  <c r="CD587" i="65"/>
  <c r="CC587" i="65"/>
  <c r="CB587" i="65"/>
  <c r="CA587" i="65"/>
  <c r="BZ587" i="65"/>
  <c r="BY587" i="65"/>
  <c r="BX587" i="65"/>
  <c r="BW587" i="65"/>
  <c r="BV587" i="65"/>
  <c r="BU587" i="65"/>
  <c r="BT587" i="65"/>
  <c r="BS587" i="65"/>
  <c r="BR587" i="65"/>
  <c r="BQ587" i="65"/>
  <c r="BP587" i="65"/>
  <c r="BO587" i="65"/>
  <c r="BN587" i="65"/>
  <c r="BM587" i="65"/>
  <c r="BL587" i="65"/>
  <c r="BK587" i="65"/>
  <c r="CL586" i="65"/>
  <c r="CL589" i="65" s="1"/>
  <c r="CL590" i="65" s="1"/>
  <c r="CK586" i="65"/>
  <c r="CK589" i="65" s="1"/>
  <c r="CK590" i="65" s="1"/>
  <c r="CJ586" i="65"/>
  <c r="CJ589" i="65" s="1"/>
  <c r="CJ590" i="65" s="1"/>
  <c r="CI586" i="65"/>
  <c r="CI589" i="65" s="1"/>
  <c r="CI590" i="65" s="1"/>
  <c r="CH586" i="65"/>
  <c r="CH589" i="65" s="1"/>
  <c r="CH590" i="65" s="1"/>
  <c r="CG586" i="65"/>
  <c r="CG589" i="65" s="1"/>
  <c r="CG590" i="65" s="1"/>
  <c r="CF586" i="65"/>
  <c r="CF589" i="65" s="1"/>
  <c r="CF590" i="65" s="1"/>
  <c r="CE586" i="65"/>
  <c r="CE589" i="65" s="1"/>
  <c r="CE590" i="65" s="1"/>
  <c r="CD586" i="65"/>
  <c r="CD589" i="65" s="1"/>
  <c r="CD590" i="65" s="1"/>
  <c r="CC586" i="65"/>
  <c r="CC589" i="65" s="1"/>
  <c r="CC590" i="65" s="1"/>
  <c r="CB586" i="65"/>
  <c r="CB589" i="65" s="1"/>
  <c r="CB590" i="65" s="1"/>
  <c r="CA586" i="65"/>
  <c r="CA589" i="65" s="1"/>
  <c r="CA590" i="65" s="1"/>
  <c r="BZ586" i="65"/>
  <c r="BZ589" i="65" s="1"/>
  <c r="BZ590" i="65" s="1"/>
  <c r="BY586" i="65"/>
  <c r="BY589" i="65" s="1"/>
  <c r="BY590" i="65" s="1"/>
  <c r="BX586" i="65"/>
  <c r="BX589" i="65" s="1"/>
  <c r="BX590" i="65" s="1"/>
  <c r="BW586" i="65"/>
  <c r="BW589" i="65" s="1"/>
  <c r="BW590" i="65" s="1"/>
  <c r="BV586" i="65"/>
  <c r="BV589" i="65" s="1"/>
  <c r="BV590" i="65" s="1"/>
  <c r="BU586" i="65"/>
  <c r="BU589" i="65" s="1"/>
  <c r="BU590" i="65" s="1"/>
  <c r="BT586" i="65"/>
  <c r="BT589" i="65" s="1"/>
  <c r="BT590" i="65" s="1"/>
  <c r="BS586" i="65"/>
  <c r="BS589" i="65" s="1"/>
  <c r="BS590" i="65" s="1"/>
  <c r="BR586" i="65"/>
  <c r="BR589" i="65" s="1"/>
  <c r="BR590" i="65" s="1"/>
  <c r="BQ586" i="65"/>
  <c r="BQ589" i="65" s="1"/>
  <c r="BQ590" i="65" s="1"/>
  <c r="BP586" i="65"/>
  <c r="BP589" i="65" s="1"/>
  <c r="BP590" i="65" s="1"/>
  <c r="BO586" i="65"/>
  <c r="BO589" i="65" s="1"/>
  <c r="BO590" i="65" s="1"/>
  <c r="BN586" i="65"/>
  <c r="BN589" i="65" s="1"/>
  <c r="BN590" i="65" s="1"/>
  <c r="BM586" i="65"/>
  <c r="BM589" i="65" s="1"/>
  <c r="BM590" i="65" s="1"/>
  <c r="BL586" i="65"/>
  <c r="BL589" i="65" s="1"/>
  <c r="BL590" i="65" s="1"/>
  <c r="BK586" i="65"/>
  <c r="BK589" i="65" s="1"/>
  <c r="BK590" i="65" s="1"/>
  <c r="CL583" i="65"/>
  <c r="CK583" i="65"/>
  <c r="CJ583" i="65"/>
  <c r="CI583" i="65"/>
  <c r="CH583" i="65"/>
  <c r="CG583" i="65"/>
  <c r="CF583" i="65"/>
  <c r="CE583" i="65"/>
  <c r="CD583" i="65"/>
  <c r="CC583" i="65"/>
  <c r="CB583" i="65"/>
  <c r="CA583" i="65"/>
  <c r="BZ583" i="65"/>
  <c r="BY583" i="65"/>
  <c r="BX583" i="65"/>
  <c r="BW583" i="65"/>
  <c r="BV583" i="65"/>
  <c r="BU583" i="65"/>
  <c r="BT583" i="65"/>
  <c r="BS583" i="65"/>
  <c r="BR583" i="65"/>
  <c r="BQ583" i="65"/>
  <c r="BP583" i="65"/>
  <c r="BO583" i="65"/>
  <c r="BN583" i="65"/>
  <c r="BM583" i="65"/>
  <c r="BL583" i="65"/>
  <c r="BK583" i="65"/>
  <c r="CL582" i="65"/>
  <c r="CK582" i="65"/>
  <c r="CJ582" i="65"/>
  <c r="CI582" i="65"/>
  <c r="CH582" i="65"/>
  <c r="CG582" i="65"/>
  <c r="CF582" i="65"/>
  <c r="CE582" i="65"/>
  <c r="CD582" i="65"/>
  <c r="CC582" i="65"/>
  <c r="CB582" i="65"/>
  <c r="CA582" i="65"/>
  <c r="BZ582" i="65"/>
  <c r="BY582" i="65"/>
  <c r="BX582" i="65"/>
  <c r="BW582" i="65"/>
  <c r="BV582" i="65"/>
  <c r="BU582" i="65"/>
  <c r="BT582" i="65"/>
  <c r="BS582" i="65"/>
  <c r="BR582" i="65"/>
  <c r="BQ582" i="65"/>
  <c r="BP582" i="65"/>
  <c r="BO582" i="65"/>
  <c r="BN582" i="65"/>
  <c r="BM582" i="65"/>
  <c r="BL582" i="65"/>
  <c r="BK582" i="65"/>
  <c r="CL581" i="65"/>
  <c r="CL584" i="65" s="1"/>
  <c r="CL585" i="65" s="1"/>
  <c r="CK581" i="65"/>
  <c r="CK584" i="65" s="1"/>
  <c r="CK585" i="65" s="1"/>
  <c r="CJ581" i="65"/>
  <c r="CJ584" i="65" s="1"/>
  <c r="CJ585" i="65" s="1"/>
  <c r="CI581" i="65"/>
  <c r="CI584" i="65" s="1"/>
  <c r="CI585" i="65" s="1"/>
  <c r="CH581" i="65"/>
  <c r="CH584" i="65" s="1"/>
  <c r="CH585" i="65" s="1"/>
  <c r="CG581" i="65"/>
  <c r="CG584" i="65" s="1"/>
  <c r="CG585" i="65" s="1"/>
  <c r="CF581" i="65"/>
  <c r="CF584" i="65" s="1"/>
  <c r="CF585" i="65" s="1"/>
  <c r="CE581" i="65"/>
  <c r="CE584" i="65" s="1"/>
  <c r="CE585" i="65" s="1"/>
  <c r="CD581" i="65"/>
  <c r="CD584" i="65" s="1"/>
  <c r="CD585" i="65" s="1"/>
  <c r="CC581" i="65"/>
  <c r="CC584" i="65" s="1"/>
  <c r="CC585" i="65" s="1"/>
  <c r="CB581" i="65"/>
  <c r="CB584" i="65" s="1"/>
  <c r="CB585" i="65" s="1"/>
  <c r="CA581" i="65"/>
  <c r="CA584" i="65" s="1"/>
  <c r="CA585" i="65" s="1"/>
  <c r="BZ581" i="65"/>
  <c r="BZ584" i="65" s="1"/>
  <c r="BZ585" i="65" s="1"/>
  <c r="BY581" i="65"/>
  <c r="BY584" i="65" s="1"/>
  <c r="BY585" i="65" s="1"/>
  <c r="BX581" i="65"/>
  <c r="BX584" i="65" s="1"/>
  <c r="BX585" i="65" s="1"/>
  <c r="BW581" i="65"/>
  <c r="BW584" i="65" s="1"/>
  <c r="BW585" i="65" s="1"/>
  <c r="BV581" i="65"/>
  <c r="BV584" i="65" s="1"/>
  <c r="BV585" i="65" s="1"/>
  <c r="BU581" i="65"/>
  <c r="BU584" i="65" s="1"/>
  <c r="BU585" i="65" s="1"/>
  <c r="BT581" i="65"/>
  <c r="BT584" i="65" s="1"/>
  <c r="BT585" i="65" s="1"/>
  <c r="BS581" i="65"/>
  <c r="BS584" i="65" s="1"/>
  <c r="BS585" i="65" s="1"/>
  <c r="BR581" i="65"/>
  <c r="BR584" i="65" s="1"/>
  <c r="BR585" i="65" s="1"/>
  <c r="BQ581" i="65"/>
  <c r="BQ584" i="65" s="1"/>
  <c r="BQ585" i="65" s="1"/>
  <c r="BP581" i="65"/>
  <c r="BP584" i="65" s="1"/>
  <c r="BP585" i="65" s="1"/>
  <c r="BO581" i="65"/>
  <c r="BO584" i="65" s="1"/>
  <c r="BO585" i="65" s="1"/>
  <c r="BN581" i="65"/>
  <c r="BN584" i="65" s="1"/>
  <c r="BN585" i="65" s="1"/>
  <c r="BM581" i="65"/>
  <c r="BM584" i="65" s="1"/>
  <c r="BM585" i="65" s="1"/>
  <c r="BL581" i="65"/>
  <c r="BL584" i="65" s="1"/>
  <c r="BL585" i="65" s="1"/>
  <c r="BK581" i="65"/>
  <c r="BK584" i="65" s="1"/>
  <c r="BK585" i="65" s="1"/>
  <c r="CL578" i="65"/>
  <c r="CK578" i="65"/>
  <c r="CJ578" i="65"/>
  <c r="CI578" i="65"/>
  <c r="CH578" i="65"/>
  <c r="CG578" i="65"/>
  <c r="CF578" i="65"/>
  <c r="CE578" i="65"/>
  <c r="CD578" i="65"/>
  <c r="CC578" i="65"/>
  <c r="CB578" i="65"/>
  <c r="CA578" i="65"/>
  <c r="BZ578" i="65"/>
  <c r="BY578" i="65"/>
  <c r="BX578" i="65"/>
  <c r="BW578" i="65"/>
  <c r="BV578" i="65"/>
  <c r="BU578" i="65"/>
  <c r="BT578" i="65"/>
  <c r="BS578" i="65"/>
  <c r="BR578" i="65"/>
  <c r="BQ578" i="65"/>
  <c r="BP578" i="65"/>
  <c r="BO578" i="65"/>
  <c r="BN578" i="65"/>
  <c r="BM578" i="65"/>
  <c r="BL578" i="65"/>
  <c r="BK578" i="65"/>
  <c r="CL577" i="65"/>
  <c r="CK577" i="65"/>
  <c r="CJ577" i="65"/>
  <c r="CI577" i="65"/>
  <c r="CH577" i="65"/>
  <c r="CG577" i="65"/>
  <c r="CF577" i="65"/>
  <c r="CE577" i="65"/>
  <c r="CD577" i="65"/>
  <c r="CC577" i="65"/>
  <c r="CB577" i="65"/>
  <c r="CA577" i="65"/>
  <c r="BZ577" i="65"/>
  <c r="BY577" i="65"/>
  <c r="BX577" i="65"/>
  <c r="BW577" i="65"/>
  <c r="BV577" i="65"/>
  <c r="BU577" i="65"/>
  <c r="BT577" i="65"/>
  <c r="BS577" i="65"/>
  <c r="BR577" i="65"/>
  <c r="BQ577" i="65"/>
  <c r="BP577" i="65"/>
  <c r="BO577" i="65"/>
  <c r="BM577" i="65"/>
  <c r="BL577" i="65"/>
  <c r="BK577" i="65"/>
  <c r="CL576" i="65"/>
  <c r="CK576" i="65"/>
  <c r="CJ576" i="65"/>
  <c r="CI576" i="65"/>
  <c r="CH576" i="65"/>
  <c r="CG576" i="65"/>
  <c r="CF576" i="65"/>
  <c r="CE576" i="65"/>
  <c r="CD576" i="65"/>
  <c r="CC576" i="65"/>
  <c r="CB576" i="65"/>
  <c r="CA576" i="65"/>
  <c r="BZ576" i="65"/>
  <c r="BY576" i="65"/>
  <c r="BX576" i="65"/>
  <c r="BW576" i="65"/>
  <c r="BV576" i="65"/>
  <c r="BU576" i="65"/>
  <c r="BT576" i="65"/>
  <c r="BS576" i="65"/>
  <c r="BR576" i="65"/>
  <c r="BQ576" i="65"/>
  <c r="BP576" i="65"/>
  <c r="BO576" i="65"/>
  <c r="BN576" i="65"/>
  <c r="BM576" i="65"/>
  <c r="BL576" i="65"/>
  <c r="BK576" i="65"/>
  <c r="BK574" i="65"/>
  <c r="BK575" i="65" s="1"/>
  <c r="CL573" i="65"/>
  <c r="CL574" i="65" s="1"/>
  <c r="CL575" i="65" s="1"/>
  <c r="CK573" i="65"/>
  <c r="CK574" i="65" s="1"/>
  <c r="CK575" i="65" s="1"/>
  <c r="CJ573" i="65"/>
  <c r="CI573" i="65"/>
  <c r="CH573" i="65"/>
  <c r="CG573" i="65"/>
  <c r="CF573" i="65"/>
  <c r="CE573" i="65"/>
  <c r="CD573" i="65"/>
  <c r="CD574" i="65" s="1"/>
  <c r="CD575" i="65" s="1"/>
  <c r="CC573" i="65"/>
  <c r="CC574" i="65" s="1"/>
  <c r="CC575" i="65" s="1"/>
  <c r="CB573" i="65"/>
  <c r="CA573" i="65"/>
  <c r="BZ573" i="65"/>
  <c r="BZ574" i="65" s="1"/>
  <c r="BZ575" i="65" s="1"/>
  <c r="BY573" i="65"/>
  <c r="BX573" i="65"/>
  <c r="BW573" i="65"/>
  <c r="BV573" i="65"/>
  <c r="BU573" i="65"/>
  <c r="BT573" i="65"/>
  <c r="BS573" i="65"/>
  <c r="BR573" i="65"/>
  <c r="BQ573" i="65"/>
  <c r="BP573" i="65"/>
  <c r="BO573" i="65"/>
  <c r="BO574" i="65" s="1"/>
  <c r="BO575" i="65" s="1"/>
  <c r="BN573" i="65"/>
  <c r="BN574" i="65" s="1"/>
  <c r="BN575" i="65" s="1"/>
  <c r="BM573" i="65"/>
  <c r="BL573" i="65"/>
  <c r="CJ572" i="65"/>
  <c r="CI572" i="65"/>
  <c r="CH572" i="65"/>
  <c r="CG572" i="65"/>
  <c r="CF572" i="65"/>
  <c r="CE572" i="65"/>
  <c r="CB572" i="65"/>
  <c r="CA572" i="65"/>
  <c r="BY572" i="65"/>
  <c r="BX572" i="65"/>
  <c r="BW572" i="65"/>
  <c r="BV572" i="65"/>
  <c r="BU572" i="65"/>
  <c r="BT572" i="65"/>
  <c r="BS572" i="65"/>
  <c r="BR572" i="65"/>
  <c r="BQ572" i="65"/>
  <c r="BP572" i="65"/>
  <c r="BM572" i="65"/>
  <c r="BM574" i="65" s="1"/>
  <c r="BM575" i="65" s="1"/>
  <c r="BL572" i="65"/>
  <c r="BL574" i="65" s="1"/>
  <c r="BL575" i="65" s="1"/>
  <c r="CL568" i="65"/>
  <c r="CK568" i="65"/>
  <c r="CJ568" i="65"/>
  <c r="CI568" i="65"/>
  <c r="CH568" i="65"/>
  <c r="CG568" i="65"/>
  <c r="CF568" i="65"/>
  <c r="CE568" i="65"/>
  <c r="CD568" i="65"/>
  <c r="CC568" i="65"/>
  <c r="CB568" i="65"/>
  <c r="CA568" i="65"/>
  <c r="BZ568" i="65"/>
  <c r="BY568" i="65"/>
  <c r="BX568" i="65"/>
  <c r="BW568" i="65"/>
  <c r="BV568" i="65"/>
  <c r="BU568" i="65"/>
  <c r="BT568" i="65"/>
  <c r="BS568" i="65"/>
  <c r="BR568" i="65"/>
  <c r="BQ568" i="65"/>
  <c r="BP568" i="65"/>
  <c r="BO568" i="65"/>
  <c r="BN568" i="65"/>
  <c r="BM568" i="65"/>
  <c r="BL568" i="65"/>
  <c r="BK568" i="65"/>
  <c r="CL567" i="65"/>
  <c r="CK567" i="65"/>
  <c r="CJ567" i="65"/>
  <c r="CI567" i="65"/>
  <c r="CH567" i="65"/>
  <c r="CG567" i="65"/>
  <c r="CF567" i="65"/>
  <c r="CE567" i="65"/>
  <c r="CD567" i="65"/>
  <c r="CC567" i="65"/>
  <c r="CB567" i="65"/>
  <c r="CA567" i="65"/>
  <c r="BZ567" i="65"/>
  <c r="BY567" i="65"/>
  <c r="BX567" i="65"/>
  <c r="BW567" i="65"/>
  <c r="BV567" i="65"/>
  <c r="BU567" i="65"/>
  <c r="BT567" i="65"/>
  <c r="BS567" i="65"/>
  <c r="BR567" i="65"/>
  <c r="BQ567" i="65"/>
  <c r="BP567" i="65"/>
  <c r="BO567" i="65"/>
  <c r="BN567" i="65"/>
  <c r="BM567" i="65"/>
  <c r="BL567" i="65"/>
  <c r="BK567" i="65"/>
  <c r="CL566" i="65"/>
  <c r="CL569" i="65" s="1"/>
  <c r="CL570" i="65" s="1"/>
  <c r="CK566" i="65"/>
  <c r="CK569" i="65" s="1"/>
  <c r="CK570" i="65" s="1"/>
  <c r="CJ566" i="65"/>
  <c r="CJ569" i="65" s="1"/>
  <c r="CJ570" i="65" s="1"/>
  <c r="CI566" i="65"/>
  <c r="CI569" i="65" s="1"/>
  <c r="CI570" i="65" s="1"/>
  <c r="CH566" i="65"/>
  <c r="CH569" i="65" s="1"/>
  <c r="CH570" i="65" s="1"/>
  <c r="CG566" i="65"/>
  <c r="CG569" i="65" s="1"/>
  <c r="CG570" i="65" s="1"/>
  <c r="CF566" i="65"/>
  <c r="CF569" i="65" s="1"/>
  <c r="CF570" i="65" s="1"/>
  <c r="CE566" i="65"/>
  <c r="CE569" i="65" s="1"/>
  <c r="CE570" i="65" s="1"/>
  <c r="CD566" i="65"/>
  <c r="CD569" i="65" s="1"/>
  <c r="CD570" i="65" s="1"/>
  <c r="CC566" i="65"/>
  <c r="CC569" i="65" s="1"/>
  <c r="CC570" i="65" s="1"/>
  <c r="CB566" i="65"/>
  <c r="CB569" i="65" s="1"/>
  <c r="CB570" i="65" s="1"/>
  <c r="CA566" i="65"/>
  <c r="CA569" i="65" s="1"/>
  <c r="CA570" i="65" s="1"/>
  <c r="BZ566" i="65"/>
  <c r="BZ569" i="65" s="1"/>
  <c r="BZ570" i="65" s="1"/>
  <c r="BY566" i="65"/>
  <c r="BY569" i="65" s="1"/>
  <c r="BY570" i="65" s="1"/>
  <c r="BX566" i="65"/>
  <c r="BX569" i="65" s="1"/>
  <c r="BX570" i="65" s="1"/>
  <c r="BW566" i="65"/>
  <c r="BW569" i="65" s="1"/>
  <c r="BW570" i="65" s="1"/>
  <c r="BV566" i="65"/>
  <c r="BV569" i="65" s="1"/>
  <c r="BV570" i="65" s="1"/>
  <c r="BU566" i="65"/>
  <c r="BU569" i="65" s="1"/>
  <c r="BU570" i="65" s="1"/>
  <c r="BT566" i="65"/>
  <c r="BT569" i="65" s="1"/>
  <c r="BT570" i="65" s="1"/>
  <c r="BS566" i="65"/>
  <c r="BS569" i="65" s="1"/>
  <c r="BS570" i="65" s="1"/>
  <c r="BR566" i="65"/>
  <c r="BR569" i="65" s="1"/>
  <c r="BR570" i="65" s="1"/>
  <c r="BQ566" i="65"/>
  <c r="BQ569" i="65" s="1"/>
  <c r="BQ570" i="65" s="1"/>
  <c r="BP566" i="65"/>
  <c r="BP569" i="65" s="1"/>
  <c r="BP570" i="65" s="1"/>
  <c r="BO566" i="65"/>
  <c r="BO569" i="65" s="1"/>
  <c r="BO570" i="65" s="1"/>
  <c r="BN566" i="65"/>
  <c r="BN569" i="65" s="1"/>
  <c r="BN570" i="65" s="1"/>
  <c r="BM566" i="65"/>
  <c r="BM569" i="65" s="1"/>
  <c r="BM570" i="65" s="1"/>
  <c r="BL566" i="65"/>
  <c r="BL569" i="65" s="1"/>
  <c r="BL570" i="65" s="1"/>
  <c r="BK566" i="65"/>
  <c r="BK569" i="65" s="1"/>
  <c r="BK570" i="65" s="1"/>
  <c r="CL563" i="65"/>
  <c r="CK563" i="65"/>
  <c r="CJ563" i="65"/>
  <c r="CI563" i="65"/>
  <c r="CH563" i="65"/>
  <c r="CG563" i="65"/>
  <c r="CF563" i="65"/>
  <c r="CE563" i="65"/>
  <c r="CD563" i="65"/>
  <c r="CC563" i="65"/>
  <c r="CB563" i="65"/>
  <c r="CA563" i="65"/>
  <c r="BZ563" i="65"/>
  <c r="BY563" i="65"/>
  <c r="BX563" i="65"/>
  <c r="BW563" i="65"/>
  <c r="BV563" i="65"/>
  <c r="BU563" i="65"/>
  <c r="BT563" i="65"/>
  <c r="BS563" i="65"/>
  <c r="BR563" i="65"/>
  <c r="BQ563" i="65"/>
  <c r="BP563" i="65"/>
  <c r="BO563" i="65"/>
  <c r="BN563" i="65"/>
  <c r="BM563" i="65"/>
  <c r="BL563" i="65"/>
  <c r="BK563" i="65"/>
  <c r="CL562" i="65"/>
  <c r="CK562" i="65"/>
  <c r="CJ562" i="65"/>
  <c r="CI562" i="65"/>
  <c r="CH562" i="65"/>
  <c r="CG562" i="65"/>
  <c r="CF562" i="65"/>
  <c r="CE562" i="65"/>
  <c r="CD562" i="65"/>
  <c r="CC562" i="65"/>
  <c r="CB562" i="65"/>
  <c r="CA562" i="65"/>
  <c r="BZ562" i="65"/>
  <c r="BY562" i="65"/>
  <c r="BX562" i="65"/>
  <c r="BW562" i="65"/>
  <c r="BV562" i="65"/>
  <c r="BU562" i="65"/>
  <c r="BT562" i="65"/>
  <c r="BS562" i="65"/>
  <c r="BR562" i="65"/>
  <c r="BQ562" i="65"/>
  <c r="BP562" i="65"/>
  <c r="BO562" i="65"/>
  <c r="BN562" i="65"/>
  <c r="BM562" i="65"/>
  <c r="BL562" i="65"/>
  <c r="BK562" i="65"/>
  <c r="CL561" i="65"/>
  <c r="CL564" i="65" s="1"/>
  <c r="CL565" i="65" s="1"/>
  <c r="CK561" i="65"/>
  <c r="CK564" i="65" s="1"/>
  <c r="CK565" i="65" s="1"/>
  <c r="CJ561" i="65"/>
  <c r="CJ564" i="65" s="1"/>
  <c r="CJ565" i="65" s="1"/>
  <c r="CI561" i="65"/>
  <c r="CI564" i="65" s="1"/>
  <c r="CI565" i="65" s="1"/>
  <c r="CH561" i="65"/>
  <c r="CH564" i="65" s="1"/>
  <c r="CH565" i="65" s="1"/>
  <c r="CG561" i="65"/>
  <c r="CG564" i="65" s="1"/>
  <c r="CG565" i="65" s="1"/>
  <c r="CF561" i="65"/>
  <c r="CF564" i="65" s="1"/>
  <c r="CF565" i="65" s="1"/>
  <c r="CE561" i="65"/>
  <c r="CE564" i="65" s="1"/>
  <c r="CE565" i="65" s="1"/>
  <c r="CD561" i="65"/>
  <c r="CD564" i="65" s="1"/>
  <c r="CD565" i="65" s="1"/>
  <c r="CC561" i="65"/>
  <c r="CC564" i="65" s="1"/>
  <c r="CC565" i="65" s="1"/>
  <c r="CB561" i="65"/>
  <c r="CB564" i="65" s="1"/>
  <c r="CB565" i="65" s="1"/>
  <c r="CA561" i="65"/>
  <c r="CA564" i="65" s="1"/>
  <c r="CA565" i="65" s="1"/>
  <c r="BZ561" i="65"/>
  <c r="BZ564" i="65" s="1"/>
  <c r="BZ565" i="65" s="1"/>
  <c r="BY561" i="65"/>
  <c r="BY564" i="65" s="1"/>
  <c r="BY565" i="65" s="1"/>
  <c r="BX561" i="65"/>
  <c r="BX564" i="65" s="1"/>
  <c r="BX565" i="65" s="1"/>
  <c r="BW561" i="65"/>
  <c r="BW564" i="65" s="1"/>
  <c r="BW565" i="65" s="1"/>
  <c r="BV561" i="65"/>
  <c r="BV564" i="65" s="1"/>
  <c r="BV565" i="65" s="1"/>
  <c r="BU561" i="65"/>
  <c r="BU564" i="65" s="1"/>
  <c r="BU565" i="65" s="1"/>
  <c r="BT561" i="65"/>
  <c r="BT564" i="65" s="1"/>
  <c r="BT565" i="65" s="1"/>
  <c r="BS561" i="65"/>
  <c r="BS564" i="65" s="1"/>
  <c r="BS565" i="65" s="1"/>
  <c r="BR561" i="65"/>
  <c r="BR564" i="65" s="1"/>
  <c r="BR565" i="65" s="1"/>
  <c r="BQ561" i="65"/>
  <c r="BQ564" i="65" s="1"/>
  <c r="BQ565" i="65" s="1"/>
  <c r="BP561" i="65"/>
  <c r="BP564" i="65" s="1"/>
  <c r="BP565" i="65" s="1"/>
  <c r="BO561" i="65"/>
  <c r="BO564" i="65" s="1"/>
  <c r="BO565" i="65" s="1"/>
  <c r="BN561" i="65"/>
  <c r="BN564" i="65" s="1"/>
  <c r="BN565" i="65" s="1"/>
  <c r="BM561" i="65"/>
  <c r="BM564" i="65" s="1"/>
  <c r="BM565" i="65" s="1"/>
  <c r="BL561" i="65"/>
  <c r="BL564" i="65" s="1"/>
  <c r="BL565" i="65" s="1"/>
  <c r="BK561" i="65"/>
  <c r="BK564" i="65" s="1"/>
  <c r="BK565" i="65" s="1"/>
  <c r="CL558" i="65"/>
  <c r="CK558" i="65"/>
  <c r="CJ558" i="65"/>
  <c r="CI558" i="65"/>
  <c r="CH558" i="65"/>
  <c r="CG558" i="65"/>
  <c r="CF558" i="65"/>
  <c r="CE558" i="65"/>
  <c r="CD558" i="65"/>
  <c r="CC558" i="65"/>
  <c r="CB558" i="65"/>
  <c r="CA558" i="65"/>
  <c r="BZ558" i="65"/>
  <c r="BY558" i="65"/>
  <c r="BX558" i="65"/>
  <c r="BW558" i="65"/>
  <c r="BV558" i="65"/>
  <c r="BU558" i="65"/>
  <c r="BT558" i="65"/>
  <c r="BS558" i="65"/>
  <c r="BR558" i="65"/>
  <c r="BQ558" i="65"/>
  <c r="BP558" i="65"/>
  <c r="BO558" i="65"/>
  <c r="BN558" i="65"/>
  <c r="BM558" i="65"/>
  <c r="BL558" i="65"/>
  <c r="BK558" i="65"/>
  <c r="CL557" i="65"/>
  <c r="CK557" i="65"/>
  <c r="CJ557" i="65"/>
  <c r="CI557" i="65"/>
  <c r="CH557" i="65"/>
  <c r="CG557" i="65"/>
  <c r="CF557" i="65"/>
  <c r="CE557" i="65"/>
  <c r="CD557" i="65"/>
  <c r="CC557" i="65"/>
  <c r="CB557" i="65"/>
  <c r="CA557" i="65"/>
  <c r="BZ557" i="65"/>
  <c r="BY557" i="65"/>
  <c r="BX557" i="65"/>
  <c r="BW557" i="65"/>
  <c r="BV557" i="65"/>
  <c r="BU557" i="65"/>
  <c r="BT557" i="65"/>
  <c r="BS557" i="65"/>
  <c r="BR557" i="65"/>
  <c r="BQ557" i="65"/>
  <c r="BP557" i="65"/>
  <c r="BO557" i="65"/>
  <c r="BN557" i="65"/>
  <c r="BM557" i="65"/>
  <c r="BL557" i="65"/>
  <c r="BK557" i="65"/>
  <c r="CL556" i="65"/>
  <c r="CL559" i="65" s="1"/>
  <c r="CL560" i="65" s="1"/>
  <c r="CK556" i="65"/>
  <c r="CK559" i="65" s="1"/>
  <c r="CK560" i="65" s="1"/>
  <c r="CJ556" i="65"/>
  <c r="CJ559" i="65" s="1"/>
  <c r="CJ560" i="65" s="1"/>
  <c r="CI556" i="65"/>
  <c r="CI559" i="65" s="1"/>
  <c r="CI560" i="65" s="1"/>
  <c r="CH556" i="65"/>
  <c r="CH559" i="65" s="1"/>
  <c r="CH560" i="65" s="1"/>
  <c r="CG556" i="65"/>
  <c r="CG559" i="65" s="1"/>
  <c r="CG560" i="65" s="1"/>
  <c r="CF556" i="65"/>
  <c r="CF559" i="65" s="1"/>
  <c r="CF560" i="65" s="1"/>
  <c r="CE556" i="65"/>
  <c r="CE559" i="65" s="1"/>
  <c r="CE560" i="65" s="1"/>
  <c r="CD556" i="65"/>
  <c r="CD559" i="65" s="1"/>
  <c r="CD560" i="65" s="1"/>
  <c r="CC556" i="65"/>
  <c r="CC559" i="65" s="1"/>
  <c r="CC560" i="65" s="1"/>
  <c r="CB556" i="65"/>
  <c r="CB559" i="65" s="1"/>
  <c r="CB560" i="65" s="1"/>
  <c r="CA556" i="65"/>
  <c r="CA559" i="65" s="1"/>
  <c r="CA560" i="65" s="1"/>
  <c r="BZ556" i="65"/>
  <c r="BZ559" i="65" s="1"/>
  <c r="BZ560" i="65" s="1"/>
  <c r="BY556" i="65"/>
  <c r="BY559" i="65" s="1"/>
  <c r="BY560" i="65" s="1"/>
  <c r="BX556" i="65"/>
  <c r="BX559" i="65" s="1"/>
  <c r="BX560" i="65" s="1"/>
  <c r="BW556" i="65"/>
  <c r="BW559" i="65" s="1"/>
  <c r="BW560" i="65" s="1"/>
  <c r="BV556" i="65"/>
  <c r="BV559" i="65" s="1"/>
  <c r="BV560" i="65" s="1"/>
  <c r="BU556" i="65"/>
  <c r="BU559" i="65" s="1"/>
  <c r="BU560" i="65" s="1"/>
  <c r="BT556" i="65"/>
  <c r="BT559" i="65" s="1"/>
  <c r="BT560" i="65" s="1"/>
  <c r="BS556" i="65"/>
  <c r="BS559" i="65" s="1"/>
  <c r="BS560" i="65" s="1"/>
  <c r="BR556" i="65"/>
  <c r="BR559" i="65" s="1"/>
  <c r="BR560" i="65" s="1"/>
  <c r="BQ556" i="65"/>
  <c r="BQ559" i="65" s="1"/>
  <c r="BQ560" i="65" s="1"/>
  <c r="BP556" i="65"/>
  <c r="BP559" i="65" s="1"/>
  <c r="BP560" i="65" s="1"/>
  <c r="BO556" i="65"/>
  <c r="BO559" i="65" s="1"/>
  <c r="BO560" i="65" s="1"/>
  <c r="BN556" i="65"/>
  <c r="BN559" i="65" s="1"/>
  <c r="BN560" i="65" s="1"/>
  <c r="BM556" i="65"/>
  <c r="BM559" i="65" s="1"/>
  <c r="BM560" i="65" s="1"/>
  <c r="BL556" i="65"/>
  <c r="BL559" i="65" s="1"/>
  <c r="BL560" i="65" s="1"/>
  <c r="BK556" i="65"/>
  <c r="BK559" i="65" s="1"/>
  <c r="BK560" i="65" s="1"/>
  <c r="CL553" i="65"/>
  <c r="CK553" i="65"/>
  <c r="CJ553" i="65"/>
  <c r="CI553" i="65"/>
  <c r="CH553" i="65"/>
  <c r="CG553" i="65"/>
  <c r="CF553" i="65"/>
  <c r="CE553" i="65"/>
  <c r="CD553" i="65"/>
  <c r="CC553" i="65"/>
  <c r="CB553" i="65"/>
  <c r="CA553" i="65"/>
  <c r="BZ553" i="65"/>
  <c r="BY553" i="65"/>
  <c r="BX553" i="65"/>
  <c r="BW553" i="65"/>
  <c r="BV553" i="65"/>
  <c r="BU553" i="65"/>
  <c r="BT553" i="65"/>
  <c r="BS553" i="65"/>
  <c r="BR553" i="65"/>
  <c r="BQ553" i="65"/>
  <c r="BP553" i="65"/>
  <c r="BO553" i="65"/>
  <c r="BN553" i="65"/>
  <c r="BM553" i="65"/>
  <c r="BL553" i="65"/>
  <c r="BK553" i="65"/>
  <c r="CL552" i="65"/>
  <c r="CK552" i="65"/>
  <c r="CJ552" i="65"/>
  <c r="CI552" i="65"/>
  <c r="CH552" i="65"/>
  <c r="CG552" i="65"/>
  <c r="CF552" i="65"/>
  <c r="CE552" i="65"/>
  <c r="CD552" i="65"/>
  <c r="CC552" i="65"/>
  <c r="CB552" i="65"/>
  <c r="CA552" i="65"/>
  <c r="BZ552" i="65"/>
  <c r="BY552" i="65"/>
  <c r="BX552" i="65"/>
  <c r="BW552" i="65"/>
  <c r="BV552" i="65"/>
  <c r="BU552" i="65"/>
  <c r="BT552" i="65"/>
  <c r="BS552" i="65"/>
  <c r="BR552" i="65"/>
  <c r="BQ552" i="65"/>
  <c r="BP552" i="65"/>
  <c r="BO552" i="65"/>
  <c r="BN552" i="65"/>
  <c r="BM552" i="65"/>
  <c r="BL552" i="65"/>
  <c r="BK552" i="65"/>
  <c r="CL551" i="65"/>
  <c r="CL554" i="65" s="1"/>
  <c r="CL555" i="65" s="1"/>
  <c r="CK551" i="65"/>
  <c r="CK554" i="65" s="1"/>
  <c r="CK555" i="65" s="1"/>
  <c r="CJ551" i="65"/>
  <c r="CJ554" i="65" s="1"/>
  <c r="CJ555" i="65" s="1"/>
  <c r="CI551" i="65"/>
  <c r="CI554" i="65" s="1"/>
  <c r="CI555" i="65" s="1"/>
  <c r="CH551" i="65"/>
  <c r="CH554" i="65" s="1"/>
  <c r="CH555" i="65" s="1"/>
  <c r="CG551" i="65"/>
  <c r="CG554" i="65" s="1"/>
  <c r="CG555" i="65" s="1"/>
  <c r="CF551" i="65"/>
  <c r="CF554" i="65" s="1"/>
  <c r="CF555" i="65" s="1"/>
  <c r="CE551" i="65"/>
  <c r="CE554" i="65" s="1"/>
  <c r="CE555" i="65" s="1"/>
  <c r="CD551" i="65"/>
  <c r="CD554" i="65" s="1"/>
  <c r="CD555" i="65" s="1"/>
  <c r="CC551" i="65"/>
  <c r="CC554" i="65" s="1"/>
  <c r="CC555" i="65" s="1"/>
  <c r="CB551" i="65"/>
  <c r="CB554" i="65" s="1"/>
  <c r="CB555" i="65" s="1"/>
  <c r="CA551" i="65"/>
  <c r="CA554" i="65" s="1"/>
  <c r="CA555" i="65" s="1"/>
  <c r="BZ551" i="65"/>
  <c r="BZ554" i="65" s="1"/>
  <c r="BZ555" i="65" s="1"/>
  <c r="BY551" i="65"/>
  <c r="BY554" i="65" s="1"/>
  <c r="BY555" i="65" s="1"/>
  <c r="BX551" i="65"/>
  <c r="BX554" i="65" s="1"/>
  <c r="BX555" i="65" s="1"/>
  <c r="BW551" i="65"/>
  <c r="BW554" i="65" s="1"/>
  <c r="BW555" i="65" s="1"/>
  <c r="BV551" i="65"/>
  <c r="BV554" i="65" s="1"/>
  <c r="BV555" i="65" s="1"/>
  <c r="BU551" i="65"/>
  <c r="BU554" i="65" s="1"/>
  <c r="BU555" i="65" s="1"/>
  <c r="BT551" i="65"/>
  <c r="BT554" i="65" s="1"/>
  <c r="BT555" i="65" s="1"/>
  <c r="BS551" i="65"/>
  <c r="BS554" i="65" s="1"/>
  <c r="BS555" i="65" s="1"/>
  <c r="BR551" i="65"/>
  <c r="BR554" i="65" s="1"/>
  <c r="BR555" i="65" s="1"/>
  <c r="BQ551" i="65"/>
  <c r="BQ554" i="65" s="1"/>
  <c r="BQ555" i="65" s="1"/>
  <c r="BP551" i="65"/>
  <c r="BP554" i="65" s="1"/>
  <c r="BP555" i="65" s="1"/>
  <c r="BO551" i="65"/>
  <c r="BO554" i="65" s="1"/>
  <c r="BO555" i="65" s="1"/>
  <c r="BN551" i="65"/>
  <c r="BN554" i="65" s="1"/>
  <c r="BN555" i="65" s="1"/>
  <c r="BM551" i="65"/>
  <c r="BM554" i="65" s="1"/>
  <c r="BM555" i="65" s="1"/>
  <c r="BL551" i="65"/>
  <c r="BL554" i="65" s="1"/>
  <c r="BL555" i="65" s="1"/>
  <c r="BK551" i="65"/>
  <c r="BK554" i="65" s="1"/>
  <c r="BK555" i="65" s="1"/>
  <c r="CL548" i="65"/>
  <c r="CK548" i="65"/>
  <c r="CJ548" i="65"/>
  <c r="CI548" i="65"/>
  <c r="CH548" i="65"/>
  <c r="CG548" i="65"/>
  <c r="CF548" i="65"/>
  <c r="CE548" i="65"/>
  <c r="CD548" i="65"/>
  <c r="CC548" i="65"/>
  <c r="CB548" i="65"/>
  <c r="CA548" i="65"/>
  <c r="BZ548" i="65"/>
  <c r="BY548" i="65"/>
  <c r="BX548" i="65"/>
  <c r="BW548" i="65"/>
  <c r="BV548" i="65"/>
  <c r="BU548" i="65"/>
  <c r="BT548" i="65"/>
  <c r="BS548" i="65"/>
  <c r="BR548" i="65"/>
  <c r="BQ548" i="65"/>
  <c r="BP548" i="65"/>
  <c r="BO548" i="65"/>
  <c r="BN548" i="65"/>
  <c r="BM548" i="65"/>
  <c r="BL548" i="65"/>
  <c r="BK548" i="65"/>
  <c r="CL547" i="65"/>
  <c r="CK547" i="65"/>
  <c r="CJ547" i="65"/>
  <c r="CI547" i="65"/>
  <c r="CH547" i="65"/>
  <c r="CG547" i="65"/>
  <c r="CF547" i="65"/>
  <c r="CE547" i="65"/>
  <c r="CD547" i="65"/>
  <c r="CC547" i="65"/>
  <c r="CB547" i="65"/>
  <c r="CA547" i="65"/>
  <c r="BZ547" i="65"/>
  <c r="BY547" i="65"/>
  <c r="BX547" i="65"/>
  <c r="BW547" i="65"/>
  <c r="BV547" i="65"/>
  <c r="BU547" i="65"/>
  <c r="BT547" i="65"/>
  <c r="BS547" i="65"/>
  <c r="BR547" i="65"/>
  <c r="BQ547" i="65"/>
  <c r="BP547" i="65"/>
  <c r="BO547" i="65"/>
  <c r="BN547" i="65"/>
  <c r="BM547" i="65"/>
  <c r="BL547" i="65"/>
  <c r="BK547" i="65"/>
  <c r="CL546" i="65"/>
  <c r="CL549" i="65" s="1"/>
  <c r="CL550" i="65" s="1"/>
  <c r="CK546" i="65"/>
  <c r="CK549" i="65" s="1"/>
  <c r="CK550" i="65" s="1"/>
  <c r="CJ546" i="65"/>
  <c r="CJ549" i="65" s="1"/>
  <c r="CJ550" i="65" s="1"/>
  <c r="CI546" i="65"/>
  <c r="CH546" i="65"/>
  <c r="CH549" i="65" s="1"/>
  <c r="CH550" i="65" s="1"/>
  <c r="CG546" i="65"/>
  <c r="CG549" i="65" s="1"/>
  <c r="CG550" i="65" s="1"/>
  <c r="CF546" i="65"/>
  <c r="CF549" i="65" s="1"/>
  <c r="CF550" i="65" s="1"/>
  <c r="CE546" i="65"/>
  <c r="CE549" i="65" s="1"/>
  <c r="CE550" i="65" s="1"/>
  <c r="CD546" i="65"/>
  <c r="CD549" i="65" s="1"/>
  <c r="CD550" i="65" s="1"/>
  <c r="CC546" i="65"/>
  <c r="CC549" i="65" s="1"/>
  <c r="CC550" i="65" s="1"/>
  <c r="CB546" i="65"/>
  <c r="CB549" i="65" s="1"/>
  <c r="CB550" i="65" s="1"/>
  <c r="CA546" i="65"/>
  <c r="CA549" i="65" s="1"/>
  <c r="CA550" i="65" s="1"/>
  <c r="BZ546" i="65"/>
  <c r="BZ549" i="65" s="1"/>
  <c r="BZ550" i="65" s="1"/>
  <c r="BY546" i="65"/>
  <c r="BY549" i="65" s="1"/>
  <c r="BY550" i="65" s="1"/>
  <c r="BX546" i="65"/>
  <c r="BX549" i="65" s="1"/>
  <c r="BX550" i="65" s="1"/>
  <c r="BW546" i="65"/>
  <c r="BW549" i="65" s="1"/>
  <c r="BW550" i="65" s="1"/>
  <c r="BV546" i="65"/>
  <c r="BV549" i="65" s="1"/>
  <c r="BV550" i="65" s="1"/>
  <c r="BU546" i="65"/>
  <c r="BU549" i="65" s="1"/>
  <c r="BU550" i="65" s="1"/>
  <c r="BT546" i="65"/>
  <c r="BT549" i="65" s="1"/>
  <c r="BT550" i="65" s="1"/>
  <c r="BS546" i="65"/>
  <c r="BS549" i="65" s="1"/>
  <c r="BS550" i="65" s="1"/>
  <c r="BR546" i="65"/>
  <c r="BR549" i="65" s="1"/>
  <c r="BR550" i="65" s="1"/>
  <c r="BQ546" i="65"/>
  <c r="BQ549" i="65" s="1"/>
  <c r="BQ550" i="65" s="1"/>
  <c r="BP546" i="65"/>
  <c r="BP549" i="65" s="1"/>
  <c r="BP550" i="65" s="1"/>
  <c r="BO546" i="65"/>
  <c r="BO549" i="65" s="1"/>
  <c r="BO550" i="65" s="1"/>
  <c r="BN546" i="65"/>
  <c r="BN549" i="65" s="1"/>
  <c r="BN550" i="65" s="1"/>
  <c r="BM546" i="65"/>
  <c r="BM549" i="65" s="1"/>
  <c r="BM550" i="65" s="1"/>
  <c r="BL546" i="65"/>
  <c r="BL549" i="65" s="1"/>
  <c r="BL550" i="65" s="1"/>
  <c r="BK546" i="65"/>
  <c r="BK549" i="65" s="1"/>
  <c r="BK550" i="65" s="1"/>
  <c r="BJ544" i="65"/>
  <c r="BI544" i="65"/>
  <c r="BH544" i="65"/>
  <c r="BG544" i="65"/>
  <c r="BF544" i="65"/>
  <c r="BE544" i="65"/>
  <c r="BD544" i="65"/>
  <c r="BC544" i="65"/>
  <c r="BB544" i="65"/>
  <c r="BA544" i="65"/>
  <c r="AZ544" i="65"/>
  <c r="AY544" i="65"/>
  <c r="AX544" i="65"/>
  <c r="AW544" i="65"/>
  <c r="AV544" i="65"/>
  <c r="AU544" i="65"/>
  <c r="AT544" i="65"/>
  <c r="AS544" i="65"/>
  <c r="AR544" i="65"/>
  <c r="AQ544" i="65"/>
  <c r="AP544" i="65"/>
  <c r="AO544" i="65"/>
  <c r="AN544" i="65"/>
  <c r="AM544" i="65"/>
  <c r="AL544" i="65"/>
  <c r="AK544" i="65"/>
  <c r="AJ544" i="65"/>
  <c r="AI544" i="65"/>
  <c r="AH544" i="65"/>
  <c r="AG544" i="65"/>
  <c r="AF544" i="65"/>
  <c r="AE544" i="65"/>
  <c r="AD544" i="65"/>
  <c r="AC544" i="65"/>
  <c r="AB544" i="65"/>
  <c r="BJ543" i="65"/>
  <c r="BI543" i="65"/>
  <c r="BH543" i="65"/>
  <c r="BG543" i="65"/>
  <c r="BF543" i="65"/>
  <c r="BE543" i="65"/>
  <c r="BD543" i="65"/>
  <c r="BC543" i="65"/>
  <c r="BB543" i="65"/>
  <c r="BA543" i="65"/>
  <c r="AZ543" i="65"/>
  <c r="AY543" i="65"/>
  <c r="AX543" i="65"/>
  <c r="AW543" i="65"/>
  <c r="AV543" i="65"/>
  <c r="AU543" i="65"/>
  <c r="AT543" i="65"/>
  <c r="AS543" i="65"/>
  <c r="AR543" i="65"/>
  <c r="AQ543" i="65"/>
  <c r="AP543" i="65"/>
  <c r="AO543" i="65"/>
  <c r="AN543" i="65"/>
  <c r="AM543" i="65"/>
  <c r="AL543" i="65"/>
  <c r="AK543" i="65"/>
  <c r="AJ543" i="65"/>
  <c r="AI543" i="65"/>
  <c r="AH543" i="65"/>
  <c r="AG543" i="65"/>
  <c r="AF543" i="65"/>
  <c r="AE543" i="65"/>
  <c r="AD543" i="65"/>
  <c r="AC543" i="65"/>
  <c r="AB543" i="65"/>
  <c r="BJ542" i="65"/>
  <c r="BI542" i="65"/>
  <c r="BH542" i="65"/>
  <c r="BG542" i="65"/>
  <c r="BF542" i="65"/>
  <c r="BE542" i="65"/>
  <c r="BD542" i="65"/>
  <c r="BC542" i="65"/>
  <c r="BB542" i="65"/>
  <c r="BA542" i="65"/>
  <c r="AZ542" i="65"/>
  <c r="AY542" i="65"/>
  <c r="AX542" i="65"/>
  <c r="AW542" i="65"/>
  <c r="AV542" i="65"/>
  <c r="AU542" i="65"/>
  <c r="AT542" i="65"/>
  <c r="AS542" i="65"/>
  <c r="AR542" i="65"/>
  <c r="AQ542" i="65"/>
  <c r="AP542" i="65"/>
  <c r="AO542" i="65"/>
  <c r="AN542" i="65"/>
  <c r="AM542" i="65"/>
  <c r="AL542" i="65"/>
  <c r="AK542" i="65"/>
  <c r="AJ542" i="65"/>
  <c r="AI542" i="65"/>
  <c r="AH542" i="65"/>
  <c r="AG542" i="65"/>
  <c r="AF542" i="65"/>
  <c r="AE542" i="65"/>
  <c r="AD542" i="65"/>
  <c r="AC542" i="65"/>
  <c r="AB542" i="65"/>
  <c r="BJ541" i="65"/>
  <c r="BI541" i="65"/>
  <c r="BH541" i="65"/>
  <c r="BG541" i="65"/>
  <c r="BF541" i="65"/>
  <c r="BE541" i="65"/>
  <c r="BD541" i="65"/>
  <c r="BC541" i="65"/>
  <c r="BB541" i="65"/>
  <c r="BA541" i="65"/>
  <c r="AZ541" i="65"/>
  <c r="AY541" i="65"/>
  <c r="AX541" i="65"/>
  <c r="AW541" i="65"/>
  <c r="AV541" i="65"/>
  <c r="AU541" i="65"/>
  <c r="AT541" i="65"/>
  <c r="AS541" i="65"/>
  <c r="AR541" i="65"/>
  <c r="AQ541" i="65"/>
  <c r="AP541" i="65"/>
  <c r="AO541" i="65"/>
  <c r="AN541" i="65"/>
  <c r="AM541" i="65"/>
  <c r="AL541" i="65"/>
  <c r="AK541" i="65"/>
  <c r="AJ541" i="65"/>
  <c r="AI541" i="65"/>
  <c r="AH541" i="65"/>
  <c r="AG541" i="65"/>
  <c r="AF541" i="65"/>
  <c r="AE541" i="65"/>
  <c r="AD541" i="65"/>
  <c r="AC541" i="65"/>
  <c r="AB541" i="65"/>
  <c r="BJ540" i="65"/>
  <c r="BI540" i="65"/>
  <c r="BH540" i="65"/>
  <c r="BG540" i="65"/>
  <c r="BF540" i="65"/>
  <c r="BE540" i="65"/>
  <c r="BD540" i="65"/>
  <c r="BC540" i="65"/>
  <c r="BB540" i="65"/>
  <c r="BA540" i="65"/>
  <c r="AZ540" i="65"/>
  <c r="AY540" i="65"/>
  <c r="AX540" i="65"/>
  <c r="AW540" i="65"/>
  <c r="AV540" i="65"/>
  <c r="AU540" i="65"/>
  <c r="AT540" i="65"/>
  <c r="AS540" i="65"/>
  <c r="AR540" i="65"/>
  <c r="AQ540" i="65"/>
  <c r="AP540" i="65"/>
  <c r="AO540" i="65"/>
  <c r="AN540" i="65"/>
  <c r="AM540" i="65"/>
  <c r="AL540" i="65"/>
  <c r="AK540" i="65"/>
  <c r="AJ540" i="65"/>
  <c r="AI540" i="65"/>
  <c r="AH540" i="65"/>
  <c r="AG540" i="65"/>
  <c r="AF540" i="65"/>
  <c r="AE540" i="65"/>
  <c r="AD540" i="65"/>
  <c r="AC540" i="65"/>
  <c r="AB540" i="65"/>
  <c r="BJ539" i="65"/>
  <c r="BI539" i="65"/>
  <c r="BH539" i="65"/>
  <c r="BG539" i="65"/>
  <c r="BF539" i="65"/>
  <c r="BE539" i="65"/>
  <c r="BD539" i="65"/>
  <c r="BC539" i="65"/>
  <c r="BB539" i="65"/>
  <c r="BA539" i="65"/>
  <c r="AZ539" i="65"/>
  <c r="AY539" i="65"/>
  <c r="AX539" i="65"/>
  <c r="AW539" i="65"/>
  <c r="AV539" i="65"/>
  <c r="AU539" i="65"/>
  <c r="AT539" i="65"/>
  <c r="AS539" i="65"/>
  <c r="AR539" i="65"/>
  <c r="AQ539" i="65"/>
  <c r="AP539" i="65"/>
  <c r="AO539" i="65"/>
  <c r="AN539" i="65"/>
  <c r="AM539" i="65"/>
  <c r="AL539" i="65"/>
  <c r="AK539" i="65"/>
  <c r="AJ539" i="65"/>
  <c r="AI539" i="65"/>
  <c r="AH539" i="65"/>
  <c r="AG539" i="65"/>
  <c r="AF539" i="65"/>
  <c r="AE539" i="65"/>
  <c r="AD539" i="65"/>
  <c r="AC539" i="65"/>
  <c r="AB539" i="65"/>
  <c r="BJ538" i="65"/>
  <c r="BI538" i="65"/>
  <c r="BH538" i="65"/>
  <c r="BG538" i="65"/>
  <c r="BF538" i="65"/>
  <c r="BE538" i="65"/>
  <c r="BD538" i="65"/>
  <c r="BC538" i="65"/>
  <c r="BB538" i="65"/>
  <c r="BA538" i="65"/>
  <c r="AZ538" i="65"/>
  <c r="AY538" i="65"/>
  <c r="AX538" i="65"/>
  <c r="AW538" i="65"/>
  <c r="AV538" i="65"/>
  <c r="AU538" i="65"/>
  <c r="AT538" i="65"/>
  <c r="AS538" i="65"/>
  <c r="AR538" i="65"/>
  <c r="AQ538" i="65"/>
  <c r="AP538" i="65"/>
  <c r="AO538" i="65"/>
  <c r="AN538" i="65"/>
  <c r="AM538" i="65"/>
  <c r="AL538" i="65"/>
  <c r="AK538" i="65"/>
  <c r="AJ538" i="65"/>
  <c r="AI538" i="65"/>
  <c r="AH538" i="65"/>
  <c r="AG538" i="65"/>
  <c r="AF538" i="65"/>
  <c r="AE538" i="65"/>
  <c r="AD538" i="65"/>
  <c r="AC538" i="65"/>
  <c r="AB538" i="65"/>
  <c r="BJ537" i="65"/>
  <c r="BI537" i="65"/>
  <c r="BH537" i="65"/>
  <c r="BG537" i="65"/>
  <c r="BF537" i="65"/>
  <c r="BE537" i="65"/>
  <c r="BD537" i="65"/>
  <c r="BC537" i="65"/>
  <c r="BB537" i="65"/>
  <c r="BA537" i="65"/>
  <c r="AZ537" i="65"/>
  <c r="AY537" i="65"/>
  <c r="AX537" i="65"/>
  <c r="AW537" i="65"/>
  <c r="AV537" i="65"/>
  <c r="AU537" i="65"/>
  <c r="AT537" i="65"/>
  <c r="AS537" i="65"/>
  <c r="AR537" i="65"/>
  <c r="AQ537" i="65"/>
  <c r="AP537" i="65"/>
  <c r="AO537" i="65"/>
  <c r="AN537" i="65"/>
  <c r="AM537" i="65"/>
  <c r="AL537" i="65"/>
  <c r="AK537" i="65"/>
  <c r="AJ537" i="65"/>
  <c r="AI537" i="65"/>
  <c r="AH537" i="65"/>
  <c r="AG537" i="65"/>
  <c r="AF537" i="65"/>
  <c r="AE537" i="65"/>
  <c r="AD537" i="65"/>
  <c r="AC537" i="65"/>
  <c r="AB537" i="65"/>
  <c r="BJ536" i="65"/>
  <c r="BI536" i="65"/>
  <c r="BH536" i="65"/>
  <c r="BG536" i="65"/>
  <c r="BF536" i="65"/>
  <c r="BE536" i="65"/>
  <c r="BD536" i="65"/>
  <c r="BC536" i="65"/>
  <c r="BB536" i="65"/>
  <c r="BA536" i="65"/>
  <c r="AZ536" i="65"/>
  <c r="AY536" i="65"/>
  <c r="AX536" i="65"/>
  <c r="AW536" i="65"/>
  <c r="AV536" i="65"/>
  <c r="AU536" i="65"/>
  <c r="AT536" i="65"/>
  <c r="AS536" i="65"/>
  <c r="AR536" i="65"/>
  <c r="AQ536" i="65"/>
  <c r="AP536" i="65"/>
  <c r="AO536" i="65"/>
  <c r="AN536" i="65"/>
  <c r="AM536" i="65"/>
  <c r="AL536" i="65"/>
  <c r="AK536" i="65"/>
  <c r="AJ536" i="65"/>
  <c r="AI536" i="65"/>
  <c r="AH536" i="65"/>
  <c r="AG536" i="65"/>
  <c r="AF536" i="65"/>
  <c r="AE536" i="65"/>
  <c r="AD536" i="65"/>
  <c r="AC536" i="65"/>
  <c r="AB536" i="65"/>
  <c r="BJ535" i="65"/>
  <c r="BI535" i="65"/>
  <c r="BH535" i="65"/>
  <c r="BG535" i="65"/>
  <c r="BF535" i="65"/>
  <c r="BE535" i="65"/>
  <c r="BD535" i="65"/>
  <c r="BC535" i="65"/>
  <c r="BB535" i="65"/>
  <c r="BA535" i="65"/>
  <c r="AZ535" i="65"/>
  <c r="AY535" i="65"/>
  <c r="AX535" i="65"/>
  <c r="AW535" i="65"/>
  <c r="AV535" i="65"/>
  <c r="AU535" i="65"/>
  <c r="AT535" i="65"/>
  <c r="AS535" i="65"/>
  <c r="AR535" i="65"/>
  <c r="AQ535" i="65"/>
  <c r="AP535" i="65"/>
  <c r="AO535" i="65"/>
  <c r="AN535" i="65"/>
  <c r="AM535" i="65"/>
  <c r="AL535" i="65"/>
  <c r="AK535" i="65"/>
  <c r="AJ535" i="65"/>
  <c r="AI535" i="65"/>
  <c r="AH535" i="65"/>
  <c r="AG535" i="65"/>
  <c r="AF535" i="65"/>
  <c r="AE535" i="65"/>
  <c r="AD535" i="65"/>
  <c r="AC535" i="65"/>
  <c r="AB535" i="65"/>
  <c r="BJ534" i="65"/>
  <c r="BI534" i="65"/>
  <c r="BH534" i="65"/>
  <c r="BG534" i="65"/>
  <c r="BF534" i="65"/>
  <c r="BE534" i="65"/>
  <c r="BD534" i="65"/>
  <c r="BC534" i="65"/>
  <c r="BB534" i="65"/>
  <c r="BA534" i="65"/>
  <c r="AZ534" i="65"/>
  <c r="AY534" i="65"/>
  <c r="AX534" i="65"/>
  <c r="AW534" i="65"/>
  <c r="AV534" i="65"/>
  <c r="AU534" i="65"/>
  <c r="AT534" i="65"/>
  <c r="AS534" i="65"/>
  <c r="AR534" i="65"/>
  <c r="AQ534" i="65"/>
  <c r="AP534" i="65"/>
  <c r="AO534" i="65"/>
  <c r="AN534" i="65"/>
  <c r="AM534" i="65"/>
  <c r="AL534" i="65"/>
  <c r="AK534" i="65"/>
  <c r="AJ534" i="65"/>
  <c r="AI534" i="65"/>
  <c r="AH534" i="65"/>
  <c r="AG534" i="65"/>
  <c r="AF534" i="65"/>
  <c r="AE534" i="65"/>
  <c r="AD534" i="65"/>
  <c r="AC534" i="65"/>
  <c r="AB534" i="65"/>
  <c r="BJ533" i="65"/>
  <c r="BI533" i="65"/>
  <c r="BH533" i="65"/>
  <c r="BG533" i="65"/>
  <c r="BF533" i="65"/>
  <c r="BE533" i="65"/>
  <c r="BD533" i="65"/>
  <c r="BC533" i="65"/>
  <c r="BB533" i="65"/>
  <c r="BA533" i="65"/>
  <c r="AZ533" i="65"/>
  <c r="AY533" i="65"/>
  <c r="AX533" i="65"/>
  <c r="AW533" i="65"/>
  <c r="AV533" i="65"/>
  <c r="AU533" i="65"/>
  <c r="AT533" i="65"/>
  <c r="AS533" i="65"/>
  <c r="AR533" i="65"/>
  <c r="AQ533" i="65"/>
  <c r="AP533" i="65"/>
  <c r="AO533" i="65"/>
  <c r="AN533" i="65"/>
  <c r="AM533" i="65"/>
  <c r="AL533" i="65"/>
  <c r="AK533" i="65"/>
  <c r="AJ533" i="65"/>
  <c r="AI533" i="65"/>
  <c r="AH533" i="65"/>
  <c r="AG533" i="65"/>
  <c r="AF533" i="65"/>
  <c r="AE533" i="65"/>
  <c r="AD533" i="65"/>
  <c r="AC533" i="65"/>
  <c r="AB533" i="65"/>
  <c r="BJ532" i="65"/>
  <c r="BI532" i="65"/>
  <c r="BH532" i="65"/>
  <c r="BG532" i="65"/>
  <c r="BF532" i="65"/>
  <c r="BE532" i="65"/>
  <c r="BD532" i="65"/>
  <c r="BC532" i="65"/>
  <c r="BB532" i="65"/>
  <c r="BA532" i="65"/>
  <c r="AZ532" i="65"/>
  <c r="AY532" i="65"/>
  <c r="AX532" i="65"/>
  <c r="AW532" i="65"/>
  <c r="AV532" i="65"/>
  <c r="AU532" i="65"/>
  <c r="AT532" i="65"/>
  <c r="AS532" i="65"/>
  <c r="AR532" i="65"/>
  <c r="AQ532" i="65"/>
  <c r="AP532" i="65"/>
  <c r="AO532" i="65"/>
  <c r="AN532" i="65"/>
  <c r="AM532" i="65"/>
  <c r="AL532" i="65"/>
  <c r="AK532" i="65"/>
  <c r="AJ532" i="65"/>
  <c r="AI532" i="65"/>
  <c r="AH532" i="65"/>
  <c r="AG532" i="65"/>
  <c r="AF532" i="65"/>
  <c r="AE532" i="65"/>
  <c r="AD532" i="65"/>
  <c r="AC532" i="65"/>
  <c r="AB532" i="65"/>
  <c r="BJ531" i="65"/>
  <c r="BI531" i="65"/>
  <c r="BH531" i="65"/>
  <c r="BG531" i="65"/>
  <c r="BF531" i="65"/>
  <c r="BE531" i="65"/>
  <c r="BD531" i="65"/>
  <c r="BC531" i="65"/>
  <c r="BB531" i="65"/>
  <c r="BA531" i="65"/>
  <c r="AZ531" i="65"/>
  <c r="AY531" i="65"/>
  <c r="AX531" i="65"/>
  <c r="AW531" i="65"/>
  <c r="AV531" i="65"/>
  <c r="AU531" i="65"/>
  <c r="AT531" i="65"/>
  <c r="AS531" i="65"/>
  <c r="AR531" i="65"/>
  <c r="AQ531" i="65"/>
  <c r="AP531" i="65"/>
  <c r="AO531" i="65"/>
  <c r="AN531" i="65"/>
  <c r="AM531" i="65"/>
  <c r="AL531" i="65"/>
  <c r="AK531" i="65"/>
  <c r="AJ531" i="65"/>
  <c r="AI531" i="65"/>
  <c r="AH531" i="65"/>
  <c r="AG531" i="65"/>
  <c r="AF531" i="65"/>
  <c r="AE531" i="65"/>
  <c r="AD531" i="65"/>
  <c r="AC531" i="65"/>
  <c r="AB531" i="65"/>
  <c r="BJ528" i="65"/>
  <c r="BI528" i="65"/>
  <c r="BH528" i="65"/>
  <c r="BG528" i="65"/>
  <c r="BF528" i="65"/>
  <c r="BE528" i="65"/>
  <c r="BD528" i="65"/>
  <c r="BC528" i="65"/>
  <c r="BB528" i="65"/>
  <c r="BA528" i="65"/>
  <c r="AZ528" i="65"/>
  <c r="AY528" i="65"/>
  <c r="AX528" i="65"/>
  <c r="AW528" i="65"/>
  <c r="AV528" i="65"/>
  <c r="AU528" i="65"/>
  <c r="AT528" i="65"/>
  <c r="AS528" i="65"/>
  <c r="AR528" i="65"/>
  <c r="AQ528" i="65"/>
  <c r="AP528" i="65"/>
  <c r="AO528" i="65"/>
  <c r="AN528" i="65"/>
  <c r="AM528" i="65"/>
  <c r="AL528" i="65"/>
  <c r="AK528" i="65"/>
  <c r="AJ528" i="65"/>
  <c r="AI528" i="65"/>
  <c r="AH528" i="65"/>
  <c r="AG528" i="65"/>
  <c r="AF528" i="65"/>
  <c r="AE528" i="65"/>
  <c r="AD528" i="65"/>
  <c r="AC528" i="65"/>
  <c r="AB528" i="65"/>
  <c r="X528" i="65"/>
  <c r="W528" i="65"/>
  <c r="V528" i="65"/>
  <c r="U528" i="65"/>
  <c r="T528" i="65"/>
  <c r="S528" i="65"/>
  <c r="R528" i="65"/>
  <c r="Q528" i="65"/>
  <c r="P528" i="65"/>
  <c r="O528" i="65"/>
  <c r="N528" i="65"/>
  <c r="M528" i="65"/>
  <c r="BJ527" i="65"/>
  <c r="BI527" i="65"/>
  <c r="BH527" i="65"/>
  <c r="BG527" i="65"/>
  <c r="BF527" i="65"/>
  <c r="BE527" i="65"/>
  <c r="BD527" i="65"/>
  <c r="BC527" i="65"/>
  <c r="BB527" i="65"/>
  <c r="BA527" i="65"/>
  <c r="AZ527" i="65"/>
  <c r="AY527" i="65"/>
  <c r="AX527" i="65"/>
  <c r="AW527" i="65"/>
  <c r="AV527" i="65"/>
  <c r="AU527" i="65"/>
  <c r="AT527" i="65"/>
  <c r="AS527" i="65"/>
  <c r="AR527" i="65"/>
  <c r="AQ527" i="65"/>
  <c r="AP527" i="65"/>
  <c r="AO527" i="65"/>
  <c r="AN527" i="65"/>
  <c r="AM527" i="65"/>
  <c r="AL527" i="65"/>
  <c r="AK527" i="65"/>
  <c r="AJ527" i="65"/>
  <c r="AI527" i="65"/>
  <c r="AH527" i="65"/>
  <c r="AG527" i="65"/>
  <c r="AF527" i="65"/>
  <c r="AE527" i="65"/>
  <c r="AD527" i="65"/>
  <c r="AC527" i="65"/>
  <c r="AB527" i="65"/>
  <c r="X527" i="65"/>
  <c r="W527" i="65"/>
  <c r="V527" i="65"/>
  <c r="U527" i="65"/>
  <c r="T527" i="65"/>
  <c r="S527" i="65"/>
  <c r="R527" i="65"/>
  <c r="Q527" i="65"/>
  <c r="P527" i="65"/>
  <c r="O527" i="65"/>
  <c r="N527" i="65"/>
  <c r="M527" i="65"/>
  <c r="BJ526" i="65"/>
  <c r="BI526" i="65"/>
  <c r="BH526" i="65"/>
  <c r="BG526" i="65"/>
  <c r="BF526" i="65"/>
  <c r="BE526" i="65"/>
  <c r="BD526" i="65"/>
  <c r="BC526" i="65"/>
  <c r="BB526" i="65"/>
  <c r="BA526" i="65"/>
  <c r="AZ526" i="65"/>
  <c r="AY526" i="65"/>
  <c r="AX526" i="65"/>
  <c r="AW526" i="65"/>
  <c r="AV526" i="65"/>
  <c r="AU526" i="65"/>
  <c r="AT526" i="65"/>
  <c r="AS526" i="65"/>
  <c r="AR526" i="65"/>
  <c r="AQ526" i="65"/>
  <c r="AP526" i="65"/>
  <c r="AO526" i="65"/>
  <c r="AN526" i="65"/>
  <c r="AM526" i="65"/>
  <c r="AL526" i="65"/>
  <c r="AK526" i="65"/>
  <c r="AJ526" i="65"/>
  <c r="AI526" i="65"/>
  <c r="AH526" i="65"/>
  <c r="AG526" i="65"/>
  <c r="AF526" i="65"/>
  <c r="AE526" i="65"/>
  <c r="AD526" i="65"/>
  <c r="AC526" i="65"/>
  <c r="AB526" i="65"/>
  <c r="X526" i="65"/>
  <c r="W526" i="65"/>
  <c r="V526" i="65"/>
  <c r="U526" i="65"/>
  <c r="T526" i="65"/>
  <c r="S526" i="65"/>
  <c r="R526" i="65"/>
  <c r="Q526" i="65"/>
  <c r="P526" i="65"/>
  <c r="O526" i="65"/>
  <c r="N526" i="65"/>
  <c r="M526" i="65"/>
  <c r="BJ525" i="65"/>
  <c r="BI525" i="65"/>
  <c r="BH525" i="65"/>
  <c r="BG525" i="65"/>
  <c r="BF525" i="65"/>
  <c r="BE525" i="65"/>
  <c r="BD525" i="65"/>
  <c r="BC525" i="65"/>
  <c r="BB525" i="65"/>
  <c r="BA525" i="65"/>
  <c r="AZ525" i="65"/>
  <c r="AY525" i="65"/>
  <c r="AX525" i="65"/>
  <c r="AW525" i="65"/>
  <c r="AV525" i="65"/>
  <c r="AU525" i="65"/>
  <c r="AT525" i="65"/>
  <c r="AS525" i="65"/>
  <c r="AR525" i="65"/>
  <c r="AQ525" i="65"/>
  <c r="AP525" i="65"/>
  <c r="AO525" i="65"/>
  <c r="AN525" i="65"/>
  <c r="AM525" i="65"/>
  <c r="AL525" i="65"/>
  <c r="AK525" i="65"/>
  <c r="AJ525" i="65"/>
  <c r="AI525" i="65"/>
  <c r="AH525" i="65"/>
  <c r="AG525" i="65"/>
  <c r="AF525" i="65"/>
  <c r="AE525" i="65"/>
  <c r="AD525" i="65"/>
  <c r="AC525" i="65"/>
  <c r="AB525" i="65"/>
  <c r="X525" i="65"/>
  <c r="W525" i="65"/>
  <c r="V525" i="65"/>
  <c r="U525" i="65"/>
  <c r="T525" i="65"/>
  <c r="S525" i="65"/>
  <c r="R525" i="65"/>
  <c r="Q525" i="65"/>
  <c r="P525" i="65"/>
  <c r="O525" i="65"/>
  <c r="N525" i="65"/>
  <c r="M525" i="65"/>
  <c r="BJ524" i="65"/>
  <c r="BI524" i="65"/>
  <c r="BH524" i="65"/>
  <c r="BG524" i="65"/>
  <c r="BF524" i="65"/>
  <c r="BE524" i="65"/>
  <c r="BD524" i="65"/>
  <c r="BC524" i="65"/>
  <c r="BB524" i="65"/>
  <c r="BA524" i="65"/>
  <c r="AZ524" i="65"/>
  <c r="AY524" i="65"/>
  <c r="AX524" i="65"/>
  <c r="AW524" i="65"/>
  <c r="AV524" i="65"/>
  <c r="AU524" i="65"/>
  <c r="AT524" i="65"/>
  <c r="AS524" i="65"/>
  <c r="AR524" i="65"/>
  <c r="AQ524" i="65"/>
  <c r="AP524" i="65"/>
  <c r="AO524" i="65"/>
  <c r="AN524" i="65"/>
  <c r="AM524" i="65"/>
  <c r="AL524" i="65"/>
  <c r="AK524" i="65"/>
  <c r="AJ524" i="65"/>
  <c r="AI524" i="65"/>
  <c r="AH524" i="65"/>
  <c r="AG524" i="65"/>
  <c r="AF524" i="65"/>
  <c r="AE524" i="65"/>
  <c r="AD524" i="65"/>
  <c r="AC524" i="65"/>
  <c r="AB524" i="65"/>
  <c r="X524" i="65"/>
  <c r="W524" i="65"/>
  <c r="V524" i="65"/>
  <c r="U524" i="65"/>
  <c r="T524" i="65"/>
  <c r="S524" i="65"/>
  <c r="R524" i="65"/>
  <c r="Q524" i="65"/>
  <c r="P524" i="65"/>
  <c r="O524" i="65"/>
  <c r="N524" i="65"/>
  <c r="M524" i="65"/>
  <c r="BJ523" i="65"/>
  <c r="BI523" i="65"/>
  <c r="BH523" i="65"/>
  <c r="BG523" i="65"/>
  <c r="BF523" i="65"/>
  <c r="BE523" i="65"/>
  <c r="BD523" i="65"/>
  <c r="BC523" i="65"/>
  <c r="BB523" i="65"/>
  <c r="BA523" i="65"/>
  <c r="AZ523" i="65"/>
  <c r="AY523" i="65"/>
  <c r="AX523" i="65"/>
  <c r="AW523" i="65"/>
  <c r="AV523" i="65"/>
  <c r="AU523" i="65"/>
  <c r="AT523" i="65"/>
  <c r="AS523" i="65"/>
  <c r="AR523" i="65"/>
  <c r="AQ523" i="65"/>
  <c r="AP523" i="65"/>
  <c r="AO523" i="65"/>
  <c r="AN523" i="65"/>
  <c r="AM523" i="65"/>
  <c r="AL523" i="65"/>
  <c r="AK523" i="65"/>
  <c r="AJ523" i="65"/>
  <c r="AI523" i="65"/>
  <c r="AH523" i="65"/>
  <c r="AG523" i="65"/>
  <c r="AF523" i="65"/>
  <c r="AE523" i="65"/>
  <c r="AD523" i="65"/>
  <c r="AC523" i="65"/>
  <c r="AB523" i="65"/>
  <c r="X523" i="65"/>
  <c r="W523" i="65"/>
  <c r="V523" i="65"/>
  <c r="U523" i="65"/>
  <c r="T523" i="65"/>
  <c r="S523" i="65"/>
  <c r="R523" i="65"/>
  <c r="Q523" i="65"/>
  <c r="P523" i="65"/>
  <c r="O523" i="65"/>
  <c r="N523" i="65"/>
  <c r="M523" i="65"/>
  <c r="AA522" i="65"/>
  <c r="CQ521" i="65"/>
  <c r="CR521" i="65" s="1"/>
  <c r="CO521" i="65"/>
  <c r="CP521" i="65" s="1"/>
  <c r="CM521" i="65"/>
  <c r="Y521" i="65"/>
  <c r="CQ520" i="65"/>
  <c r="CO520" i="65"/>
  <c r="CP520" i="65" s="1"/>
  <c r="CM520" i="65"/>
  <c r="CN520" i="65" s="1"/>
  <c r="Y520" i="65"/>
  <c r="CQ519" i="65"/>
  <c r="CR519" i="65" s="1"/>
  <c r="CO519" i="65"/>
  <c r="CM519" i="65"/>
  <c r="CN519" i="65" s="1"/>
  <c r="Y519" i="65"/>
  <c r="CQ518" i="65"/>
  <c r="CO518" i="65"/>
  <c r="CP518" i="65" s="1"/>
  <c r="CN518" i="65"/>
  <c r="Y518" i="65"/>
  <c r="CQ517" i="65"/>
  <c r="CR517" i="65" s="1"/>
  <c r="CO517" i="65"/>
  <c r="CP517" i="65" s="1"/>
  <c r="CM517" i="65"/>
  <c r="CN517" i="65" s="1"/>
  <c r="Y517" i="65"/>
  <c r="CQ516" i="65"/>
  <c r="CR516" i="65" s="1"/>
  <c r="CO516" i="65"/>
  <c r="CP516" i="65" s="1"/>
  <c r="CM516" i="65"/>
  <c r="Y516" i="65"/>
  <c r="CQ515" i="65"/>
  <c r="CO515" i="65"/>
  <c r="CP515" i="65" s="1"/>
  <c r="CM515" i="65"/>
  <c r="CN515" i="65" s="1"/>
  <c r="Y515" i="65"/>
  <c r="CQ514" i="65"/>
  <c r="CR514" i="65" s="1"/>
  <c r="CO514" i="65"/>
  <c r="CN514" i="65"/>
  <c r="CM514" i="65"/>
  <c r="Y514" i="65"/>
  <c r="AA513" i="65"/>
  <c r="CR512" i="65"/>
  <c r="CQ512" i="65"/>
  <c r="CO512" i="65"/>
  <c r="CP512" i="65" s="1"/>
  <c r="CM512" i="65"/>
  <c r="CN512" i="65" s="1"/>
  <c r="Y512" i="65"/>
  <c r="CQ511" i="65"/>
  <c r="CR511" i="65" s="1"/>
  <c r="CO511" i="65"/>
  <c r="CP511" i="65" s="1"/>
  <c r="CM511" i="65"/>
  <c r="Y511" i="65"/>
  <c r="CQ510" i="65"/>
  <c r="CR510" i="65" s="1"/>
  <c r="CO510" i="65"/>
  <c r="CM510" i="65"/>
  <c r="CN510" i="65" s="1"/>
  <c r="Y510" i="65"/>
  <c r="Y509" i="65"/>
  <c r="CQ508" i="65"/>
  <c r="CR508" i="65" s="1"/>
  <c r="CO508" i="65"/>
  <c r="CP508" i="65" s="1"/>
  <c r="CM508" i="65"/>
  <c r="Y508" i="65"/>
  <c r="CQ507" i="65"/>
  <c r="CR507" i="65" s="1"/>
  <c r="CO507" i="65"/>
  <c r="CP507" i="65" s="1"/>
  <c r="CM507" i="65"/>
  <c r="Y507" i="65"/>
  <c r="CQ506" i="65"/>
  <c r="CR506" i="65" s="1"/>
  <c r="CO506" i="65"/>
  <c r="CP506" i="65" s="1"/>
  <c r="CM506" i="65"/>
  <c r="Y506" i="65"/>
  <c r="Y505" i="65"/>
  <c r="CR504" i="65"/>
  <c r="CQ504" i="65"/>
  <c r="CO504" i="65"/>
  <c r="CP504" i="65" s="1"/>
  <c r="CN504" i="65"/>
  <c r="CM504" i="65"/>
  <c r="Y504" i="65"/>
  <c r="CQ503" i="65"/>
  <c r="CR503" i="65" s="1"/>
  <c r="CO503" i="65"/>
  <c r="CP503" i="65" s="1"/>
  <c r="CM503" i="65"/>
  <c r="Y503" i="65"/>
  <c r="CQ502" i="65"/>
  <c r="CR502" i="65" s="1"/>
  <c r="CO502" i="65"/>
  <c r="CP502" i="65" s="1"/>
  <c r="CM502" i="65"/>
  <c r="CN502" i="65" s="1"/>
  <c r="Y502" i="65"/>
  <c r="CQ501" i="65"/>
  <c r="CR501" i="65" s="1"/>
  <c r="CO501" i="65"/>
  <c r="CP501" i="65" s="1"/>
  <c r="CM501" i="65"/>
  <c r="CN501" i="65" s="1"/>
  <c r="Y501" i="65"/>
  <c r="CQ500" i="65"/>
  <c r="CR500" i="65" s="1"/>
  <c r="CO500" i="65"/>
  <c r="CP500" i="65" s="1"/>
  <c r="CM500" i="65"/>
  <c r="CS500" i="65" s="1"/>
  <c r="CT500" i="65" s="1"/>
  <c r="Y500" i="65"/>
  <c r="CQ499" i="65"/>
  <c r="CR499" i="65" s="1"/>
  <c r="CO499" i="65"/>
  <c r="CP499" i="65" s="1"/>
  <c r="CM499" i="65"/>
  <c r="Y499" i="65"/>
  <c r="Y498" i="65"/>
  <c r="CQ497" i="65"/>
  <c r="CR497" i="65" s="1"/>
  <c r="CO497" i="65"/>
  <c r="CP497" i="65" s="1"/>
  <c r="CM497" i="65"/>
  <c r="CN497" i="65" s="1"/>
  <c r="Y497" i="65"/>
  <c r="CQ496" i="65"/>
  <c r="CR496" i="65" s="1"/>
  <c r="CO496" i="65"/>
  <c r="CP496" i="65" s="1"/>
  <c r="CM496" i="65"/>
  <c r="Y496" i="65"/>
  <c r="CQ495" i="65"/>
  <c r="CR495" i="65" s="1"/>
  <c r="CO495" i="65"/>
  <c r="CP495" i="65" s="1"/>
  <c r="CM495" i="65"/>
  <c r="Y495" i="65"/>
  <c r="CQ494" i="65"/>
  <c r="CR494" i="65" s="1"/>
  <c r="CO494" i="65"/>
  <c r="CP494" i="65" s="1"/>
  <c r="CM494" i="65"/>
  <c r="CN494" i="65" s="1"/>
  <c r="Y494" i="65"/>
  <c r="CQ493" i="65"/>
  <c r="CR493" i="65" s="1"/>
  <c r="CO493" i="65"/>
  <c r="CP493" i="65" s="1"/>
  <c r="CM493" i="65"/>
  <c r="CN493" i="65" s="1"/>
  <c r="Y493" i="65"/>
  <c r="CQ492" i="65"/>
  <c r="CR492" i="65" s="1"/>
  <c r="CO492" i="65"/>
  <c r="CP492" i="65" s="1"/>
  <c r="CM492" i="65"/>
  <c r="Y492" i="65"/>
  <c r="CQ491" i="65"/>
  <c r="CR491" i="65" s="1"/>
  <c r="CO491" i="65"/>
  <c r="CP491" i="65" s="1"/>
  <c r="CM491" i="65"/>
  <c r="CN491" i="65" s="1"/>
  <c r="Y491" i="65"/>
  <c r="CQ490" i="65"/>
  <c r="CR490" i="65" s="1"/>
  <c r="CO490" i="65"/>
  <c r="CM490" i="65"/>
  <c r="CN490" i="65" s="1"/>
  <c r="Y490" i="65"/>
  <c r="CQ489" i="65"/>
  <c r="CR489" i="65" s="1"/>
  <c r="CO489" i="65"/>
  <c r="CP489" i="65" s="1"/>
  <c r="CM489" i="65"/>
  <c r="CN489" i="65" s="1"/>
  <c r="Y489" i="65"/>
  <c r="CQ488" i="65"/>
  <c r="CR488" i="65" s="1"/>
  <c r="CO488" i="65"/>
  <c r="CP488" i="65" s="1"/>
  <c r="CM488" i="65"/>
  <c r="CN488" i="65" s="1"/>
  <c r="Y488" i="65"/>
  <c r="CQ487" i="65"/>
  <c r="CR487" i="65" s="1"/>
  <c r="CO487" i="65"/>
  <c r="CP487" i="65" s="1"/>
  <c r="CN487" i="65"/>
  <c r="CM487" i="65"/>
  <c r="Y487" i="65"/>
  <c r="CQ486" i="65"/>
  <c r="CR486" i="65" s="1"/>
  <c r="CO486" i="65"/>
  <c r="CM486" i="65"/>
  <c r="CN486" i="65" s="1"/>
  <c r="Y486" i="65"/>
  <c r="CQ485" i="65"/>
  <c r="CR485" i="65" s="1"/>
  <c r="CO485" i="65"/>
  <c r="CP485" i="65" s="1"/>
  <c r="CM485" i="65"/>
  <c r="CN485" i="65" s="1"/>
  <c r="Y485" i="65"/>
  <c r="CQ484" i="65"/>
  <c r="CR484" i="65" s="1"/>
  <c r="CO484" i="65"/>
  <c r="CM484" i="65"/>
  <c r="CN484" i="65" s="1"/>
  <c r="Y484" i="65"/>
  <c r="CQ483" i="65"/>
  <c r="CR483" i="65" s="1"/>
  <c r="CO483" i="65"/>
  <c r="CP483" i="65" s="1"/>
  <c r="CM483" i="65"/>
  <c r="CN483" i="65" s="1"/>
  <c r="Y483" i="65"/>
  <c r="CQ482" i="65"/>
  <c r="CR482" i="65" s="1"/>
  <c r="CO482" i="65"/>
  <c r="CP482" i="65" s="1"/>
  <c r="CM482" i="65"/>
  <c r="Y482" i="65"/>
  <c r="CQ481" i="65"/>
  <c r="CR481" i="65" s="1"/>
  <c r="CO481" i="65"/>
  <c r="CP481" i="65" s="1"/>
  <c r="CM481" i="65"/>
  <c r="Y481" i="65"/>
  <c r="CQ480" i="65"/>
  <c r="CR480" i="65" s="1"/>
  <c r="CO480" i="65"/>
  <c r="CP480" i="65" s="1"/>
  <c r="CM480" i="65"/>
  <c r="CN480" i="65" s="1"/>
  <c r="Y480" i="65"/>
  <c r="CQ479" i="65"/>
  <c r="CR479" i="65" s="1"/>
  <c r="CO479" i="65"/>
  <c r="CP479" i="65" s="1"/>
  <c r="CM479" i="65"/>
  <c r="CN479" i="65" s="1"/>
  <c r="Y479" i="65"/>
  <c r="CQ478" i="65"/>
  <c r="CR478" i="65" s="1"/>
  <c r="CO478" i="65"/>
  <c r="CP478" i="65" s="1"/>
  <c r="CM478" i="65"/>
  <c r="Y478" i="65"/>
  <c r="CQ477" i="65"/>
  <c r="CR477" i="65" s="1"/>
  <c r="CO477" i="65"/>
  <c r="CP477" i="65" s="1"/>
  <c r="CM477" i="65"/>
  <c r="CN477" i="65" s="1"/>
  <c r="Y477" i="65"/>
  <c r="CQ476" i="65"/>
  <c r="CR476" i="65" s="1"/>
  <c r="CO476" i="65"/>
  <c r="CP476" i="65" s="1"/>
  <c r="CM476" i="65"/>
  <c r="CN476" i="65" s="1"/>
  <c r="Y476" i="65"/>
  <c r="CQ475" i="65"/>
  <c r="CR475" i="65" s="1"/>
  <c r="CO475" i="65"/>
  <c r="CP475" i="65" s="1"/>
  <c r="CM475" i="65"/>
  <c r="CN475" i="65" s="1"/>
  <c r="Y475" i="65"/>
  <c r="CQ474" i="65"/>
  <c r="CR474" i="65" s="1"/>
  <c r="CO474" i="65"/>
  <c r="CP474" i="65" s="1"/>
  <c r="CM474" i="65"/>
  <c r="CN474" i="65" s="1"/>
  <c r="Y474" i="65"/>
  <c r="CQ473" i="65"/>
  <c r="CR473" i="65" s="1"/>
  <c r="CO473" i="65"/>
  <c r="CP473" i="65" s="1"/>
  <c r="CM473" i="65"/>
  <c r="Y473" i="65"/>
  <c r="CQ472" i="65"/>
  <c r="CR472" i="65" s="1"/>
  <c r="CO472" i="65"/>
  <c r="CM472" i="65"/>
  <c r="CN472" i="65" s="1"/>
  <c r="Y472" i="65"/>
  <c r="CQ471" i="65"/>
  <c r="CR471" i="65" s="1"/>
  <c r="CO471" i="65"/>
  <c r="CP471" i="65" s="1"/>
  <c r="CM471" i="65"/>
  <c r="CN471" i="65" s="1"/>
  <c r="Y471" i="65"/>
  <c r="CQ470" i="65"/>
  <c r="CR470" i="65" s="1"/>
  <c r="CO470" i="65"/>
  <c r="CP470" i="65" s="1"/>
  <c r="CM470" i="65"/>
  <c r="Y470" i="65"/>
  <c r="CQ469" i="65"/>
  <c r="CR469" i="65" s="1"/>
  <c r="CO469" i="65"/>
  <c r="CP469" i="65" s="1"/>
  <c r="CM469" i="65"/>
  <c r="CN469" i="65" s="1"/>
  <c r="Y469" i="65"/>
  <c r="CQ468" i="65"/>
  <c r="CR468" i="65" s="1"/>
  <c r="CO468" i="65"/>
  <c r="CP468" i="65" s="1"/>
  <c r="CM468" i="65"/>
  <c r="Y468" i="65"/>
  <c r="CQ467" i="65"/>
  <c r="CR467" i="65" s="1"/>
  <c r="CO467" i="65"/>
  <c r="CP467" i="65" s="1"/>
  <c r="CM467" i="65"/>
  <c r="CN467" i="65" s="1"/>
  <c r="Y467" i="65"/>
  <c r="CQ466" i="65"/>
  <c r="CR466" i="65" s="1"/>
  <c r="CO466" i="65"/>
  <c r="CP466" i="65" s="1"/>
  <c r="CM466" i="65"/>
  <c r="Y466" i="65"/>
  <c r="CQ465" i="65"/>
  <c r="CR465" i="65" s="1"/>
  <c r="CO465" i="65"/>
  <c r="CP465" i="65" s="1"/>
  <c r="CM465" i="65"/>
  <c r="Y465" i="65"/>
  <c r="CQ464" i="65"/>
  <c r="CR464" i="65" s="1"/>
  <c r="CP464" i="65"/>
  <c r="CO464" i="65"/>
  <c r="CM464" i="65"/>
  <c r="CN464" i="65" s="1"/>
  <c r="Y464" i="65"/>
  <c r="CQ463" i="65"/>
  <c r="CR463" i="65" s="1"/>
  <c r="CO463" i="65"/>
  <c r="CP463" i="65" s="1"/>
  <c r="CM463" i="65"/>
  <c r="CN463" i="65" s="1"/>
  <c r="Y463" i="65"/>
  <c r="CQ462" i="65"/>
  <c r="CR462" i="65" s="1"/>
  <c r="CO462" i="65"/>
  <c r="CP462" i="65" s="1"/>
  <c r="CM462" i="65"/>
  <c r="Y462" i="65"/>
  <c r="CQ461" i="65"/>
  <c r="CR461" i="65" s="1"/>
  <c r="CO461" i="65"/>
  <c r="CP461" i="65" s="1"/>
  <c r="CM461" i="65"/>
  <c r="Y461" i="65"/>
  <c r="CQ460" i="65"/>
  <c r="CR460" i="65" s="1"/>
  <c r="CO460" i="65"/>
  <c r="CP460" i="65" s="1"/>
  <c r="CM460" i="65"/>
  <c r="Y460" i="65"/>
  <c r="CQ458" i="65"/>
  <c r="CR458" i="65" s="1"/>
  <c r="CO458" i="65"/>
  <c r="CP458" i="65" s="1"/>
  <c r="CM458" i="65"/>
  <c r="CN458" i="65" s="1"/>
  <c r="Y458" i="65"/>
  <c r="Y457" i="65"/>
  <c r="CQ456" i="65"/>
  <c r="CR456" i="65" s="1"/>
  <c r="CO456" i="65"/>
  <c r="CP456" i="65" s="1"/>
  <c r="CN456" i="65"/>
  <c r="CM456" i="65"/>
  <c r="Y456" i="65"/>
  <c r="Y455" i="65"/>
  <c r="CQ454" i="65"/>
  <c r="CR454" i="65" s="1"/>
  <c r="CO454" i="65"/>
  <c r="CP454" i="65" s="1"/>
  <c r="CM454" i="65"/>
  <c r="CN454" i="65" s="1"/>
  <c r="Y454" i="65"/>
  <c r="CR453" i="65"/>
  <c r="CQ453" i="65"/>
  <c r="CO453" i="65"/>
  <c r="CP453" i="65" s="1"/>
  <c r="CM453" i="65"/>
  <c r="CN453" i="65" s="1"/>
  <c r="Y453" i="65"/>
  <c r="CQ452" i="65"/>
  <c r="CR452" i="65" s="1"/>
  <c r="CO452" i="65"/>
  <c r="CP452" i="65" s="1"/>
  <c r="CM452" i="65"/>
  <c r="Y452" i="65"/>
  <c r="CQ451" i="65"/>
  <c r="CR451" i="65" s="1"/>
  <c r="CO451" i="65"/>
  <c r="CM451" i="65"/>
  <c r="CN451" i="65" s="1"/>
  <c r="Y451" i="65"/>
  <c r="CQ450" i="65"/>
  <c r="CR450" i="65" s="1"/>
  <c r="CO450" i="65"/>
  <c r="CP450" i="65" s="1"/>
  <c r="CM450" i="65"/>
  <c r="CN450" i="65" s="1"/>
  <c r="Y450" i="65"/>
  <c r="CQ449" i="65"/>
  <c r="CR449" i="65" s="1"/>
  <c r="CO449" i="65"/>
  <c r="CP449" i="65" s="1"/>
  <c r="CM449" i="65"/>
  <c r="Y449" i="65"/>
  <c r="CQ448" i="65"/>
  <c r="CR448" i="65" s="1"/>
  <c r="CO448" i="65"/>
  <c r="CP448" i="65" s="1"/>
  <c r="CM448" i="65"/>
  <c r="Y448" i="65"/>
  <c r="Y447" i="65"/>
  <c r="CQ446" i="65"/>
  <c r="CR446" i="65" s="1"/>
  <c r="CO446" i="65"/>
  <c r="CP446" i="65" s="1"/>
  <c r="CM446" i="65"/>
  <c r="CN446" i="65" s="1"/>
  <c r="Y446" i="65"/>
  <c r="CQ445" i="65"/>
  <c r="CR445" i="65" s="1"/>
  <c r="CO445" i="65"/>
  <c r="CP445" i="65" s="1"/>
  <c r="CM445" i="65"/>
  <c r="Y445" i="65"/>
  <c r="CR444" i="65"/>
  <c r="CQ444" i="65"/>
  <c r="CO444" i="65"/>
  <c r="CP444" i="65" s="1"/>
  <c r="CM444" i="65"/>
  <c r="Y444" i="65"/>
  <c r="CQ443" i="65"/>
  <c r="CR443" i="65" s="1"/>
  <c r="CO443" i="65"/>
  <c r="CM443" i="65"/>
  <c r="CN443" i="65" s="1"/>
  <c r="Y443" i="65"/>
  <c r="CQ442" i="65"/>
  <c r="CR442" i="65" s="1"/>
  <c r="CO442" i="65"/>
  <c r="CP442" i="65" s="1"/>
  <c r="CM442" i="65"/>
  <c r="CN442" i="65" s="1"/>
  <c r="Y442" i="65"/>
  <c r="CQ441" i="65"/>
  <c r="CR441" i="65" s="1"/>
  <c r="CO441" i="65"/>
  <c r="CP441" i="65" s="1"/>
  <c r="CM441" i="65"/>
  <c r="Y441" i="65"/>
  <c r="CQ440" i="65"/>
  <c r="CR440" i="65" s="1"/>
  <c r="CO440" i="65"/>
  <c r="CP440" i="65" s="1"/>
  <c r="CN440" i="65"/>
  <c r="CM440" i="65"/>
  <c r="Y440" i="65"/>
  <c r="CQ439" i="65"/>
  <c r="CR439" i="65" s="1"/>
  <c r="CO439" i="65"/>
  <c r="CP439" i="65" s="1"/>
  <c r="CM439" i="65"/>
  <c r="Y439" i="65"/>
  <c r="CQ438" i="65"/>
  <c r="CR438" i="65" s="1"/>
  <c r="CO438" i="65"/>
  <c r="CP438" i="65" s="1"/>
  <c r="CM438" i="65"/>
  <c r="CN438" i="65" s="1"/>
  <c r="Y438" i="65"/>
  <c r="CR437" i="65"/>
  <c r="CQ437" i="65"/>
  <c r="CO437" i="65"/>
  <c r="CP437" i="65" s="1"/>
  <c r="CN437" i="65"/>
  <c r="CM437" i="65"/>
  <c r="Y437" i="65"/>
  <c r="CQ436" i="65"/>
  <c r="CR436" i="65" s="1"/>
  <c r="CO436" i="65"/>
  <c r="CP436" i="65" s="1"/>
  <c r="CM436" i="65"/>
  <c r="Y436" i="65"/>
  <c r="CQ435" i="65"/>
  <c r="CR435" i="65" s="1"/>
  <c r="CP435" i="65"/>
  <c r="CO435" i="65"/>
  <c r="CM435" i="65"/>
  <c r="CN435" i="65" s="1"/>
  <c r="Y435" i="65"/>
  <c r="CQ434" i="65"/>
  <c r="CR434" i="65" s="1"/>
  <c r="CO434" i="65"/>
  <c r="CP434" i="65" s="1"/>
  <c r="CM434" i="65"/>
  <c r="CN434" i="65" s="1"/>
  <c r="Y434" i="65"/>
  <c r="CQ433" i="65"/>
  <c r="CR433" i="65" s="1"/>
  <c r="CO433" i="65"/>
  <c r="CP433" i="65" s="1"/>
  <c r="CM433" i="65"/>
  <c r="Y433" i="65"/>
  <c r="CQ432" i="65"/>
  <c r="CR432" i="65" s="1"/>
  <c r="CO432" i="65"/>
  <c r="CP432" i="65" s="1"/>
  <c r="CM432" i="65"/>
  <c r="CN432" i="65" s="1"/>
  <c r="Y432" i="65"/>
  <c r="CR431" i="65"/>
  <c r="CQ431" i="65"/>
  <c r="CO431" i="65"/>
  <c r="CP431" i="65" s="1"/>
  <c r="CM431" i="65"/>
  <c r="CN431" i="65" s="1"/>
  <c r="Y431" i="65"/>
  <c r="CQ430" i="65"/>
  <c r="CR430" i="65" s="1"/>
  <c r="CO430" i="65"/>
  <c r="CP430" i="65" s="1"/>
  <c r="CM430" i="65"/>
  <c r="CN430" i="65" s="1"/>
  <c r="Y430" i="65"/>
  <c r="AA429" i="65"/>
  <c r="Y429" i="65"/>
  <c r="CQ428" i="65"/>
  <c r="CR428" i="65" s="1"/>
  <c r="CO428" i="65"/>
  <c r="CM428" i="65"/>
  <c r="CN428" i="65" s="1"/>
  <c r="Y428" i="65"/>
  <c r="CQ427" i="65"/>
  <c r="CR427" i="65" s="1"/>
  <c r="CO427" i="65"/>
  <c r="CP427" i="65" s="1"/>
  <c r="CM427" i="65"/>
  <c r="CN427" i="65" s="1"/>
  <c r="Y427" i="65"/>
  <c r="CR426" i="65"/>
  <c r="CQ426" i="65"/>
  <c r="CO426" i="65"/>
  <c r="CP426" i="65" s="1"/>
  <c r="CN426" i="65"/>
  <c r="CM426" i="65"/>
  <c r="Y426" i="65"/>
  <c r="CQ425" i="65"/>
  <c r="CR425" i="65" s="1"/>
  <c r="CO425" i="65"/>
  <c r="CP425" i="65" s="1"/>
  <c r="CM425" i="65"/>
  <c r="Y425" i="65"/>
  <c r="CR424" i="65"/>
  <c r="CQ424" i="65"/>
  <c r="CO424" i="65"/>
  <c r="CP424" i="65" s="1"/>
  <c r="CM424" i="65"/>
  <c r="CN424" i="65" s="1"/>
  <c r="Y424" i="65"/>
  <c r="CQ423" i="65"/>
  <c r="CR423" i="65" s="1"/>
  <c r="CO423" i="65"/>
  <c r="CP423" i="65" s="1"/>
  <c r="CM423" i="65"/>
  <c r="CN423" i="65" s="1"/>
  <c r="Y423" i="65"/>
  <c r="CQ422" i="65"/>
  <c r="CR422" i="65" s="1"/>
  <c r="CO422" i="65"/>
  <c r="CP422" i="65" s="1"/>
  <c r="CM422" i="65"/>
  <c r="CN422" i="65" s="1"/>
  <c r="Y422" i="65"/>
  <c r="CQ421" i="65"/>
  <c r="CR421" i="65" s="1"/>
  <c r="CO421" i="65"/>
  <c r="CP421" i="65" s="1"/>
  <c r="CM421" i="65"/>
  <c r="Y421" i="65"/>
  <c r="CQ420" i="65"/>
  <c r="CR420" i="65" s="1"/>
  <c r="CO420" i="65"/>
  <c r="CM420" i="65"/>
  <c r="CN420" i="65" s="1"/>
  <c r="Y420" i="65"/>
  <c r="CQ419" i="65"/>
  <c r="CR419" i="65" s="1"/>
  <c r="CO419" i="65"/>
  <c r="CP419" i="65" s="1"/>
  <c r="CM419" i="65"/>
  <c r="Y419" i="65"/>
  <c r="CQ418" i="65"/>
  <c r="CR418" i="65" s="1"/>
  <c r="CO418" i="65"/>
  <c r="CP418" i="65" s="1"/>
  <c r="CM418" i="65"/>
  <c r="Y418" i="65"/>
  <c r="AA417" i="65"/>
  <c r="Y417" i="65"/>
  <c r="Y416" i="65"/>
  <c r="CQ415" i="65"/>
  <c r="CR415" i="65" s="1"/>
  <c r="CO415" i="65"/>
  <c r="CP415" i="65" s="1"/>
  <c r="CM415" i="65"/>
  <c r="Y415" i="65"/>
  <c r="CQ414" i="65"/>
  <c r="CR414" i="65" s="1"/>
  <c r="CP414" i="65"/>
  <c r="CO414" i="65"/>
  <c r="CM414" i="65"/>
  <c r="CN414" i="65" s="1"/>
  <c r="Y414" i="65"/>
  <c r="CQ413" i="65"/>
  <c r="CR413" i="65" s="1"/>
  <c r="CO413" i="65"/>
  <c r="CP413" i="65" s="1"/>
  <c r="CM413" i="65"/>
  <c r="CN413" i="65" s="1"/>
  <c r="Y413" i="65"/>
  <c r="CQ412" i="65"/>
  <c r="CR412" i="65" s="1"/>
  <c r="CO412" i="65"/>
  <c r="CP412" i="65" s="1"/>
  <c r="CM412" i="65"/>
  <c r="Y412" i="65"/>
  <c r="AA411" i="65"/>
  <c r="Y411" i="65"/>
  <c r="CQ410" i="65"/>
  <c r="CR410" i="65" s="1"/>
  <c r="CO410" i="65"/>
  <c r="CP410" i="65" s="1"/>
  <c r="CM410" i="65"/>
  <c r="Y410" i="65"/>
  <c r="Y409" i="65"/>
  <c r="CQ408" i="65"/>
  <c r="CO408" i="65"/>
  <c r="CP408" i="65" s="1"/>
  <c r="CM408" i="65"/>
  <c r="CN408" i="65" s="1"/>
  <c r="Y408" i="65"/>
  <c r="CQ407" i="65"/>
  <c r="CR407" i="65" s="1"/>
  <c r="CO407" i="65"/>
  <c r="CM407" i="65"/>
  <c r="CN407" i="65" s="1"/>
  <c r="Y407" i="65"/>
  <c r="CQ406" i="65"/>
  <c r="CR406" i="65" s="1"/>
  <c r="CO406" i="65"/>
  <c r="CP406" i="65" s="1"/>
  <c r="CM406" i="65"/>
  <c r="Y406" i="65"/>
  <c r="CQ405" i="65"/>
  <c r="CR405" i="65" s="1"/>
  <c r="CO405" i="65"/>
  <c r="CP405" i="65" s="1"/>
  <c r="CM405" i="65"/>
  <c r="Y405" i="65"/>
  <c r="CQ404" i="65"/>
  <c r="CR404" i="65" s="1"/>
  <c r="CO404" i="65"/>
  <c r="CP404" i="65" s="1"/>
  <c r="CM404" i="65"/>
  <c r="Y404" i="65"/>
  <c r="CQ403" i="65"/>
  <c r="CR403" i="65" s="1"/>
  <c r="CO403" i="65"/>
  <c r="CM403" i="65"/>
  <c r="CN403" i="65" s="1"/>
  <c r="Y403" i="65"/>
  <c r="CQ402" i="65"/>
  <c r="CR402" i="65" s="1"/>
  <c r="CO402" i="65"/>
  <c r="CP402" i="65" s="1"/>
  <c r="CM402" i="65"/>
  <c r="CN402" i="65" s="1"/>
  <c r="Y402" i="65"/>
  <c r="CQ401" i="65"/>
  <c r="CR401" i="65" s="1"/>
  <c r="CO401" i="65"/>
  <c r="CP401" i="65" s="1"/>
  <c r="CM401" i="65"/>
  <c r="Y401" i="65"/>
  <c r="CQ400" i="65"/>
  <c r="CO400" i="65"/>
  <c r="CP400" i="65" s="1"/>
  <c r="CM400" i="65"/>
  <c r="CN400" i="65" s="1"/>
  <c r="Y400" i="65"/>
  <c r="CQ399" i="65"/>
  <c r="CR399" i="65" s="1"/>
  <c r="CO399" i="65"/>
  <c r="CP399" i="65" s="1"/>
  <c r="CM399" i="65"/>
  <c r="CN399" i="65" s="1"/>
  <c r="Y399" i="65"/>
  <c r="CQ398" i="65"/>
  <c r="CR398" i="65" s="1"/>
  <c r="CO398" i="65"/>
  <c r="CP398" i="65" s="1"/>
  <c r="CM398" i="65"/>
  <c r="CN398" i="65" s="1"/>
  <c r="Y398" i="65"/>
  <c r="AA397" i="65"/>
  <c r="Y397" i="65"/>
  <c r="Y396" i="65"/>
  <c r="CQ395" i="65"/>
  <c r="CR395" i="65" s="1"/>
  <c r="CO395" i="65"/>
  <c r="CP395" i="65" s="1"/>
  <c r="CM395" i="65"/>
  <c r="CN395" i="65" s="1"/>
  <c r="Y395" i="65"/>
  <c r="CQ394" i="65"/>
  <c r="CR394" i="65" s="1"/>
  <c r="CO394" i="65"/>
  <c r="CP394" i="65" s="1"/>
  <c r="CM394" i="65"/>
  <c r="Y394" i="65"/>
  <c r="CQ393" i="65"/>
  <c r="CR393" i="65" s="1"/>
  <c r="CO393" i="65"/>
  <c r="CM393" i="65"/>
  <c r="CN393" i="65" s="1"/>
  <c r="Y393" i="65"/>
  <c r="CQ392" i="65"/>
  <c r="CR392" i="65" s="1"/>
  <c r="CO392" i="65"/>
  <c r="CP392" i="65" s="1"/>
  <c r="CM392" i="65"/>
  <c r="CN392" i="65" s="1"/>
  <c r="Y392" i="65"/>
  <c r="CQ391" i="65"/>
  <c r="CR391" i="65" s="1"/>
  <c r="CO391" i="65"/>
  <c r="CP391" i="65" s="1"/>
  <c r="CM391" i="65"/>
  <c r="Y391" i="65"/>
  <c r="CQ390" i="65"/>
  <c r="CR390" i="65" s="1"/>
  <c r="CO390" i="65"/>
  <c r="CP390" i="65" s="1"/>
  <c r="CM390" i="65"/>
  <c r="CN390" i="65" s="1"/>
  <c r="Y390" i="65"/>
  <c r="CQ389" i="65"/>
  <c r="CR389" i="65" s="1"/>
  <c r="CO389" i="65"/>
  <c r="CP389" i="65" s="1"/>
  <c r="CM389" i="65"/>
  <c r="CN389" i="65" s="1"/>
  <c r="Y389" i="65"/>
  <c r="CQ388" i="65"/>
  <c r="CR388" i="65" s="1"/>
  <c r="CO388" i="65"/>
  <c r="CP388" i="65" s="1"/>
  <c r="CM388" i="65"/>
  <c r="Y388" i="65"/>
  <c r="CQ387" i="65"/>
  <c r="CR387" i="65" s="1"/>
  <c r="CO387" i="65"/>
  <c r="CP387" i="65" s="1"/>
  <c r="CM387" i="65"/>
  <c r="CN387" i="65" s="1"/>
  <c r="Y387" i="65"/>
  <c r="CQ386" i="65"/>
  <c r="CR386" i="65" s="1"/>
  <c r="CO386" i="65"/>
  <c r="CP386" i="65" s="1"/>
  <c r="CM386" i="65"/>
  <c r="Y386" i="65"/>
  <c r="CQ385" i="65"/>
  <c r="CR385" i="65" s="1"/>
  <c r="CO385" i="65"/>
  <c r="CM385" i="65"/>
  <c r="CN385" i="65" s="1"/>
  <c r="Y385" i="65"/>
  <c r="CQ384" i="65"/>
  <c r="CR384" i="65" s="1"/>
  <c r="CO384" i="65"/>
  <c r="CP384" i="65" s="1"/>
  <c r="CM384" i="65"/>
  <c r="CN384" i="65" s="1"/>
  <c r="Y384" i="65"/>
  <c r="AA383" i="65"/>
  <c r="Y383" i="65"/>
  <c r="CQ382" i="65"/>
  <c r="CR382" i="65" s="1"/>
  <c r="CO382" i="65"/>
  <c r="CS382" i="65" s="1"/>
  <c r="CT382" i="65" s="1"/>
  <c r="CM382" i="65"/>
  <c r="CN382" i="65" s="1"/>
  <c r="Y382" i="65"/>
  <c r="CQ381" i="65"/>
  <c r="CR381" i="65" s="1"/>
  <c r="CO381" i="65"/>
  <c r="CP381" i="65" s="1"/>
  <c r="CM381" i="65"/>
  <c r="Y381" i="65"/>
  <c r="CR380" i="65"/>
  <c r="CQ380" i="65"/>
  <c r="CO380" i="65"/>
  <c r="CP380" i="65" s="1"/>
  <c r="CN380" i="65"/>
  <c r="CM380" i="65"/>
  <c r="Y380" i="65"/>
  <c r="CQ379" i="65"/>
  <c r="CR379" i="65" s="1"/>
  <c r="CO379" i="65"/>
  <c r="CP379" i="65" s="1"/>
  <c r="CM379" i="65"/>
  <c r="CN379" i="65" s="1"/>
  <c r="Y379" i="65"/>
  <c r="CQ378" i="65"/>
  <c r="CR378" i="65" s="1"/>
  <c r="CO378" i="65"/>
  <c r="CM378" i="65"/>
  <c r="CN378" i="65" s="1"/>
  <c r="Y378" i="65"/>
  <c r="Y377" i="65"/>
  <c r="CQ376" i="65"/>
  <c r="CR376" i="65" s="1"/>
  <c r="CO376" i="65"/>
  <c r="CP376" i="65" s="1"/>
  <c r="CN376" i="65"/>
  <c r="CM376" i="65"/>
  <c r="Y376" i="65"/>
  <c r="CQ375" i="65"/>
  <c r="CR375" i="65" s="1"/>
  <c r="CO375" i="65"/>
  <c r="CP375" i="65" s="1"/>
  <c r="CM375" i="65"/>
  <c r="Y375" i="65"/>
  <c r="CQ374" i="65"/>
  <c r="CR374" i="65" s="1"/>
  <c r="CO374" i="65"/>
  <c r="CP374" i="65" s="1"/>
  <c r="CM374" i="65"/>
  <c r="CN374" i="65" s="1"/>
  <c r="Y374" i="65"/>
  <c r="CQ373" i="65"/>
  <c r="CR373" i="65" s="1"/>
  <c r="CO373" i="65"/>
  <c r="CP373" i="65" s="1"/>
  <c r="CM373" i="65"/>
  <c r="CN373" i="65" s="1"/>
  <c r="Y373" i="65"/>
  <c r="Y372" i="65"/>
  <c r="CQ371" i="65"/>
  <c r="CR371" i="65" s="1"/>
  <c r="CO371" i="65"/>
  <c r="CP371" i="65" s="1"/>
  <c r="CM371" i="65"/>
  <c r="CN371" i="65" s="1"/>
  <c r="Y371" i="65"/>
  <c r="CQ370" i="65"/>
  <c r="CR370" i="65" s="1"/>
  <c r="CO370" i="65"/>
  <c r="CP370" i="65" s="1"/>
  <c r="CM370" i="65"/>
  <c r="CN370" i="65" s="1"/>
  <c r="Y370" i="65"/>
  <c r="AA369" i="65"/>
  <c r="Y369" i="65"/>
  <c r="CQ368" i="65"/>
  <c r="CR368" i="65" s="1"/>
  <c r="CO368" i="65"/>
  <c r="CP368" i="65" s="1"/>
  <c r="CM368" i="65"/>
  <c r="CN368" i="65" s="1"/>
  <c r="Y368" i="65"/>
  <c r="CQ367" i="65"/>
  <c r="CR367" i="65" s="1"/>
  <c r="CO367" i="65"/>
  <c r="CP367" i="65" s="1"/>
  <c r="CM367" i="65"/>
  <c r="CN367" i="65" s="1"/>
  <c r="Y367" i="65"/>
  <c r="AA366" i="65"/>
  <c r="Y366" i="65"/>
  <c r="Y365" i="65"/>
  <c r="Y364" i="65"/>
  <c r="CQ363" i="65"/>
  <c r="CR363" i="65" s="1"/>
  <c r="CO363" i="65"/>
  <c r="CP363" i="65" s="1"/>
  <c r="CM363" i="65"/>
  <c r="CN363" i="65" s="1"/>
  <c r="Y363" i="65"/>
  <c r="CQ362" i="65"/>
  <c r="CR362" i="65" s="1"/>
  <c r="CO362" i="65"/>
  <c r="CN362" i="65"/>
  <c r="CM362" i="65"/>
  <c r="Y362" i="65"/>
  <c r="CQ361" i="65"/>
  <c r="CR361" i="65" s="1"/>
  <c r="CO361" i="65"/>
  <c r="CP361" i="65" s="1"/>
  <c r="CM361" i="65"/>
  <c r="CN361" i="65" s="1"/>
  <c r="Y361" i="65"/>
  <c r="CQ360" i="65"/>
  <c r="CR360" i="65" s="1"/>
  <c r="CO360" i="65"/>
  <c r="CP360" i="65" s="1"/>
  <c r="CM360" i="65"/>
  <c r="Y360" i="65"/>
  <c r="CQ359" i="65"/>
  <c r="CR359" i="65" s="1"/>
  <c r="CO359" i="65"/>
  <c r="CP359" i="65" s="1"/>
  <c r="CM359" i="65"/>
  <c r="CN359" i="65" s="1"/>
  <c r="Y359" i="65"/>
  <c r="CQ358" i="65"/>
  <c r="CR358" i="65" s="1"/>
  <c r="CO358" i="65"/>
  <c r="CM358" i="65"/>
  <c r="CN358" i="65" s="1"/>
  <c r="Y358" i="65"/>
  <c r="CQ357" i="65"/>
  <c r="CR357" i="65" s="1"/>
  <c r="CO357" i="65"/>
  <c r="CP357" i="65" s="1"/>
  <c r="CM357" i="65"/>
  <c r="CN357" i="65" s="1"/>
  <c r="Y357" i="65"/>
  <c r="CR356" i="65"/>
  <c r="CQ356" i="65"/>
  <c r="CO356" i="65"/>
  <c r="CP356" i="65" s="1"/>
  <c r="CM356" i="65"/>
  <c r="Y356" i="65"/>
  <c r="CQ355" i="65"/>
  <c r="CR355" i="65" s="1"/>
  <c r="CO355" i="65"/>
  <c r="CP355" i="65" s="1"/>
  <c r="CM355" i="65"/>
  <c r="CN355" i="65" s="1"/>
  <c r="Y355" i="65"/>
  <c r="CQ354" i="65"/>
  <c r="CR354" i="65" s="1"/>
  <c r="CO354" i="65"/>
  <c r="CP354" i="65" s="1"/>
  <c r="CM354" i="65"/>
  <c r="CN354" i="65" s="1"/>
  <c r="Y354" i="65"/>
  <c r="CQ353" i="65"/>
  <c r="CR353" i="65" s="1"/>
  <c r="CO353" i="65"/>
  <c r="CP353" i="65" s="1"/>
  <c r="CM353" i="65"/>
  <c r="Y353" i="65"/>
  <c r="CQ351" i="65"/>
  <c r="CR351" i="65" s="1"/>
  <c r="CO351" i="65"/>
  <c r="CP351" i="65" s="1"/>
  <c r="CM351" i="65"/>
  <c r="Y351" i="65"/>
  <c r="CQ350" i="65"/>
  <c r="CR350" i="65" s="1"/>
  <c r="CO350" i="65"/>
  <c r="CP350" i="65" s="1"/>
  <c r="CM350" i="65"/>
  <c r="CN350" i="65" s="1"/>
  <c r="Y350" i="65"/>
  <c r="CQ349" i="65"/>
  <c r="CR349" i="65" s="1"/>
  <c r="CO349" i="65"/>
  <c r="CP349" i="65" s="1"/>
  <c r="CM349" i="65"/>
  <c r="CN349" i="65" s="1"/>
  <c r="Y349" i="65"/>
  <c r="CQ348" i="65"/>
  <c r="CR348" i="65" s="1"/>
  <c r="CO348" i="65"/>
  <c r="CP348" i="65" s="1"/>
  <c r="CM348" i="65"/>
  <c r="CN348" i="65" s="1"/>
  <c r="Y348" i="65"/>
  <c r="CQ347" i="65"/>
  <c r="CR347" i="65" s="1"/>
  <c r="CO347" i="65"/>
  <c r="CP347" i="65" s="1"/>
  <c r="CM347" i="65"/>
  <c r="Y347" i="65"/>
  <c r="CQ346" i="65"/>
  <c r="CR346" i="65" s="1"/>
  <c r="CO346" i="65"/>
  <c r="CP346" i="65" s="1"/>
  <c r="CM346" i="65"/>
  <c r="CN346" i="65" s="1"/>
  <c r="Y346" i="65"/>
  <c r="CQ345" i="65"/>
  <c r="CR345" i="65" s="1"/>
  <c r="CO345" i="65"/>
  <c r="CM345" i="65"/>
  <c r="CN345" i="65" s="1"/>
  <c r="Y345" i="65"/>
  <c r="CQ344" i="65"/>
  <c r="CR344" i="65" s="1"/>
  <c r="CO344" i="65"/>
  <c r="CP344" i="65" s="1"/>
  <c r="CM344" i="65"/>
  <c r="CN344" i="65" s="1"/>
  <c r="Y344" i="65"/>
  <c r="CQ343" i="65"/>
  <c r="CR343" i="65" s="1"/>
  <c r="CO343" i="65"/>
  <c r="CP343" i="65" s="1"/>
  <c r="CM343" i="65"/>
  <c r="Y343" i="65"/>
  <c r="CQ342" i="65"/>
  <c r="CR342" i="65" s="1"/>
  <c r="CO342" i="65"/>
  <c r="CP342" i="65" s="1"/>
  <c r="CM342" i="65"/>
  <c r="CN342" i="65" s="1"/>
  <c r="Y342" i="65"/>
  <c r="CR341" i="65"/>
  <c r="CQ341" i="65"/>
  <c r="CO341" i="65"/>
  <c r="CP341" i="65" s="1"/>
  <c r="CN341" i="65"/>
  <c r="CM341" i="65"/>
  <c r="Y341" i="65"/>
  <c r="CQ340" i="65"/>
  <c r="CR340" i="65" s="1"/>
  <c r="CO340" i="65"/>
  <c r="CP340" i="65" s="1"/>
  <c r="CM340" i="65"/>
  <c r="CN340" i="65" s="1"/>
  <c r="Y340" i="65"/>
  <c r="Y339" i="65"/>
  <c r="CS338" i="65"/>
  <c r="CT338" i="65" s="1"/>
  <c r="CQ338" i="65"/>
  <c r="CR338" i="65" s="1"/>
  <c r="CO338" i="65"/>
  <c r="CP338" i="65" s="1"/>
  <c r="CM338" i="65"/>
  <c r="CN338" i="65" s="1"/>
  <c r="Y338" i="65"/>
  <c r="CQ337" i="65"/>
  <c r="CR337" i="65" s="1"/>
  <c r="CO337" i="65"/>
  <c r="CP337" i="65" s="1"/>
  <c r="CM337" i="65"/>
  <c r="CN337" i="65" s="1"/>
  <c r="Y337" i="65"/>
  <c r="Y336" i="65"/>
  <c r="CQ335" i="65"/>
  <c r="CR335" i="65" s="1"/>
  <c r="CO335" i="65"/>
  <c r="CP335" i="65" s="1"/>
  <c r="CM335" i="65"/>
  <c r="Y335" i="65"/>
  <c r="CQ334" i="65"/>
  <c r="CR334" i="65" s="1"/>
  <c r="CO334" i="65"/>
  <c r="CP334" i="65" s="1"/>
  <c r="CM334" i="65"/>
  <c r="CN334" i="65" s="1"/>
  <c r="Y334" i="65"/>
  <c r="CQ333" i="65"/>
  <c r="CR333" i="65" s="1"/>
  <c r="CP333" i="65"/>
  <c r="CO333" i="65"/>
  <c r="CM333" i="65"/>
  <c r="CN333" i="65" s="1"/>
  <c r="Y333" i="65"/>
  <c r="CQ332" i="65"/>
  <c r="CR332" i="65" s="1"/>
  <c r="CO332" i="65"/>
  <c r="CP332" i="65" s="1"/>
  <c r="CM332" i="65"/>
  <c r="CN332" i="65" s="1"/>
  <c r="Y332" i="65"/>
  <c r="CR331" i="65"/>
  <c r="CQ331" i="65"/>
  <c r="CO331" i="65"/>
  <c r="CP331" i="65" s="1"/>
  <c r="CN331" i="65"/>
  <c r="CM331" i="65"/>
  <c r="Y331" i="65"/>
  <c r="CQ330" i="65"/>
  <c r="CR330" i="65" s="1"/>
  <c r="CO330" i="65"/>
  <c r="CP330" i="65" s="1"/>
  <c r="CM330" i="65"/>
  <c r="Y330" i="65"/>
  <c r="CQ329" i="65"/>
  <c r="CR329" i="65" s="1"/>
  <c r="CO329" i="65"/>
  <c r="CM329" i="65"/>
  <c r="CN329" i="65" s="1"/>
  <c r="Y329" i="65"/>
  <c r="CQ328" i="65"/>
  <c r="CR328" i="65" s="1"/>
  <c r="CO328" i="65"/>
  <c r="CP328" i="65" s="1"/>
  <c r="CM328" i="65"/>
  <c r="CN328" i="65" s="1"/>
  <c r="Y328" i="65"/>
  <c r="CQ327" i="65"/>
  <c r="CR327" i="65" s="1"/>
  <c r="CO327" i="65"/>
  <c r="CP327" i="65" s="1"/>
  <c r="CM327" i="65"/>
  <c r="CN327" i="65" s="1"/>
  <c r="Y327" i="65"/>
  <c r="CQ326" i="65"/>
  <c r="CR326" i="65" s="1"/>
  <c r="CO326" i="65"/>
  <c r="CP326" i="65" s="1"/>
  <c r="CM326" i="65"/>
  <c r="CN326" i="65" s="1"/>
  <c r="Y326" i="65"/>
  <c r="CQ325" i="65"/>
  <c r="CR325" i="65" s="1"/>
  <c r="CO325" i="65"/>
  <c r="CP325" i="65" s="1"/>
  <c r="CM325" i="65"/>
  <c r="CN325" i="65" s="1"/>
  <c r="Y325" i="65"/>
  <c r="CQ324" i="65"/>
  <c r="CR324" i="65" s="1"/>
  <c r="CO324" i="65"/>
  <c r="CP324" i="65" s="1"/>
  <c r="CM324" i="65"/>
  <c r="CN324" i="65" s="1"/>
  <c r="Y324" i="65"/>
  <c r="CQ323" i="65"/>
  <c r="CR323" i="65" s="1"/>
  <c r="CO323" i="65"/>
  <c r="CP323" i="65" s="1"/>
  <c r="CM323" i="65"/>
  <c r="CN323" i="65" s="1"/>
  <c r="Y323" i="65"/>
  <c r="CQ322" i="65"/>
  <c r="CR322" i="65" s="1"/>
  <c r="CO322" i="65"/>
  <c r="CP322" i="65" s="1"/>
  <c r="CM322" i="65"/>
  <c r="Y322" i="65"/>
  <c r="CQ321" i="65"/>
  <c r="CR321" i="65" s="1"/>
  <c r="CO321" i="65"/>
  <c r="CP321" i="65" s="1"/>
  <c r="CM321" i="65"/>
  <c r="CN321" i="65" s="1"/>
  <c r="Y321" i="65"/>
  <c r="CQ320" i="65"/>
  <c r="CR320" i="65" s="1"/>
  <c r="CO320" i="65"/>
  <c r="CP320" i="65" s="1"/>
  <c r="CM320" i="65"/>
  <c r="CN320" i="65" s="1"/>
  <c r="Y320" i="65"/>
  <c r="CQ319" i="65"/>
  <c r="CR319" i="65" s="1"/>
  <c r="CO319" i="65"/>
  <c r="CP319" i="65" s="1"/>
  <c r="CM319" i="65"/>
  <c r="Y319" i="65"/>
  <c r="Y318" i="65"/>
  <c r="CQ317" i="65"/>
  <c r="CR317" i="65" s="1"/>
  <c r="CO317" i="65"/>
  <c r="CM317" i="65"/>
  <c r="CN317" i="65" s="1"/>
  <c r="Y317" i="65"/>
  <c r="CQ316" i="65"/>
  <c r="CR316" i="65" s="1"/>
  <c r="CO316" i="65"/>
  <c r="CP316" i="65" s="1"/>
  <c r="CM316" i="65"/>
  <c r="CN316" i="65" s="1"/>
  <c r="Y316" i="65"/>
  <c r="CQ315" i="65"/>
  <c r="CR315" i="65" s="1"/>
  <c r="CO315" i="65"/>
  <c r="CP315" i="65" s="1"/>
  <c r="CM315" i="65"/>
  <c r="Y315" i="65"/>
  <c r="CQ314" i="65"/>
  <c r="CR314" i="65" s="1"/>
  <c r="CO314" i="65"/>
  <c r="CP314" i="65" s="1"/>
  <c r="CM314" i="65"/>
  <c r="Y314" i="65"/>
  <c r="CQ313" i="65"/>
  <c r="CR313" i="65" s="1"/>
  <c r="CO313" i="65"/>
  <c r="CP313" i="65" s="1"/>
  <c r="CM313" i="65"/>
  <c r="CN313" i="65" s="1"/>
  <c r="Y313" i="65"/>
  <c r="CQ312" i="65"/>
  <c r="CR312" i="65" s="1"/>
  <c r="CO312" i="65"/>
  <c r="CP312" i="65" s="1"/>
  <c r="CM312" i="65"/>
  <c r="CN312" i="65" s="1"/>
  <c r="Y312" i="65"/>
  <c r="CQ311" i="65"/>
  <c r="CR311" i="65" s="1"/>
  <c r="CO311" i="65"/>
  <c r="CP311" i="65" s="1"/>
  <c r="CM311" i="65"/>
  <c r="CN311" i="65" s="1"/>
  <c r="Y311" i="65"/>
  <c r="CQ310" i="65"/>
  <c r="CR310" i="65" s="1"/>
  <c r="CO310" i="65"/>
  <c r="CP310" i="65" s="1"/>
  <c r="CM310" i="65"/>
  <c r="CN310" i="65" s="1"/>
  <c r="Y310" i="65"/>
  <c r="CQ309" i="65"/>
  <c r="CR309" i="65" s="1"/>
  <c r="CO309" i="65"/>
  <c r="CM309" i="65"/>
  <c r="CN309" i="65" s="1"/>
  <c r="Y309" i="65"/>
  <c r="CQ308" i="65"/>
  <c r="CR308" i="65" s="1"/>
  <c r="CO308" i="65"/>
  <c r="CP308" i="65" s="1"/>
  <c r="CM308" i="65"/>
  <c r="CN308" i="65" s="1"/>
  <c r="Y308" i="65"/>
  <c r="CQ307" i="65"/>
  <c r="CR307" i="65" s="1"/>
  <c r="CO307" i="65"/>
  <c r="CP307" i="65" s="1"/>
  <c r="CN307" i="65"/>
  <c r="CM307" i="65"/>
  <c r="Y307" i="65"/>
  <c r="CQ306" i="65"/>
  <c r="CR306" i="65" s="1"/>
  <c r="CO306" i="65"/>
  <c r="CP306" i="65" s="1"/>
  <c r="CM306" i="65"/>
  <c r="CN306" i="65" s="1"/>
  <c r="Y306" i="65"/>
  <c r="CQ305" i="65"/>
  <c r="CR305" i="65" s="1"/>
  <c r="CO305" i="65"/>
  <c r="CM305" i="65"/>
  <c r="CN305" i="65" s="1"/>
  <c r="Y305" i="65"/>
  <c r="AA304" i="65"/>
  <c r="Y304" i="65"/>
  <c r="CQ303" i="65"/>
  <c r="CR303" i="65" s="1"/>
  <c r="CO303" i="65"/>
  <c r="CP303" i="65" s="1"/>
  <c r="CM303" i="65"/>
  <c r="CN303" i="65" s="1"/>
  <c r="Y303" i="65"/>
  <c r="CQ302" i="65"/>
  <c r="CR302" i="65" s="1"/>
  <c r="CO302" i="65"/>
  <c r="CS302" i="65" s="1"/>
  <c r="CT302" i="65" s="1"/>
  <c r="CM302" i="65"/>
  <c r="CN302" i="65" s="1"/>
  <c r="Y302" i="65"/>
  <c r="CQ301" i="65"/>
  <c r="CR301" i="65" s="1"/>
  <c r="CO301" i="65"/>
  <c r="CP301" i="65" s="1"/>
  <c r="CM301" i="65"/>
  <c r="Y301" i="65"/>
  <c r="CQ300" i="65"/>
  <c r="CR300" i="65" s="1"/>
  <c r="CO300" i="65"/>
  <c r="CP300" i="65" s="1"/>
  <c r="CM300" i="65"/>
  <c r="Y300" i="65"/>
  <c r="CQ299" i="65"/>
  <c r="CR299" i="65" s="1"/>
  <c r="CO299" i="65"/>
  <c r="CP299" i="65" s="1"/>
  <c r="CM299" i="65"/>
  <c r="CN299" i="65" s="1"/>
  <c r="Y299" i="65"/>
  <c r="CQ298" i="65"/>
  <c r="CR298" i="65" s="1"/>
  <c r="CO298" i="65"/>
  <c r="CM298" i="65"/>
  <c r="CN298" i="65" s="1"/>
  <c r="Y298" i="65"/>
  <c r="CQ297" i="65"/>
  <c r="CR297" i="65" s="1"/>
  <c r="CO297" i="65"/>
  <c r="CP297" i="65" s="1"/>
  <c r="CM297" i="65"/>
  <c r="CN297" i="65" s="1"/>
  <c r="Y297" i="65"/>
  <c r="CQ296" i="65"/>
  <c r="CR296" i="65" s="1"/>
  <c r="CO296" i="65"/>
  <c r="CP296" i="65" s="1"/>
  <c r="CM296" i="65"/>
  <c r="CN296" i="65" s="1"/>
  <c r="Y296" i="65"/>
  <c r="CQ295" i="65"/>
  <c r="CR295" i="65" s="1"/>
  <c r="CO295" i="65"/>
  <c r="CP295" i="65" s="1"/>
  <c r="CM295" i="65"/>
  <c r="CN295" i="65" s="1"/>
  <c r="Y295" i="65"/>
  <c r="CQ294" i="65"/>
  <c r="CR294" i="65" s="1"/>
  <c r="CP294" i="65"/>
  <c r="CO294" i="65"/>
  <c r="CM294" i="65"/>
  <c r="CN294" i="65" s="1"/>
  <c r="Y294" i="65"/>
  <c r="CQ293" i="65"/>
  <c r="CR293" i="65" s="1"/>
  <c r="CO293" i="65"/>
  <c r="CP293" i="65" s="1"/>
  <c r="CM293" i="65"/>
  <c r="Y293" i="65"/>
  <c r="CQ292" i="65"/>
  <c r="CR292" i="65" s="1"/>
  <c r="CO292" i="65"/>
  <c r="CP292" i="65" s="1"/>
  <c r="CM292" i="65"/>
  <c r="Y292" i="65"/>
  <c r="CQ291" i="65"/>
  <c r="CR291" i="65" s="1"/>
  <c r="CO291" i="65"/>
  <c r="CP291" i="65" s="1"/>
  <c r="CM291" i="65"/>
  <c r="CN291" i="65" s="1"/>
  <c r="Y291" i="65"/>
  <c r="CQ290" i="65"/>
  <c r="CR290" i="65" s="1"/>
  <c r="CO290" i="65"/>
  <c r="CP290" i="65" s="1"/>
  <c r="CM290" i="65"/>
  <c r="CN290" i="65" s="1"/>
  <c r="Y290" i="65"/>
  <c r="CQ289" i="65"/>
  <c r="CR289" i="65" s="1"/>
  <c r="CO289" i="65"/>
  <c r="CP289" i="65" s="1"/>
  <c r="CM289" i="65"/>
  <c r="CN289" i="65" s="1"/>
  <c r="Y289" i="65"/>
  <c r="Y288" i="65"/>
  <c r="CQ287" i="65"/>
  <c r="CR287" i="65" s="1"/>
  <c r="CO287" i="65"/>
  <c r="CM287" i="65"/>
  <c r="CN287" i="65" s="1"/>
  <c r="Y287" i="65"/>
  <c r="Y286" i="65"/>
  <c r="CQ285" i="65"/>
  <c r="CR285" i="65" s="1"/>
  <c r="CO285" i="65"/>
  <c r="CP285" i="65" s="1"/>
  <c r="CM285" i="65"/>
  <c r="CN285" i="65" s="1"/>
  <c r="Y285" i="65"/>
  <c r="CR284" i="65"/>
  <c r="CQ284" i="65"/>
  <c r="CO284" i="65"/>
  <c r="CP284" i="65" s="1"/>
  <c r="CM284" i="65"/>
  <c r="CN284" i="65" s="1"/>
  <c r="Y284" i="65"/>
  <c r="CQ283" i="65"/>
  <c r="CR283" i="65" s="1"/>
  <c r="CO283" i="65"/>
  <c r="CP283" i="65" s="1"/>
  <c r="CM283" i="65"/>
  <c r="CN283" i="65" s="1"/>
  <c r="Y283" i="65"/>
  <c r="Y281" i="65"/>
  <c r="CQ280" i="65"/>
  <c r="CR280" i="65" s="1"/>
  <c r="CO280" i="65"/>
  <c r="CP280" i="65" s="1"/>
  <c r="CM280" i="65"/>
  <c r="CN280" i="65" s="1"/>
  <c r="Y280" i="65"/>
  <c r="CQ279" i="65"/>
  <c r="CR279" i="65" s="1"/>
  <c r="CO279" i="65"/>
  <c r="CP279" i="65" s="1"/>
  <c r="CM279" i="65"/>
  <c r="CN279" i="65" s="1"/>
  <c r="Y279" i="65"/>
  <c r="CQ278" i="65"/>
  <c r="CR278" i="65" s="1"/>
  <c r="CO278" i="65"/>
  <c r="CP278" i="65" s="1"/>
  <c r="CM278" i="65"/>
  <c r="CN278" i="65" s="1"/>
  <c r="Y278" i="65"/>
  <c r="CQ277" i="65"/>
  <c r="CR277" i="65" s="1"/>
  <c r="CO277" i="65"/>
  <c r="CM277" i="65"/>
  <c r="CN277" i="65" s="1"/>
  <c r="Y277" i="65"/>
  <c r="CQ276" i="65"/>
  <c r="CR276" i="65" s="1"/>
  <c r="CO276" i="65"/>
  <c r="CP276" i="65" s="1"/>
  <c r="CM276" i="65"/>
  <c r="CN276" i="65" s="1"/>
  <c r="Y276" i="65"/>
  <c r="CQ275" i="65"/>
  <c r="CR275" i="65" s="1"/>
  <c r="CO275" i="65"/>
  <c r="CP275" i="65" s="1"/>
  <c r="CM275" i="65"/>
  <c r="CN275" i="65" s="1"/>
  <c r="Y275" i="65"/>
  <c r="Y274" i="65"/>
  <c r="CQ273" i="65"/>
  <c r="CR273" i="65" s="1"/>
  <c r="CO273" i="65"/>
  <c r="CM273" i="65"/>
  <c r="CN273" i="65" s="1"/>
  <c r="Y273" i="65"/>
  <c r="CQ272" i="65"/>
  <c r="CR272" i="65" s="1"/>
  <c r="CO272" i="65"/>
  <c r="CP272" i="65" s="1"/>
  <c r="CM272" i="65"/>
  <c r="CN272" i="65" s="1"/>
  <c r="Y272" i="65"/>
  <c r="Y271" i="65"/>
  <c r="CQ270" i="65"/>
  <c r="CR270" i="65" s="1"/>
  <c r="CO270" i="65"/>
  <c r="CP270" i="65" s="1"/>
  <c r="CM270" i="65"/>
  <c r="CN270" i="65" s="1"/>
  <c r="Y270" i="65"/>
  <c r="CQ269" i="65"/>
  <c r="CR269" i="65" s="1"/>
  <c r="CO269" i="65"/>
  <c r="CM269" i="65"/>
  <c r="CN269" i="65" s="1"/>
  <c r="Y269" i="65"/>
  <c r="CQ268" i="65"/>
  <c r="CR268" i="65" s="1"/>
  <c r="CO268" i="65"/>
  <c r="CM268" i="65"/>
  <c r="CN268" i="65" s="1"/>
  <c r="Y268" i="65"/>
  <c r="CQ267" i="65"/>
  <c r="CR267" i="65" s="1"/>
  <c r="CO267" i="65"/>
  <c r="CP267" i="65" s="1"/>
  <c r="CM267" i="65"/>
  <c r="CN267" i="65" s="1"/>
  <c r="Y267" i="65"/>
  <c r="CQ266" i="65"/>
  <c r="CR266" i="65" s="1"/>
  <c r="CO266" i="65"/>
  <c r="CP266" i="65" s="1"/>
  <c r="CM266" i="65"/>
  <c r="CN266" i="65" s="1"/>
  <c r="Y266" i="65"/>
  <c r="CQ265" i="65"/>
  <c r="CR265" i="65" s="1"/>
  <c r="CO265" i="65"/>
  <c r="CM265" i="65"/>
  <c r="CN265" i="65" s="1"/>
  <c r="Y265" i="65"/>
  <c r="CQ264" i="65"/>
  <c r="CR264" i="65" s="1"/>
  <c r="CO264" i="65"/>
  <c r="CP264" i="65" s="1"/>
  <c r="CM264" i="65"/>
  <c r="CN264" i="65" s="1"/>
  <c r="Y264" i="65"/>
  <c r="CQ263" i="65"/>
  <c r="CR263" i="65" s="1"/>
  <c r="CO263" i="65"/>
  <c r="CP263" i="65" s="1"/>
  <c r="CN263" i="65"/>
  <c r="CM263" i="65"/>
  <c r="Y263" i="65"/>
  <c r="CQ262" i="65"/>
  <c r="CR262" i="65" s="1"/>
  <c r="CO262" i="65"/>
  <c r="CP262" i="65" s="1"/>
  <c r="CM262" i="65"/>
  <c r="CN262" i="65" s="1"/>
  <c r="Y262" i="65"/>
  <c r="CQ261" i="65"/>
  <c r="CR261" i="65" s="1"/>
  <c r="CP261" i="65"/>
  <c r="CO261" i="65"/>
  <c r="CM261" i="65"/>
  <c r="CN261" i="65" s="1"/>
  <c r="Y261" i="65"/>
  <c r="CQ260" i="65"/>
  <c r="CR260" i="65" s="1"/>
  <c r="CO260" i="65"/>
  <c r="CP260" i="65" s="1"/>
  <c r="CM260" i="65"/>
  <c r="CN260" i="65" s="1"/>
  <c r="Y260" i="65"/>
  <c r="CQ259" i="65"/>
  <c r="CR259" i="65" s="1"/>
  <c r="CO259" i="65"/>
  <c r="CP259" i="65" s="1"/>
  <c r="CM259" i="65"/>
  <c r="Y259" i="65"/>
  <c r="AA258" i="65"/>
  <c r="Y258" i="65"/>
  <c r="Y257" i="65"/>
  <c r="CQ256" i="65"/>
  <c r="CR256" i="65" s="1"/>
  <c r="CO256" i="65"/>
  <c r="CP256" i="65" s="1"/>
  <c r="CM256" i="65"/>
  <c r="Y256" i="65"/>
  <c r="CQ255" i="65"/>
  <c r="CR255" i="65" s="1"/>
  <c r="CO255" i="65"/>
  <c r="CP255" i="65" s="1"/>
  <c r="CM255" i="65"/>
  <c r="CN255" i="65" s="1"/>
  <c r="Y255" i="65"/>
  <c r="CQ254" i="65"/>
  <c r="CR254" i="65" s="1"/>
  <c r="CO254" i="65"/>
  <c r="CM254" i="65"/>
  <c r="CN254" i="65" s="1"/>
  <c r="Y254" i="65"/>
  <c r="CQ253" i="65"/>
  <c r="CR253" i="65" s="1"/>
  <c r="CO253" i="65"/>
  <c r="CP253" i="65" s="1"/>
  <c r="CM253" i="65"/>
  <c r="CN253" i="65" s="1"/>
  <c r="Y253" i="65"/>
  <c r="CQ252" i="65"/>
  <c r="CR252" i="65" s="1"/>
  <c r="CO252" i="65"/>
  <c r="CP252" i="65" s="1"/>
  <c r="CM252" i="65"/>
  <c r="Y252" i="65"/>
  <c r="CQ251" i="65"/>
  <c r="CR251" i="65" s="1"/>
  <c r="CO251" i="65"/>
  <c r="CP251" i="65" s="1"/>
  <c r="CM251" i="65"/>
  <c r="CN251" i="65" s="1"/>
  <c r="Y251" i="65"/>
  <c r="CQ250" i="65"/>
  <c r="CR250" i="65" s="1"/>
  <c r="CO250" i="65"/>
  <c r="CP250" i="65" s="1"/>
  <c r="CM250" i="65"/>
  <c r="CN250" i="65" s="1"/>
  <c r="Y250" i="65"/>
  <c r="CQ249" i="65"/>
  <c r="CR249" i="65" s="1"/>
  <c r="CO249" i="65"/>
  <c r="CP249" i="65" s="1"/>
  <c r="CM249" i="65"/>
  <c r="CN249" i="65" s="1"/>
  <c r="Y249" i="65"/>
  <c r="CQ248" i="65"/>
  <c r="CR248" i="65" s="1"/>
  <c r="CO248" i="65"/>
  <c r="CP248" i="65" s="1"/>
  <c r="CM248" i="65"/>
  <c r="Y248" i="65"/>
  <c r="CQ247" i="65"/>
  <c r="CR247" i="65" s="1"/>
  <c r="CO247" i="65"/>
  <c r="CP247" i="65" s="1"/>
  <c r="CM247" i="65"/>
  <c r="CN247" i="65" s="1"/>
  <c r="Y247" i="65"/>
  <c r="AA246" i="65"/>
  <c r="Y246" i="65"/>
  <c r="CQ245" i="65"/>
  <c r="CR245" i="65" s="1"/>
  <c r="CO245" i="65"/>
  <c r="CP245" i="65" s="1"/>
  <c r="CM245" i="65"/>
  <c r="Y245" i="65"/>
  <c r="CQ244" i="65"/>
  <c r="CR244" i="65" s="1"/>
  <c r="CO244" i="65"/>
  <c r="CP244" i="65" s="1"/>
  <c r="CM244" i="65"/>
  <c r="CN244" i="65" s="1"/>
  <c r="Y244" i="65"/>
  <c r="CQ243" i="65"/>
  <c r="CR243" i="65" s="1"/>
  <c r="CO243" i="65"/>
  <c r="CM243" i="65"/>
  <c r="CN243" i="65" s="1"/>
  <c r="Y243" i="65"/>
  <c r="Y242" i="65"/>
  <c r="CQ241" i="65"/>
  <c r="CR241" i="65" s="1"/>
  <c r="CO241" i="65"/>
  <c r="CP241" i="65" s="1"/>
  <c r="CM241" i="65"/>
  <c r="CN241" i="65" s="1"/>
  <c r="Y241" i="65"/>
  <c r="CQ240" i="65"/>
  <c r="CR240" i="65" s="1"/>
  <c r="CO240" i="65"/>
  <c r="CP240" i="65" s="1"/>
  <c r="CM240" i="65"/>
  <c r="CS240" i="65" s="1"/>
  <c r="CT240" i="65" s="1"/>
  <c r="Y240" i="65"/>
  <c r="CQ239" i="65"/>
  <c r="CR239" i="65" s="1"/>
  <c r="CO239" i="65"/>
  <c r="CS239" i="65" s="1"/>
  <c r="CT239" i="65" s="1"/>
  <c r="CN239" i="65"/>
  <c r="CM239" i="65"/>
  <c r="Y239" i="65"/>
  <c r="CQ238" i="65"/>
  <c r="CR238" i="65" s="1"/>
  <c r="CP238" i="65"/>
  <c r="CO238" i="65"/>
  <c r="CM238" i="65"/>
  <c r="CN238" i="65" s="1"/>
  <c r="Y238" i="65"/>
  <c r="CQ237" i="65"/>
  <c r="CR237" i="65" s="1"/>
  <c r="CO237" i="65"/>
  <c r="CP237" i="65" s="1"/>
  <c r="CM237" i="65"/>
  <c r="Y237" i="65"/>
  <c r="Y236" i="65"/>
  <c r="Y235" i="65"/>
  <c r="CQ234" i="65"/>
  <c r="CR234" i="65" s="1"/>
  <c r="CO234" i="65"/>
  <c r="CP234" i="65" s="1"/>
  <c r="CM234" i="65"/>
  <c r="CN234" i="65" s="1"/>
  <c r="Y234" i="65"/>
  <c r="CQ233" i="65"/>
  <c r="CR233" i="65" s="1"/>
  <c r="CO233" i="65"/>
  <c r="CP233" i="65" s="1"/>
  <c r="CN233" i="65"/>
  <c r="CM233" i="65"/>
  <c r="Y233" i="65"/>
  <c r="CQ232" i="65"/>
  <c r="CR232" i="65" s="1"/>
  <c r="CO232" i="65"/>
  <c r="CP232" i="65" s="1"/>
  <c r="CM232" i="65"/>
  <c r="Y232" i="65"/>
  <c r="CQ231" i="65"/>
  <c r="CR231" i="65" s="1"/>
  <c r="CO231" i="65"/>
  <c r="CM231" i="65"/>
  <c r="CN231" i="65" s="1"/>
  <c r="Y231" i="65"/>
  <c r="AA230" i="65"/>
  <c r="Y230" i="65"/>
  <c r="CQ229" i="65"/>
  <c r="CR229" i="65" s="1"/>
  <c r="CO229" i="65"/>
  <c r="CP229" i="65" s="1"/>
  <c r="CM229" i="65"/>
  <c r="CN229" i="65" s="1"/>
  <c r="Y229" i="65"/>
  <c r="CQ228" i="65"/>
  <c r="CR228" i="65" s="1"/>
  <c r="CO228" i="65"/>
  <c r="CP228" i="65" s="1"/>
  <c r="CM228" i="65"/>
  <c r="CN228" i="65" s="1"/>
  <c r="Y228" i="65"/>
  <c r="CQ227" i="65"/>
  <c r="CR227" i="65" s="1"/>
  <c r="CO227" i="65"/>
  <c r="CP227" i="65" s="1"/>
  <c r="CM227" i="65"/>
  <c r="CN227" i="65" s="1"/>
  <c r="Y227" i="65"/>
  <c r="CQ226" i="65"/>
  <c r="CR226" i="65" s="1"/>
  <c r="CO226" i="65"/>
  <c r="CP226" i="65" s="1"/>
  <c r="CN226" i="65"/>
  <c r="CM226" i="65"/>
  <c r="Y226" i="65"/>
  <c r="AA225" i="65"/>
  <c r="Y225" i="65"/>
  <c r="Y224" i="65"/>
  <c r="CQ223" i="65"/>
  <c r="CR223" i="65" s="1"/>
  <c r="CO223" i="65"/>
  <c r="CP223" i="65" s="1"/>
  <c r="CM223" i="65"/>
  <c r="Y223" i="65"/>
  <c r="AA222" i="65"/>
  <c r="Y222" i="65"/>
  <c r="CQ221" i="65"/>
  <c r="CR221" i="65" s="1"/>
  <c r="CO221" i="65"/>
  <c r="CP221" i="65" s="1"/>
  <c r="CM221" i="65"/>
  <c r="CN221" i="65" s="1"/>
  <c r="Y221" i="65"/>
  <c r="Y220" i="65"/>
  <c r="CQ219" i="65"/>
  <c r="CR219" i="65" s="1"/>
  <c r="CO219" i="65"/>
  <c r="CP219" i="65" s="1"/>
  <c r="CN219" i="65"/>
  <c r="CM219" i="65"/>
  <c r="Y219" i="65"/>
  <c r="AA218" i="65"/>
  <c r="Y218" i="65"/>
  <c r="CQ217" i="65"/>
  <c r="CR217" i="65" s="1"/>
  <c r="CO217" i="65"/>
  <c r="CP217" i="65" s="1"/>
  <c r="CM217" i="65"/>
  <c r="Y217" i="65"/>
  <c r="Y216" i="65"/>
  <c r="CQ215" i="65"/>
  <c r="CR215" i="65" s="1"/>
  <c r="CO215" i="65"/>
  <c r="CP215" i="65" s="1"/>
  <c r="CM215" i="65"/>
  <c r="CN215" i="65" s="1"/>
  <c r="Y215" i="65"/>
  <c r="CQ214" i="65"/>
  <c r="CR214" i="65" s="1"/>
  <c r="CO214" i="65"/>
  <c r="CP214" i="65" s="1"/>
  <c r="CM214" i="65"/>
  <c r="CN214" i="65" s="1"/>
  <c r="Y214" i="65"/>
  <c r="CQ213" i="65"/>
  <c r="CR213" i="65" s="1"/>
  <c r="CO213" i="65"/>
  <c r="CP213" i="65" s="1"/>
  <c r="CM213" i="65"/>
  <c r="CN213" i="65" s="1"/>
  <c r="Y213" i="65"/>
  <c r="Y212" i="65"/>
  <c r="CQ211" i="65"/>
  <c r="CR211" i="65" s="1"/>
  <c r="CO211" i="65"/>
  <c r="CM211" i="65"/>
  <c r="CN211" i="65" s="1"/>
  <c r="Y211" i="65"/>
  <c r="CQ210" i="65"/>
  <c r="CR210" i="65" s="1"/>
  <c r="CO210" i="65"/>
  <c r="CP210" i="65" s="1"/>
  <c r="CM210" i="65"/>
  <c r="CN210" i="65" s="1"/>
  <c r="Y210" i="65"/>
  <c r="CQ209" i="65"/>
  <c r="CR209" i="65" s="1"/>
  <c r="CP209" i="65"/>
  <c r="CO209" i="65"/>
  <c r="CM209" i="65"/>
  <c r="CQ208" i="65"/>
  <c r="CR208" i="65" s="1"/>
  <c r="CO208" i="65"/>
  <c r="CP208" i="65" s="1"/>
  <c r="CM208" i="65"/>
  <c r="CQ207" i="65"/>
  <c r="CR207" i="65" s="1"/>
  <c r="CO207" i="65"/>
  <c r="CP207" i="65" s="1"/>
  <c r="CM207" i="65"/>
  <c r="CQ206" i="65"/>
  <c r="CR206" i="65" s="1"/>
  <c r="CO206" i="65"/>
  <c r="CP206" i="65" s="1"/>
  <c r="CM206" i="65"/>
  <c r="CQ205" i="65"/>
  <c r="CR205" i="65" s="1"/>
  <c r="CO205" i="65"/>
  <c r="CP205" i="65" s="1"/>
  <c r="CM205" i="65"/>
  <c r="Y205" i="65"/>
  <c r="AA204" i="65"/>
  <c r="Y204" i="65"/>
  <c r="Y203" i="65"/>
  <c r="Y202" i="65"/>
  <c r="CQ201" i="65"/>
  <c r="CR201" i="65" s="1"/>
  <c r="CO201" i="65"/>
  <c r="CP201" i="65" s="1"/>
  <c r="CM201" i="65"/>
  <c r="Y201" i="65"/>
  <c r="CQ199" i="65"/>
  <c r="CR199" i="65" s="1"/>
  <c r="CO199" i="65"/>
  <c r="CP199" i="65" s="1"/>
  <c r="CM199" i="65"/>
  <c r="Y199" i="65"/>
  <c r="CQ198" i="65"/>
  <c r="CR198" i="65" s="1"/>
  <c r="CO198" i="65"/>
  <c r="CM198" i="65"/>
  <c r="CN198" i="65" s="1"/>
  <c r="Y198" i="65"/>
  <c r="CQ197" i="65"/>
  <c r="CR197" i="65" s="1"/>
  <c r="CO197" i="65"/>
  <c r="CP197" i="65" s="1"/>
  <c r="CM197" i="65"/>
  <c r="CN197" i="65" s="1"/>
  <c r="Y197" i="65"/>
  <c r="AA196" i="65"/>
  <c r="Y196" i="65"/>
  <c r="CQ195" i="65"/>
  <c r="CR195" i="65" s="1"/>
  <c r="CO195" i="65"/>
  <c r="CM195" i="65"/>
  <c r="CN195" i="65" s="1"/>
  <c r="Y195" i="65"/>
  <c r="CQ194" i="65"/>
  <c r="CR194" i="65" s="1"/>
  <c r="CO194" i="65"/>
  <c r="CM194" i="65"/>
  <c r="CN194" i="65" s="1"/>
  <c r="Y194" i="65"/>
  <c r="CQ193" i="65"/>
  <c r="CR193" i="65" s="1"/>
  <c r="CO193" i="65"/>
  <c r="CP193" i="65" s="1"/>
  <c r="CM193" i="65"/>
  <c r="Y193" i="65"/>
  <c r="CQ191" i="65"/>
  <c r="CR191" i="65" s="1"/>
  <c r="CO191" i="65"/>
  <c r="CP191" i="65" s="1"/>
  <c r="CM191" i="65"/>
  <c r="Y191" i="65"/>
  <c r="AA190" i="65"/>
  <c r="Y189" i="65"/>
  <c r="CQ188" i="65"/>
  <c r="CR188" i="65" s="1"/>
  <c r="CO188" i="65"/>
  <c r="CP188" i="65" s="1"/>
  <c r="CM188" i="65"/>
  <c r="Y188" i="65"/>
  <c r="CQ187" i="65"/>
  <c r="CR187" i="65" s="1"/>
  <c r="CO187" i="65"/>
  <c r="CP187" i="65" s="1"/>
  <c r="CM187" i="65"/>
  <c r="Y187" i="65"/>
  <c r="CQ186" i="65"/>
  <c r="CR186" i="65" s="1"/>
  <c r="CO186" i="65"/>
  <c r="CP186" i="65" s="1"/>
  <c r="CM186" i="65"/>
  <c r="CN186" i="65" s="1"/>
  <c r="Y186" i="65"/>
  <c r="AA185" i="65"/>
  <c r="CQ183" i="65"/>
  <c r="CR183" i="65" s="1"/>
  <c r="CO183" i="65"/>
  <c r="CP183" i="65" s="1"/>
  <c r="CM183" i="65"/>
  <c r="Y183" i="65"/>
  <c r="CQ182" i="65"/>
  <c r="CR182" i="65" s="1"/>
  <c r="CO182" i="65"/>
  <c r="CP182" i="65" s="1"/>
  <c r="CM182" i="65"/>
  <c r="CN182" i="65" s="1"/>
  <c r="Y182" i="65"/>
  <c r="CQ181" i="65"/>
  <c r="CR181" i="65" s="1"/>
  <c r="CO181" i="65"/>
  <c r="CP181" i="65" s="1"/>
  <c r="CM181" i="65"/>
  <c r="CN181" i="65" s="1"/>
  <c r="Y181" i="65"/>
  <c r="CQ180" i="65"/>
  <c r="CR180" i="65" s="1"/>
  <c r="CO180" i="65"/>
  <c r="CP180" i="65" s="1"/>
  <c r="CM180" i="65"/>
  <c r="Y180" i="65"/>
  <c r="CQ179" i="65"/>
  <c r="CR179" i="65" s="1"/>
  <c r="CO179" i="65"/>
  <c r="CP179" i="65" s="1"/>
  <c r="CM179" i="65"/>
  <c r="Y179" i="65"/>
  <c r="CQ178" i="65"/>
  <c r="CR178" i="65" s="1"/>
  <c r="CO178" i="65"/>
  <c r="CP178" i="65" s="1"/>
  <c r="CM178" i="65"/>
  <c r="CN178" i="65" s="1"/>
  <c r="Y178" i="65"/>
  <c r="AA177" i="65"/>
  <c r="CQ176" i="65"/>
  <c r="CR176" i="65" s="1"/>
  <c r="CO176" i="65"/>
  <c r="CP176" i="65" s="1"/>
  <c r="CM176" i="65"/>
  <c r="Y176" i="65"/>
  <c r="CQ175" i="65"/>
  <c r="CR175" i="65" s="1"/>
  <c r="CO175" i="65"/>
  <c r="CP175" i="65" s="1"/>
  <c r="CM175" i="65"/>
  <c r="Y175" i="65"/>
  <c r="CQ174" i="65"/>
  <c r="CR174" i="65" s="1"/>
  <c r="CO174" i="65"/>
  <c r="CP174" i="65" s="1"/>
  <c r="CM174" i="65"/>
  <c r="CN174" i="65" s="1"/>
  <c r="Y174" i="65"/>
  <c r="CQ172" i="65"/>
  <c r="CR172" i="65" s="1"/>
  <c r="CO172" i="65"/>
  <c r="CP172" i="65" s="1"/>
  <c r="CM172" i="65"/>
  <c r="CN172" i="65" s="1"/>
  <c r="Y172" i="65"/>
  <c r="CQ171" i="65"/>
  <c r="CR171" i="65" s="1"/>
  <c r="CO171" i="65"/>
  <c r="CP171" i="65" s="1"/>
  <c r="CM171" i="65"/>
  <c r="Y171" i="65"/>
  <c r="CQ170" i="65"/>
  <c r="CR170" i="65" s="1"/>
  <c r="CO170" i="65"/>
  <c r="CP170" i="65" s="1"/>
  <c r="CM170" i="65"/>
  <c r="Y170" i="65"/>
  <c r="CT169" i="65"/>
  <c r="Y169" i="65"/>
  <c r="CT168" i="65"/>
  <c r="AA168" i="65"/>
  <c r="Y168" i="65"/>
  <c r="CQ167" i="65"/>
  <c r="CR167" i="65" s="1"/>
  <c r="CO167" i="65"/>
  <c r="CP167" i="65" s="1"/>
  <c r="CM167" i="65"/>
  <c r="CN167" i="65" s="1"/>
  <c r="Y167" i="65"/>
  <c r="Y166" i="65"/>
  <c r="Y165" i="65"/>
  <c r="Y164" i="65"/>
  <c r="CQ163" i="65"/>
  <c r="CR163" i="65" s="1"/>
  <c r="CO163" i="65"/>
  <c r="CM163" i="65"/>
  <c r="CN163" i="65" s="1"/>
  <c r="Y163" i="65"/>
  <c r="CQ162" i="65"/>
  <c r="CR162" i="65" s="1"/>
  <c r="CO162" i="65"/>
  <c r="CP162" i="65" s="1"/>
  <c r="CM162" i="65"/>
  <c r="Y162" i="65"/>
  <c r="CQ161" i="65"/>
  <c r="CR161" i="65" s="1"/>
  <c r="CO161" i="65"/>
  <c r="CP161" i="65" s="1"/>
  <c r="CM161" i="65"/>
  <c r="CN161" i="65" s="1"/>
  <c r="Y161" i="65"/>
  <c r="CQ160" i="65"/>
  <c r="CR160" i="65" s="1"/>
  <c r="CO160" i="65"/>
  <c r="CM160" i="65"/>
  <c r="CN160" i="65" s="1"/>
  <c r="Y160" i="65"/>
  <c r="CQ159" i="65"/>
  <c r="CR159" i="65" s="1"/>
  <c r="CO159" i="65"/>
  <c r="CM159" i="65"/>
  <c r="CN159" i="65" s="1"/>
  <c r="Y159" i="65"/>
  <c r="CQ158" i="65"/>
  <c r="CR158" i="65" s="1"/>
  <c r="CO158" i="65"/>
  <c r="CP158" i="65" s="1"/>
  <c r="CM158" i="65"/>
  <c r="Y158" i="65"/>
  <c r="CQ157" i="65"/>
  <c r="CR157" i="65" s="1"/>
  <c r="CO157" i="65"/>
  <c r="CP157" i="65" s="1"/>
  <c r="CM157" i="65"/>
  <c r="Y157" i="65"/>
  <c r="CQ156" i="65"/>
  <c r="CR156" i="65" s="1"/>
  <c r="CO156" i="65"/>
  <c r="CP156" i="65" s="1"/>
  <c r="CM156" i="65"/>
  <c r="CN156" i="65" s="1"/>
  <c r="Y156" i="65"/>
  <c r="CQ155" i="65"/>
  <c r="CR155" i="65" s="1"/>
  <c r="CO155" i="65"/>
  <c r="CP155" i="65" s="1"/>
  <c r="CM155" i="65"/>
  <c r="CN155" i="65" s="1"/>
  <c r="Y155" i="65"/>
  <c r="CQ154" i="65"/>
  <c r="CR154" i="65" s="1"/>
  <c r="CO154" i="65"/>
  <c r="CP154" i="65" s="1"/>
  <c r="CM154" i="65"/>
  <c r="Y154" i="65"/>
  <c r="CQ153" i="65"/>
  <c r="CR153" i="65" s="1"/>
  <c r="CO153" i="65"/>
  <c r="CP153" i="65" s="1"/>
  <c r="CM153" i="65"/>
  <c r="Y153" i="65"/>
  <c r="CQ152" i="65"/>
  <c r="CR152" i="65" s="1"/>
  <c r="CO152" i="65"/>
  <c r="CP152" i="65" s="1"/>
  <c r="CM152" i="65"/>
  <c r="CN152" i="65" s="1"/>
  <c r="Y152" i="65"/>
  <c r="CQ151" i="65"/>
  <c r="CR151" i="65" s="1"/>
  <c r="CO151" i="65"/>
  <c r="CM151" i="65"/>
  <c r="CN151" i="65" s="1"/>
  <c r="Y151" i="65"/>
  <c r="CQ150" i="65"/>
  <c r="CR150" i="65" s="1"/>
  <c r="CO150" i="65"/>
  <c r="CP150" i="65" s="1"/>
  <c r="CM150" i="65"/>
  <c r="Y150" i="65"/>
  <c r="CQ149" i="65"/>
  <c r="CR149" i="65" s="1"/>
  <c r="CO149" i="65"/>
  <c r="CP149" i="65" s="1"/>
  <c r="CM149" i="65"/>
  <c r="CN149" i="65" s="1"/>
  <c r="Y149" i="65"/>
  <c r="AA148" i="65"/>
  <c r="Y148" i="65"/>
  <c r="CQ147" i="65"/>
  <c r="CR147" i="65" s="1"/>
  <c r="CO147" i="65"/>
  <c r="CP147" i="65" s="1"/>
  <c r="CM147" i="65"/>
  <c r="Y147" i="65"/>
  <c r="CQ146" i="65"/>
  <c r="CR146" i="65" s="1"/>
  <c r="CO146" i="65"/>
  <c r="CP146" i="65" s="1"/>
  <c r="CM146" i="65"/>
  <c r="Y146" i="65"/>
  <c r="CQ145" i="65"/>
  <c r="CR145" i="65" s="1"/>
  <c r="CO145" i="65"/>
  <c r="CP145" i="65" s="1"/>
  <c r="CM145" i="65"/>
  <c r="CN145" i="65" s="1"/>
  <c r="Y145" i="65"/>
  <c r="CQ144" i="65"/>
  <c r="CR144" i="65" s="1"/>
  <c r="CO144" i="65"/>
  <c r="CP144" i="65" s="1"/>
  <c r="CM144" i="65"/>
  <c r="CN144" i="65" s="1"/>
  <c r="Y144" i="65"/>
  <c r="CQ143" i="65"/>
  <c r="CR143" i="65" s="1"/>
  <c r="CO143" i="65"/>
  <c r="CP143" i="65" s="1"/>
  <c r="CM143" i="65"/>
  <c r="Y143" i="65"/>
  <c r="CQ142" i="65"/>
  <c r="CR142" i="65" s="1"/>
  <c r="CO142" i="65"/>
  <c r="CP142" i="65" s="1"/>
  <c r="CN142" i="65"/>
  <c r="CM142" i="65"/>
  <c r="Y142" i="65"/>
  <c r="CQ141" i="65"/>
  <c r="CR141" i="65" s="1"/>
  <c r="CO141" i="65"/>
  <c r="CP141" i="65" s="1"/>
  <c r="CM141" i="65"/>
  <c r="CN141" i="65" s="1"/>
  <c r="Y141" i="65"/>
  <c r="CR140" i="65"/>
  <c r="CQ140" i="65"/>
  <c r="CO140" i="65"/>
  <c r="CM140" i="65"/>
  <c r="CN140" i="65" s="1"/>
  <c r="Y140" i="65"/>
  <c r="CQ139" i="65"/>
  <c r="CR139" i="65" s="1"/>
  <c r="CO139" i="65"/>
  <c r="CP139" i="65" s="1"/>
  <c r="CM139" i="65"/>
  <c r="Y139" i="65"/>
  <c r="CQ138" i="65"/>
  <c r="CR138" i="65" s="1"/>
  <c r="CO138" i="65"/>
  <c r="CP138" i="65" s="1"/>
  <c r="CM138" i="65"/>
  <c r="CN138" i="65" s="1"/>
  <c r="Y138" i="65"/>
  <c r="CQ137" i="65"/>
  <c r="CR137" i="65" s="1"/>
  <c r="CO137" i="65"/>
  <c r="CP137" i="65" s="1"/>
  <c r="CN137" i="65"/>
  <c r="CM137" i="65"/>
  <c r="Y137" i="65"/>
  <c r="CQ136" i="65"/>
  <c r="CR136" i="65" s="1"/>
  <c r="CO136" i="65"/>
  <c r="CM136" i="65"/>
  <c r="CN136" i="65" s="1"/>
  <c r="Y136" i="65"/>
  <c r="CQ135" i="65"/>
  <c r="CR135" i="65" s="1"/>
  <c r="CO135" i="65"/>
  <c r="CP135" i="65" s="1"/>
  <c r="CM135" i="65"/>
  <c r="Y135" i="65"/>
  <c r="CQ134" i="65"/>
  <c r="CR134" i="65" s="1"/>
  <c r="CO134" i="65"/>
  <c r="CP134" i="65" s="1"/>
  <c r="CM134" i="65"/>
  <c r="Y134" i="65"/>
  <c r="CQ133" i="65"/>
  <c r="CR133" i="65" s="1"/>
  <c r="CO133" i="65"/>
  <c r="CS133" i="65" s="1"/>
  <c r="CT133" i="65" s="1"/>
  <c r="CM133" i="65"/>
  <c r="CN133" i="65" s="1"/>
  <c r="Y133" i="65"/>
  <c r="CQ132" i="65"/>
  <c r="CR132" i="65" s="1"/>
  <c r="CO132" i="65"/>
  <c r="CS132" i="65" s="1"/>
  <c r="CT132" i="65" s="1"/>
  <c r="CN132" i="65"/>
  <c r="CM132" i="65"/>
  <c r="Y132" i="65"/>
  <c r="CQ131" i="65"/>
  <c r="CR131" i="65" s="1"/>
  <c r="CP131" i="65"/>
  <c r="CO131" i="65"/>
  <c r="CM131" i="65"/>
  <c r="Y131" i="65"/>
  <c r="CR130" i="65"/>
  <c r="CQ130" i="65"/>
  <c r="CO130" i="65"/>
  <c r="CP130" i="65" s="1"/>
  <c r="CN130" i="65"/>
  <c r="CM130" i="65"/>
  <c r="Y130" i="65"/>
  <c r="CQ129" i="65"/>
  <c r="CR129" i="65" s="1"/>
  <c r="CO129" i="65"/>
  <c r="CP129" i="65" s="1"/>
  <c r="CM129" i="65"/>
  <c r="CN129" i="65" s="1"/>
  <c r="Y129" i="65"/>
  <c r="AA128" i="65"/>
  <c r="Y128" i="65"/>
  <c r="CQ127" i="65"/>
  <c r="CR127" i="65" s="1"/>
  <c r="CO127" i="65"/>
  <c r="CP127" i="65" s="1"/>
  <c r="CM127" i="65"/>
  <c r="Y127" i="65"/>
  <c r="CQ126" i="65"/>
  <c r="CR126" i="65" s="1"/>
  <c r="CO126" i="65"/>
  <c r="CP126" i="65" s="1"/>
  <c r="CM126" i="65"/>
  <c r="CN126" i="65" s="1"/>
  <c r="Y126" i="65"/>
  <c r="CQ125" i="65"/>
  <c r="CR125" i="65" s="1"/>
  <c r="CO125" i="65"/>
  <c r="CS125" i="65" s="1"/>
  <c r="CT125" i="65" s="1"/>
  <c r="CN125" i="65"/>
  <c r="CM125" i="65"/>
  <c r="Y125" i="65"/>
  <c r="CQ124" i="65"/>
  <c r="CR124" i="65" s="1"/>
  <c r="CP124" i="65"/>
  <c r="CO124" i="65"/>
  <c r="CM124" i="65"/>
  <c r="Y124" i="65"/>
  <c r="CR123" i="65"/>
  <c r="CQ123" i="65"/>
  <c r="CO123" i="65"/>
  <c r="CP123" i="65" s="1"/>
  <c r="CM123" i="65"/>
  <c r="CN123" i="65" s="1"/>
  <c r="Y123" i="65"/>
  <c r="CQ122" i="65"/>
  <c r="CR122" i="65" s="1"/>
  <c r="CO122" i="65"/>
  <c r="CP122" i="65" s="1"/>
  <c r="CM122" i="65"/>
  <c r="CN122" i="65" s="1"/>
  <c r="Y122" i="65"/>
  <c r="CQ121" i="65"/>
  <c r="CR121" i="65" s="1"/>
  <c r="CO121" i="65"/>
  <c r="CM121" i="65"/>
  <c r="CN121" i="65" s="1"/>
  <c r="Y121" i="65"/>
  <c r="CQ120" i="65"/>
  <c r="CR120" i="65" s="1"/>
  <c r="CO120" i="65"/>
  <c r="CP120" i="65" s="1"/>
  <c r="CM120" i="65"/>
  <c r="Y120" i="65"/>
  <c r="CQ119" i="65"/>
  <c r="CR119" i="65" s="1"/>
  <c r="CO119" i="65"/>
  <c r="CP119" i="65" s="1"/>
  <c r="CM119" i="65"/>
  <c r="Y119" i="65"/>
  <c r="CQ118" i="65"/>
  <c r="CR118" i="65" s="1"/>
  <c r="CO118" i="65"/>
  <c r="CP118" i="65" s="1"/>
  <c r="CM118" i="65"/>
  <c r="CN118" i="65" s="1"/>
  <c r="Y118" i="65"/>
  <c r="CQ117" i="65"/>
  <c r="CR117" i="65" s="1"/>
  <c r="CO117" i="65"/>
  <c r="CP117" i="65" s="1"/>
  <c r="CM117" i="65"/>
  <c r="CN117" i="65" s="1"/>
  <c r="Y117" i="65"/>
  <c r="AA116" i="65"/>
  <c r="Y116" i="65"/>
  <c r="CQ115" i="65"/>
  <c r="CR115" i="65" s="1"/>
  <c r="CO115" i="65"/>
  <c r="CM115" i="65"/>
  <c r="CN115" i="65" s="1"/>
  <c r="Y115" i="65"/>
  <c r="CQ114" i="65"/>
  <c r="CR114" i="65" s="1"/>
  <c r="CO114" i="65"/>
  <c r="CM114" i="65"/>
  <c r="CN114" i="65" s="1"/>
  <c r="Y114" i="65"/>
  <c r="CQ113" i="65"/>
  <c r="CR113" i="65" s="1"/>
  <c r="CO113" i="65"/>
  <c r="CP113" i="65" s="1"/>
  <c r="CM113" i="65"/>
  <c r="Y113" i="65"/>
  <c r="CQ112" i="65"/>
  <c r="CR112" i="65" s="1"/>
  <c r="CO112" i="65"/>
  <c r="CP112" i="65" s="1"/>
  <c r="CM112" i="65"/>
  <c r="Y112" i="65"/>
  <c r="CQ111" i="65"/>
  <c r="CR111" i="65" s="1"/>
  <c r="CO111" i="65"/>
  <c r="CM111" i="65"/>
  <c r="CN111" i="65" s="1"/>
  <c r="Y111" i="65"/>
  <c r="CQ110" i="65"/>
  <c r="CR110" i="65" s="1"/>
  <c r="CO110" i="65"/>
  <c r="CP110" i="65" s="1"/>
  <c r="CM110" i="65"/>
  <c r="CN110" i="65" s="1"/>
  <c r="Y110" i="65"/>
  <c r="CQ109" i="65"/>
  <c r="CR109" i="65" s="1"/>
  <c r="CO109" i="65"/>
  <c r="CP109" i="65" s="1"/>
  <c r="CM109" i="65"/>
  <c r="Y109" i="65"/>
  <c r="CQ108" i="65"/>
  <c r="CR108" i="65" s="1"/>
  <c r="CO108" i="65"/>
  <c r="CP108" i="65" s="1"/>
  <c r="CM108" i="65"/>
  <c r="Y108" i="65"/>
  <c r="AA107" i="65"/>
  <c r="Y107" i="65"/>
  <c r="Y106" i="65"/>
  <c r="CQ105" i="65"/>
  <c r="CR105" i="65" s="1"/>
  <c r="CO105" i="65"/>
  <c r="CP105" i="65" s="1"/>
  <c r="CM105" i="65"/>
  <c r="CN105" i="65" s="1"/>
  <c r="Y105" i="65"/>
  <c r="CQ104" i="65"/>
  <c r="CR104" i="65" s="1"/>
  <c r="CO104" i="65"/>
  <c r="CP104" i="65" s="1"/>
  <c r="CM104" i="65"/>
  <c r="CN104" i="65" s="1"/>
  <c r="Y104" i="65"/>
  <c r="CQ103" i="65"/>
  <c r="CR103" i="65" s="1"/>
  <c r="CO103" i="65"/>
  <c r="CM103" i="65"/>
  <c r="CN103" i="65" s="1"/>
  <c r="Y103" i="65"/>
  <c r="CQ102" i="65"/>
  <c r="CR102" i="65" s="1"/>
  <c r="CO102" i="65"/>
  <c r="CP102" i="65" s="1"/>
  <c r="CM102" i="65"/>
  <c r="Y102" i="65"/>
  <c r="CQ101" i="65"/>
  <c r="CR101" i="65" s="1"/>
  <c r="CO101" i="65"/>
  <c r="CP101" i="65" s="1"/>
  <c r="CM101" i="65"/>
  <c r="Y101" i="65"/>
  <c r="CQ100" i="65"/>
  <c r="CR100" i="65" s="1"/>
  <c r="CO100" i="65"/>
  <c r="CM100" i="65"/>
  <c r="CN100" i="65" s="1"/>
  <c r="Y100" i="65"/>
  <c r="CQ99" i="65"/>
  <c r="CR99" i="65" s="1"/>
  <c r="CO99" i="65"/>
  <c r="CP99" i="65" s="1"/>
  <c r="CM99" i="65"/>
  <c r="CN99" i="65" s="1"/>
  <c r="Y99" i="65"/>
  <c r="CQ98" i="65"/>
  <c r="CR98" i="65" s="1"/>
  <c r="CO98" i="65"/>
  <c r="CP98" i="65" s="1"/>
  <c r="CM98" i="65"/>
  <c r="Y98" i="65"/>
  <c r="CQ97" i="65"/>
  <c r="CR97" i="65" s="1"/>
  <c r="CP97" i="65"/>
  <c r="CO97" i="65"/>
  <c r="CM97" i="65"/>
  <c r="Y97" i="65"/>
  <c r="CQ96" i="65"/>
  <c r="CR96" i="65" s="1"/>
  <c r="CO96" i="65"/>
  <c r="CP96" i="65" s="1"/>
  <c r="CM96" i="65"/>
  <c r="CN96" i="65" s="1"/>
  <c r="Y96" i="65"/>
  <c r="CQ95" i="65"/>
  <c r="CR95" i="65" s="1"/>
  <c r="CO95" i="65"/>
  <c r="CM95" i="65"/>
  <c r="CN95" i="65" s="1"/>
  <c r="Y95" i="65"/>
  <c r="CQ94" i="65"/>
  <c r="CR94" i="65" s="1"/>
  <c r="CO94" i="65"/>
  <c r="CP94" i="65" s="1"/>
  <c r="CM94" i="65"/>
  <c r="Y94" i="65"/>
  <c r="CQ93" i="65"/>
  <c r="CR93" i="65" s="1"/>
  <c r="CO93" i="65"/>
  <c r="CP93" i="65" s="1"/>
  <c r="CM93" i="65"/>
  <c r="Y93" i="65"/>
  <c r="CQ92" i="65"/>
  <c r="CR92" i="65" s="1"/>
  <c r="CO92" i="65"/>
  <c r="CP92" i="65" s="1"/>
  <c r="CM92" i="65"/>
  <c r="CN92" i="65" s="1"/>
  <c r="Y92" i="65"/>
  <c r="CQ91" i="65"/>
  <c r="CR91" i="65" s="1"/>
  <c r="CO91" i="65"/>
  <c r="CM91" i="65"/>
  <c r="CN91" i="65" s="1"/>
  <c r="Y91" i="65"/>
  <c r="CQ90" i="65"/>
  <c r="CR90" i="65" s="1"/>
  <c r="CO90" i="65"/>
  <c r="CP90" i="65" s="1"/>
  <c r="CM90" i="65"/>
  <c r="Y90" i="65"/>
  <c r="CQ89" i="65"/>
  <c r="CR89" i="65" s="1"/>
  <c r="CO89" i="65"/>
  <c r="CP89" i="65" s="1"/>
  <c r="CM89" i="65"/>
  <c r="CN89" i="65" s="1"/>
  <c r="Y89" i="65"/>
  <c r="CQ88" i="65"/>
  <c r="CR88" i="65" s="1"/>
  <c r="CO88" i="65"/>
  <c r="CM88" i="65"/>
  <c r="CN88" i="65" s="1"/>
  <c r="Y88" i="65"/>
  <c r="CQ87" i="65"/>
  <c r="CR87" i="65" s="1"/>
  <c r="CO87" i="65"/>
  <c r="CM87" i="65"/>
  <c r="CN87" i="65" s="1"/>
  <c r="Y87" i="65"/>
  <c r="CQ86" i="65"/>
  <c r="CR86" i="65" s="1"/>
  <c r="CO86" i="65"/>
  <c r="CP86" i="65" s="1"/>
  <c r="CM86" i="65"/>
  <c r="Y86" i="65"/>
  <c r="CQ85" i="65"/>
  <c r="CR85" i="65" s="1"/>
  <c r="CO85" i="65"/>
  <c r="CP85" i="65" s="1"/>
  <c r="CM85" i="65"/>
  <c r="Y85" i="65"/>
  <c r="CQ84" i="65"/>
  <c r="CR84" i="65" s="1"/>
  <c r="CO84" i="65"/>
  <c r="CP84" i="65" s="1"/>
  <c r="CM84" i="65"/>
  <c r="CN84" i="65" s="1"/>
  <c r="Y84" i="65"/>
  <c r="AA83" i="65"/>
  <c r="Y83" i="65"/>
  <c r="CQ82" i="65"/>
  <c r="CR82" i="65" s="1"/>
  <c r="CO82" i="65"/>
  <c r="CP82" i="65" s="1"/>
  <c r="CM82" i="65"/>
  <c r="CN82" i="65" s="1"/>
  <c r="Y82" i="65"/>
  <c r="CQ81" i="65"/>
  <c r="CR81" i="65" s="1"/>
  <c r="CO81" i="65"/>
  <c r="CP81" i="65" s="1"/>
  <c r="CM81" i="65"/>
  <c r="CN81" i="65" s="1"/>
  <c r="Y81" i="65"/>
  <c r="CQ80" i="65"/>
  <c r="CR80" i="65" s="1"/>
  <c r="CO80" i="65"/>
  <c r="CM80" i="65"/>
  <c r="CN80" i="65" s="1"/>
  <c r="Y80" i="65"/>
  <c r="CQ79" i="65"/>
  <c r="CR79" i="65" s="1"/>
  <c r="CO79" i="65"/>
  <c r="CP79" i="65" s="1"/>
  <c r="CM79" i="65"/>
  <c r="Y79" i="65"/>
  <c r="CQ78" i="65"/>
  <c r="CR78" i="65" s="1"/>
  <c r="CO78" i="65"/>
  <c r="CP78" i="65" s="1"/>
  <c r="CM78" i="65"/>
  <c r="Y78" i="65"/>
  <c r="AA77" i="65"/>
  <c r="Y77" i="65"/>
  <c r="CQ76" i="65"/>
  <c r="CR76" i="65" s="1"/>
  <c r="CO76" i="65"/>
  <c r="CP76" i="65" s="1"/>
  <c r="CM76" i="65"/>
  <c r="Y76" i="65"/>
  <c r="CQ75" i="65"/>
  <c r="CR75" i="65" s="1"/>
  <c r="CO75" i="65"/>
  <c r="CP75" i="65" s="1"/>
  <c r="CM75" i="65"/>
  <c r="Y75" i="65"/>
  <c r="CQ74" i="65"/>
  <c r="CR74" i="65" s="1"/>
  <c r="CO74" i="65"/>
  <c r="CP74" i="65" s="1"/>
  <c r="CM74" i="65"/>
  <c r="CN74" i="65" s="1"/>
  <c r="Y74" i="65"/>
  <c r="CQ73" i="65"/>
  <c r="CR73" i="65" s="1"/>
  <c r="CO73" i="65"/>
  <c r="CS73" i="65" s="1"/>
  <c r="CT73" i="65" s="1"/>
  <c r="CN73" i="65"/>
  <c r="CM73" i="65"/>
  <c r="Y73" i="65"/>
  <c r="CQ72" i="65"/>
  <c r="CR72" i="65" s="1"/>
  <c r="CP72" i="65"/>
  <c r="CO72" i="65"/>
  <c r="CM72" i="65"/>
  <c r="Y72" i="65"/>
  <c r="CR71" i="65"/>
  <c r="CQ71" i="65"/>
  <c r="CO71" i="65"/>
  <c r="CP71" i="65" s="1"/>
  <c r="CM71" i="65"/>
  <c r="CN71" i="65" s="1"/>
  <c r="Y71" i="65"/>
  <c r="CQ70" i="65"/>
  <c r="CR70" i="65" s="1"/>
  <c r="CO70" i="65"/>
  <c r="CP70" i="65" s="1"/>
  <c r="CM70" i="65"/>
  <c r="CN70" i="65" s="1"/>
  <c r="Y70" i="65"/>
  <c r="CQ69" i="65"/>
  <c r="CR69" i="65" s="1"/>
  <c r="CO69" i="65"/>
  <c r="CM69" i="65"/>
  <c r="CN69" i="65" s="1"/>
  <c r="Y69" i="65"/>
  <c r="CQ68" i="65"/>
  <c r="CR68" i="65" s="1"/>
  <c r="CO68" i="65"/>
  <c r="CP68" i="65" s="1"/>
  <c r="CM68" i="65"/>
  <c r="Y68" i="65"/>
  <c r="CQ67" i="65"/>
  <c r="CR67" i="65" s="1"/>
  <c r="CO67" i="65"/>
  <c r="CP67" i="65" s="1"/>
  <c r="CM67" i="65"/>
  <c r="Y67" i="65"/>
  <c r="CQ66" i="65"/>
  <c r="CR66" i="65" s="1"/>
  <c r="CO66" i="65"/>
  <c r="CM66" i="65"/>
  <c r="CN66" i="65" s="1"/>
  <c r="Y66" i="65"/>
  <c r="CQ65" i="65"/>
  <c r="CR65" i="65" s="1"/>
  <c r="CO65" i="65"/>
  <c r="CP65" i="65" s="1"/>
  <c r="CM65" i="65"/>
  <c r="CN65" i="65" s="1"/>
  <c r="Y65" i="65"/>
  <c r="CQ64" i="65"/>
  <c r="CR64" i="65" s="1"/>
  <c r="CO64" i="65"/>
  <c r="CP64" i="65" s="1"/>
  <c r="CM64" i="65"/>
  <c r="Y64" i="65"/>
  <c r="CQ63" i="65"/>
  <c r="CR63" i="65" s="1"/>
  <c r="CO63" i="65"/>
  <c r="CP63" i="65" s="1"/>
  <c r="CM63" i="65"/>
  <c r="Y63" i="65"/>
  <c r="CQ62" i="65"/>
  <c r="CR62" i="65" s="1"/>
  <c r="CO62" i="65"/>
  <c r="CS62" i="65" s="1"/>
  <c r="CT62" i="65" s="1"/>
  <c r="CM62" i="65"/>
  <c r="CN62" i="65" s="1"/>
  <c r="Y62" i="65"/>
  <c r="CQ61" i="65"/>
  <c r="CR61" i="65" s="1"/>
  <c r="CO61" i="65"/>
  <c r="CM61" i="65"/>
  <c r="CN61" i="65" s="1"/>
  <c r="Y61" i="65"/>
  <c r="CQ60" i="65"/>
  <c r="CR60" i="65" s="1"/>
  <c r="CO60" i="65"/>
  <c r="CP60" i="65" s="1"/>
  <c r="CM60" i="65"/>
  <c r="Y60" i="65"/>
  <c r="Y59" i="65"/>
  <c r="CQ58" i="65"/>
  <c r="CR58" i="65" s="1"/>
  <c r="CO58" i="65"/>
  <c r="CP58" i="65" s="1"/>
  <c r="CM58" i="65"/>
  <c r="CN58" i="65" s="1"/>
  <c r="Y58" i="65"/>
  <c r="AA57" i="65"/>
  <c r="Y57" i="65"/>
  <c r="CQ56" i="65"/>
  <c r="CR56" i="65" s="1"/>
  <c r="CO56" i="65"/>
  <c r="CP56" i="65" s="1"/>
  <c r="CM56" i="65"/>
  <c r="CN56" i="65" s="1"/>
  <c r="Y56" i="65"/>
  <c r="CQ55" i="65"/>
  <c r="CR55" i="65" s="1"/>
  <c r="CO55" i="65"/>
  <c r="CM55" i="65"/>
  <c r="CN55" i="65" s="1"/>
  <c r="Y55" i="65"/>
  <c r="CQ54" i="65"/>
  <c r="CR54" i="65" s="1"/>
  <c r="CO54" i="65"/>
  <c r="CM54" i="65"/>
  <c r="CN54" i="65" s="1"/>
  <c r="Y54" i="65"/>
  <c r="CQ53" i="65"/>
  <c r="CR53" i="65" s="1"/>
  <c r="CO53" i="65"/>
  <c r="CP53" i="65" s="1"/>
  <c r="CM53" i="65"/>
  <c r="Y53" i="65"/>
  <c r="CQ52" i="65"/>
  <c r="CR52" i="65" s="1"/>
  <c r="CO52" i="65"/>
  <c r="CP52" i="65" s="1"/>
  <c r="CM52" i="65"/>
  <c r="Y52" i="65"/>
  <c r="Y51" i="65"/>
  <c r="CQ50" i="65"/>
  <c r="CR50" i="65" s="1"/>
  <c r="CO50" i="65"/>
  <c r="CM50" i="65"/>
  <c r="CN50" i="65" s="1"/>
  <c r="Y50" i="65"/>
  <c r="AA49" i="65"/>
  <c r="Y49" i="65"/>
  <c r="CQ48" i="65"/>
  <c r="CR48" i="65" s="1"/>
  <c r="CO48" i="65"/>
  <c r="CP48" i="65" s="1"/>
  <c r="CM48" i="65"/>
  <c r="CN48" i="65" s="1"/>
  <c r="Y48" i="65"/>
  <c r="CQ47" i="65"/>
  <c r="CR47" i="65" s="1"/>
  <c r="CO47" i="65"/>
  <c r="CN47" i="65"/>
  <c r="CM47" i="65"/>
  <c r="Y47" i="65"/>
  <c r="CQ46" i="65"/>
  <c r="CR46" i="65" s="1"/>
  <c r="CP46" i="65"/>
  <c r="CO46" i="65"/>
  <c r="CM46" i="65"/>
  <c r="Y46" i="65"/>
  <c r="CR45" i="65"/>
  <c r="CQ45" i="65"/>
  <c r="CO45" i="65"/>
  <c r="CP45" i="65" s="1"/>
  <c r="CM45" i="65"/>
  <c r="CN45" i="65" s="1"/>
  <c r="Y45" i="65"/>
  <c r="CQ44" i="65"/>
  <c r="CR44" i="65" s="1"/>
  <c r="CO44" i="65"/>
  <c r="CP44" i="65" s="1"/>
  <c r="CM44" i="65"/>
  <c r="CN44" i="65" s="1"/>
  <c r="Y44" i="65"/>
  <c r="CQ43" i="65"/>
  <c r="CR43" i="65" s="1"/>
  <c r="CO43" i="65"/>
  <c r="CM43" i="65"/>
  <c r="CN43" i="65" s="1"/>
  <c r="Y43" i="65"/>
  <c r="CQ42" i="65"/>
  <c r="CR42" i="65" s="1"/>
  <c r="CO42" i="65"/>
  <c r="CP42" i="65" s="1"/>
  <c r="CM42" i="65"/>
  <c r="Y42" i="65"/>
  <c r="CQ41" i="65"/>
  <c r="CR41" i="65" s="1"/>
  <c r="CO41" i="65"/>
  <c r="CP41" i="65" s="1"/>
  <c r="CM41" i="65"/>
  <c r="Y41" i="65"/>
  <c r="CQ40" i="65"/>
  <c r="CR40" i="65" s="1"/>
  <c r="CO40" i="65"/>
  <c r="CP40" i="65" s="1"/>
  <c r="CM40" i="65"/>
  <c r="CN40" i="65" s="1"/>
  <c r="Y40" i="65"/>
  <c r="CQ39" i="65"/>
  <c r="CR39" i="65" s="1"/>
  <c r="CO39" i="65"/>
  <c r="CP39" i="65" s="1"/>
  <c r="CM39" i="65"/>
  <c r="CN39" i="65" s="1"/>
  <c r="Y39" i="65"/>
  <c r="CQ38" i="65"/>
  <c r="CR38" i="65" s="1"/>
  <c r="CO38" i="65"/>
  <c r="CP38" i="65" s="1"/>
  <c r="CM38" i="65"/>
  <c r="Y38" i="65"/>
  <c r="CQ37" i="65"/>
  <c r="CR37" i="65" s="1"/>
  <c r="CO37" i="65"/>
  <c r="CP37" i="65" s="1"/>
  <c r="CM37" i="65"/>
  <c r="Y37" i="65"/>
  <c r="CQ36" i="65"/>
  <c r="CR36" i="65" s="1"/>
  <c r="CO36" i="65"/>
  <c r="CP36" i="65" s="1"/>
  <c r="CM36" i="65"/>
  <c r="CN36" i="65" s="1"/>
  <c r="Y36" i="65"/>
  <c r="CQ35" i="65"/>
  <c r="CR35" i="65" s="1"/>
  <c r="CO35" i="65"/>
  <c r="CM35" i="65"/>
  <c r="CN35" i="65" s="1"/>
  <c r="Y35" i="65"/>
  <c r="AA34" i="65"/>
  <c r="Y34" i="65"/>
  <c r="CQ33" i="65"/>
  <c r="CR33" i="65" s="1"/>
  <c r="CO33" i="65"/>
  <c r="CP33" i="65" s="1"/>
  <c r="CM33" i="65"/>
  <c r="CN33" i="65" s="1"/>
  <c r="Y33" i="65"/>
  <c r="CQ32" i="65"/>
  <c r="CR32" i="65" s="1"/>
  <c r="CO32" i="65"/>
  <c r="CP32" i="65" s="1"/>
  <c r="CM32" i="65"/>
  <c r="CN32" i="65" s="1"/>
  <c r="Y32" i="65"/>
  <c r="Y31" i="65"/>
  <c r="CQ30" i="65"/>
  <c r="CR30" i="65" s="1"/>
  <c r="CO30" i="65"/>
  <c r="CP30" i="65" s="1"/>
  <c r="CM30" i="65"/>
  <c r="Y30" i="65"/>
  <c r="CQ29" i="65"/>
  <c r="CR29" i="65" s="1"/>
  <c r="CO29" i="65"/>
  <c r="CM29" i="65"/>
  <c r="CN29" i="65" s="1"/>
  <c r="Y29" i="65"/>
  <c r="CQ28" i="65"/>
  <c r="CR28" i="65" s="1"/>
  <c r="CO28" i="65"/>
  <c r="CM28" i="65"/>
  <c r="CN28" i="65" s="1"/>
  <c r="Y28" i="65"/>
  <c r="CQ27" i="65"/>
  <c r="CR27" i="65" s="1"/>
  <c r="CO27" i="65"/>
  <c r="CP27" i="65" s="1"/>
  <c r="CM27" i="65"/>
  <c r="Y27" i="65"/>
  <c r="CQ26" i="65"/>
  <c r="CR26" i="65" s="1"/>
  <c r="CO26" i="65"/>
  <c r="CP26" i="65" s="1"/>
  <c r="CM26" i="65"/>
  <c r="Y26" i="65"/>
  <c r="CQ25" i="65"/>
  <c r="CR25" i="65" s="1"/>
  <c r="CO25" i="65"/>
  <c r="CP25" i="65" s="1"/>
  <c r="CM25" i="65"/>
  <c r="CN25" i="65" s="1"/>
  <c r="Y25" i="65"/>
  <c r="CQ24" i="65"/>
  <c r="CR24" i="65" s="1"/>
  <c r="CO24" i="65"/>
  <c r="CM24" i="65"/>
  <c r="CN24" i="65" s="1"/>
  <c r="Y24" i="65"/>
  <c r="CQ23" i="65"/>
  <c r="CR23" i="65" s="1"/>
  <c r="CO23" i="65"/>
  <c r="CP23" i="65" s="1"/>
  <c r="CM23" i="65"/>
  <c r="Y23" i="65"/>
  <c r="AA22" i="65"/>
  <c r="Y22" i="65"/>
  <c r="Y21" i="65"/>
  <c r="CQ20" i="65"/>
  <c r="CR20" i="65" s="1"/>
  <c r="CO20" i="65"/>
  <c r="CP20" i="65" s="1"/>
  <c r="CM20" i="65"/>
  <c r="CN20" i="65" s="1"/>
  <c r="Y20" i="65"/>
  <c r="CQ19" i="65"/>
  <c r="CR19" i="65" s="1"/>
  <c r="CO19" i="65"/>
  <c r="CP19" i="65" s="1"/>
  <c r="CM19" i="65"/>
  <c r="CN19" i="65" s="1"/>
  <c r="Y19" i="65"/>
  <c r="CQ18" i="65"/>
  <c r="CR18" i="65" s="1"/>
  <c r="CO18" i="65"/>
  <c r="CM18" i="65"/>
  <c r="CN18" i="65" s="1"/>
  <c r="Y18" i="65"/>
  <c r="CQ17" i="65"/>
  <c r="CR17" i="65" s="1"/>
  <c r="CO17" i="65"/>
  <c r="CP17" i="65" s="1"/>
  <c r="CM17" i="65"/>
  <c r="Y17" i="65"/>
  <c r="CQ16" i="65"/>
  <c r="CR16" i="65" s="1"/>
  <c r="CO16" i="65"/>
  <c r="CP16" i="65" s="1"/>
  <c r="CM16" i="65"/>
  <c r="Y16" i="65"/>
  <c r="CQ15" i="65"/>
  <c r="CR15" i="65" s="1"/>
  <c r="CO15" i="65"/>
  <c r="CP15" i="65" s="1"/>
  <c r="CM15" i="65"/>
  <c r="CN15" i="65" s="1"/>
  <c r="Y15" i="65"/>
  <c r="CQ14" i="65"/>
  <c r="CR14" i="65" s="1"/>
  <c r="CO14" i="65"/>
  <c r="CP14" i="65" s="1"/>
  <c r="CM14" i="65"/>
  <c r="CN14" i="65" s="1"/>
  <c r="Y14" i="65"/>
  <c r="CQ13" i="65"/>
  <c r="CR13" i="65" s="1"/>
  <c r="CO13" i="65"/>
  <c r="CP13" i="65" s="1"/>
  <c r="CM13" i="65"/>
  <c r="Y13" i="65"/>
  <c r="CQ12" i="65"/>
  <c r="CR12" i="65" s="1"/>
  <c r="CO12" i="65"/>
  <c r="CP12" i="65" s="1"/>
  <c r="CM12" i="65"/>
  <c r="Y12" i="65"/>
  <c r="CQ11" i="65"/>
  <c r="CR11" i="65" s="1"/>
  <c r="CO11" i="65"/>
  <c r="CP11" i="65" s="1"/>
  <c r="CM11" i="65"/>
  <c r="CN11" i="65" s="1"/>
  <c r="Y11" i="65"/>
  <c r="CQ10" i="65"/>
  <c r="CR10" i="65" s="1"/>
  <c r="CO10" i="65"/>
  <c r="CM10" i="65"/>
  <c r="CN10" i="65" s="1"/>
  <c r="Y10" i="65"/>
  <c r="AA9" i="65"/>
  <c r="Y9" i="65"/>
  <c r="Y8" i="65"/>
  <c r="Y7" i="65"/>
  <c r="CS43" i="65" l="1"/>
  <c r="CT43" i="65" s="1"/>
  <c r="CS298" i="65"/>
  <c r="CT298" i="65" s="1"/>
  <c r="CP302" i="65"/>
  <c r="CS460" i="65"/>
  <c r="CT460" i="65" s="1"/>
  <c r="CS482" i="65"/>
  <c r="CT482" i="65" s="1"/>
  <c r="CS91" i="65"/>
  <c r="CT91" i="65" s="1"/>
  <c r="CS97" i="65"/>
  <c r="CT97" i="65" s="1"/>
  <c r="CP298" i="65"/>
  <c r="AA396" i="65"/>
  <c r="CN460" i="65"/>
  <c r="CS17" i="65"/>
  <c r="CT17" i="65" s="1"/>
  <c r="CS317" i="65"/>
  <c r="CT317" i="65" s="1"/>
  <c r="CS329" i="65"/>
  <c r="CT329" i="65" s="1"/>
  <c r="CS448" i="65"/>
  <c r="CT448" i="65" s="1"/>
  <c r="CS29" i="65"/>
  <c r="CT29" i="65" s="1"/>
  <c r="CS13" i="65"/>
  <c r="CT13" i="65" s="1"/>
  <c r="CS18" i="65"/>
  <c r="CT18" i="65" s="1"/>
  <c r="CP18" i="65"/>
  <c r="CS26" i="65"/>
  <c r="CT26" i="65" s="1"/>
  <c r="CS63" i="65"/>
  <c r="CT63" i="65" s="1"/>
  <c r="CS64" i="65"/>
  <c r="CT64" i="65" s="1"/>
  <c r="CS108" i="65"/>
  <c r="CT108" i="65" s="1"/>
  <c r="CS98" i="65"/>
  <c r="CT98" i="65" s="1"/>
  <c r="CS109" i="65"/>
  <c r="CT109" i="65" s="1"/>
  <c r="CS143" i="65"/>
  <c r="CT143" i="65" s="1"/>
  <c r="CS252" i="65"/>
  <c r="CT252" i="65" s="1"/>
  <c r="CS323" i="65"/>
  <c r="CT323" i="65" s="1"/>
  <c r="CP329" i="65"/>
  <c r="CS341" i="65"/>
  <c r="CT341" i="65" s="1"/>
  <c r="CS344" i="65"/>
  <c r="CT344" i="65" s="1"/>
  <c r="CS370" i="65"/>
  <c r="CT370" i="65" s="1"/>
  <c r="CS374" i="65"/>
  <c r="CT374" i="65" s="1"/>
  <c r="CP382" i="65"/>
  <c r="CS390" i="65"/>
  <c r="CT390" i="65" s="1"/>
  <c r="AA416" i="65"/>
  <c r="CS437" i="65"/>
  <c r="CT437" i="65" s="1"/>
  <c r="CS440" i="65"/>
  <c r="CT440" i="65" s="1"/>
  <c r="CN448" i="65"/>
  <c r="CS497" i="65"/>
  <c r="CT497" i="65" s="1"/>
  <c r="CN500" i="65"/>
  <c r="CS514" i="65"/>
  <c r="CT514" i="65" s="1"/>
  <c r="CS142" i="65"/>
  <c r="CT142" i="65" s="1"/>
  <c r="CS147" i="65"/>
  <c r="CT147" i="65" s="1"/>
  <c r="CS153" i="65"/>
  <c r="CT153" i="65" s="1"/>
  <c r="CS211" i="65"/>
  <c r="CT211" i="65" s="1"/>
  <c r="CS243" i="65"/>
  <c r="CT243" i="65" s="1"/>
  <c r="CS263" i="65"/>
  <c r="CT263" i="65" s="1"/>
  <c r="CS333" i="65"/>
  <c r="CT333" i="65" s="1"/>
  <c r="CS358" i="65"/>
  <c r="CT358" i="65" s="1"/>
  <c r="CS418" i="65"/>
  <c r="CT418" i="65" s="1"/>
  <c r="CS154" i="65"/>
  <c r="CT154" i="65" s="1"/>
  <c r="CS193" i="65"/>
  <c r="CT193" i="65" s="1"/>
  <c r="CS207" i="65"/>
  <c r="CT207" i="65" s="1"/>
  <c r="CS260" i="65"/>
  <c r="CT260" i="65" s="1"/>
  <c r="CS356" i="65"/>
  <c r="CT356" i="65" s="1"/>
  <c r="CS393" i="65"/>
  <c r="CT393" i="65" s="1"/>
  <c r="CS421" i="65"/>
  <c r="CT421" i="65" s="1"/>
  <c r="CS487" i="65"/>
  <c r="CT487" i="65" s="1"/>
  <c r="BE522" i="65"/>
  <c r="AI522" i="65"/>
  <c r="AQ522" i="65"/>
  <c r="Q522" i="65"/>
  <c r="AF522" i="65"/>
  <c r="AV522" i="65"/>
  <c r="BH522" i="65"/>
  <c r="N522" i="65"/>
  <c r="AC522" i="65"/>
  <c r="AO522" i="65"/>
  <c r="BA522" i="65"/>
  <c r="CE574" i="65"/>
  <c r="CE575" i="65" s="1"/>
  <c r="CB574" i="65"/>
  <c r="CB575" i="65" s="1"/>
  <c r="AY522" i="65"/>
  <c r="BP574" i="65"/>
  <c r="BP575" i="65" s="1"/>
  <c r="BT574" i="65"/>
  <c r="BT575" i="65" s="1"/>
  <c r="BX574" i="65"/>
  <c r="BX575" i="65" s="1"/>
  <c r="CG574" i="65"/>
  <c r="CG575" i="65" s="1"/>
  <c r="BJ530" i="65"/>
  <c r="CF574" i="65"/>
  <c r="CF575" i="65" s="1"/>
  <c r="CJ574" i="65"/>
  <c r="CJ575" i="65" s="1"/>
  <c r="CA574" i="65"/>
  <c r="CA575" i="65" s="1"/>
  <c r="R522" i="65"/>
  <c r="V522" i="65"/>
  <c r="AG522" i="65"/>
  <c r="AK522" i="65"/>
  <c r="AS522" i="65"/>
  <c r="AW522" i="65"/>
  <c r="BI522" i="65"/>
  <c r="AN522" i="65"/>
  <c r="CI549" i="65"/>
  <c r="CI550" i="65" s="1"/>
  <c r="CM549" i="65" s="1"/>
  <c r="AD522" i="65"/>
  <c r="AH522" i="65"/>
  <c r="AL522" i="65"/>
  <c r="AP522" i="65"/>
  <c r="AT522" i="65"/>
  <c r="AX522" i="65"/>
  <c r="BB522" i="65"/>
  <c r="Y525" i="65"/>
  <c r="CI574" i="65"/>
  <c r="CI575" i="65" s="1"/>
  <c r="BM579" i="65"/>
  <c r="BM580" i="65" s="1"/>
  <c r="BQ579" i="65"/>
  <c r="BQ580" i="65" s="1"/>
  <c r="BU579" i="65"/>
  <c r="BU580" i="65" s="1"/>
  <c r="BY579" i="65"/>
  <c r="BY580" i="65" s="1"/>
  <c r="CC579" i="65"/>
  <c r="CC580" i="65" s="1"/>
  <c r="CG579" i="65"/>
  <c r="CG580" i="65" s="1"/>
  <c r="CK579" i="65"/>
  <c r="CK580" i="65" s="1"/>
  <c r="CH579" i="65"/>
  <c r="CH580" i="65" s="1"/>
  <c r="CS75" i="65"/>
  <c r="CT75" i="65" s="1"/>
  <c r="CN75" i="65"/>
  <c r="CS93" i="65"/>
  <c r="CT93" i="65" s="1"/>
  <c r="CN93" i="65"/>
  <c r="CS134" i="65"/>
  <c r="CT134" i="65" s="1"/>
  <c r="CN134" i="65"/>
  <c r="CS159" i="65"/>
  <c r="CT159" i="65" s="1"/>
  <c r="CP159" i="65"/>
  <c r="CS179" i="65"/>
  <c r="CT179" i="65" s="1"/>
  <c r="CN179" i="65"/>
  <c r="CS273" i="65"/>
  <c r="CT273" i="65" s="1"/>
  <c r="CP273" i="65"/>
  <c r="CN375" i="65"/>
  <c r="CS375" i="65"/>
  <c r="CT375" i="65" s="1"/>
  <c r="AA21" i="65"/>
  <c r="CP43" i="65"/>
  <c r="CS50" i="65"/>
  <c r="CT50" i="65" s="1"/>
  <c r="CP50" i="65"/>
  <c r="CS103" i="65"/>
  <c r="CT103" i="65" s="1"/>
  <c r="CP103" i="65"/>
  <c r="CS114" i="65"/>
  <c r="CT114" i="65" s="1"/>
  <c r="CP114" i="65"/>
  <c r="CS121" i="65"/>
  <c r="CT121" i="65" s="1"/>
  <c r="CP121" i="65"/>
  <c r="CS127" i="65"/>
  <c r="CT127" i="65" s="1"/>
  <c r="CN127" i="65"/>
  <c r="CS163" i="65"/>
  <c r="CT163" i="65" s="1"/>
  <c r="CP163" i="65"/>
  <c r="CS254" i="65"/>
  <c r="CT254" i="65" s="1"/>
  <c r="CP254" i="65"/>
  <c r="CS305" i="65"/>
  <c r="CT305" i="65" s="1"/>
  <c r="CP305" i="65"/>
  <c r="CN419" i="65"/>
  <c r="CS419" i="65"/>
  <c r="CT419" i="65" s="1"/>
  <c r="CS503" i="65"/>
  <c r="CT503" i="65" s="1"/>
  <c r="CN503" i="65"/>
  <c r="CS87" i="65"/>
  <c r="CT87" i="65" s="1"/>
  <c r="CP87" i="65"/>
  <c r="CS24" i="65"/>
  <c r="CT24" i="65" s="1"/>
  <c r="CP24" i="65"/>
  <c r="CS37" i="65"/>
  <c r="CT37" i="65" s="1"/>
  <c r="CN37" i="65"/>
  <c r="CS47" i="65"/>
  <c r="CT47" i="65" s="1"/>
  <c r="CP47" i="65"/>
  <c r="CS54" i="65"/>
  <c r="CT54" i="65" s="1"/>
  <c r="CP54" i="65"/>
  <c r="CS170" i="65"/>
  <c r="CT170" i="65" s="1"/>
  <c r="CN170" i="65"/>
  <c r="CS187" i="65"/>
  <c r="CT187" i="65" s="1"/>
  <c r="CN187" i="65"/>
  <c r="CP268" i="65"/>
  <c r="CS268" i="65"/>
  <c r="CT268" i="65" s="1"/>
  <c r="CS292" i="65"/>
  <c r="CT292" i="65" s="1"/>
  <c r="CN292" i="65"/>
  <c r="CS378" i="65"/>
  <c r="CT378" i="65" s="1"/>
  <c r="CP378" i="65"/>
  <c r="CS385" i="65"/>
  <c r="CT385" i="65" s="1"/>
  <c r="CP385" i="65"/>
  <c r="CS466" i="65"/>
  <c r="CT466" i="65" s="1"/>
  <c r="CN466" i="65"/>
  <c r="CS468" i="65"/>
  <c r="CT468" i="65" s="1"/>
  <c r="CN468" i="65"/>
  <c r="CS30" i="65"/>
  <c r="CT30" i="65" s="1"/>
  <c r="CN30" i="65"/>
  <c r="CS69" i="65"/>
  <c r="CT69" i="65" s="1"/>
  <c r="CP69" i="65"/>
  <c r="CS206" i="65"/>
  <c r="CT206" i="65" s="1"/>
  <c r="CN206" i="65"/>
  <c r="CS265" i="65"/>
  <c r="CT265" i="65" s="1"/>
  <c r="CP265" i="65"/>
  <c r="CR515" i="65"/>
  <c r="CS515" i="65"/>
  <c r="CT515" i="65" s="1"/>
  <c r="CS12" i="65"/>
  <c r="CT12" i="65" s="1"/>
  <c r="CN12" i="65"/>
  <c r="CN26" i="65"/>
  <c r="CS38" i="65"/>
  <c r="CT38" i="65" s="1"/>
  <c r="CS42" i="65"/>
  <c r="CT42" i="65" s="1"/>
  <c r="CS80" i="65"/>
  <c r="CT80" i="65" s="1"/>
  <c r="CP80" i="65"/>
  <c r="CS146" i="65"/>
  <c r="CT146" i="65" s="1"/>
  <c r="CN146" i="65"/>
  <c r="CS151" i="65"/>
  <c r="CT151" i="65" s="1"/>
  <c r="CP151" i="65"/>
  <c r="CS277" i="65"/>
  <c r="CT277" i="65" s="1"/>
  <c r="CP277" i="65"/>
  <c r="CN301" i="65"/>
  <c r="CS301" i="65"/>
  <c r="CT301" i="65" s="1"/>
  <c r="CS309" i="65"/>
  <c r="CT309" i="65" s="1"/>
  <c r="CP309" i="65"/>
  <c r="CS345" i="65"/>
  <c r="CT345" i="65" s="1"/>
  <c r="CP345" i="65"/>
  <c r="CS53" i="65"/>
  <c r="CT53" i="65" s="1"/>
  <c r="CS113" i="65"/>
  <c r="CT113" i="65" s="1"/>
  <c r="CS120" i="65"/>
  <c r="CT120" i="65" s="1"/>
  <c r="CS162" i="65"/>
  <c r="CT162" i="65" s="1"/>
  <c r="CS175" i="65"/>
  <c r="CT175" i="65" s="1"/>
  <c r="CN175" i="65"/>
  <c r="CS183" i="65"/>
  <c r="CT183" i="65" s="1"/>
  <c r="CN183" i="65"/>
  <c r="CS248" i="65"/>
  <c r="CT248" i="65" s="1"/>
  <c r="CS256" i="65"/>
  <c r="CT256" i="65" s="1"/>
  <c r="CN256" i="65"/>
  <c r="CS259" i="65"/>
  <c r="CT259" i="65" s="1"/>
  <c r="CN259" i="65"/>
  <c r="CN330" i="65"/>
  <c r="CS330" i="65"/>
  <c r="CT330" i="65" s="1"/>
  <c r="CS347" i="65"/>
  <c r="CT347" i="65" s="1"/>
  <c r="CN347" i="65"/>
  <c r="CS351" i="65"/>
  <c r="CT351" i="65" s="1"/>
  <c r="CN351" i="65"/>
  <c r="CS443" i="65"/>
  <c r="CT443" i="65" s="1"/>
  <c r="CP443" i="65"/>
  <c r="CS445" i="65"/>
  <c r="CT445" i="65" s="1"/>
  <c r="CN445" i="65"/>
  <c r="CS469" i="65"/>
  <c r="CT469" i="65" s="1"/>
  <c r="CS506" i="65"/>
  <c r="CT506" i="65" s="1"/>
  <c r="CN506" i="65"/>
  <c r="CS68" i="65"/>
  <c r="CT68" i="65" s="1"/>
  <c r="CS79" i="65"/>
  <c r="CT79" i="65" s="1"/>
  <c r="CS86" i="65"/>
  <c r="CT86" i="65" s="1"/>
  <c r="AA8" i="65"/>
  <c r="CS10" i="65"/>
  <c r="CT10" i="65" s="1"/>
  <c r="CS16" i="65"/>
  <c r="CT16" i="65" s="1"/>
  <c r="CS23" i="65"/>
  <c r="CT23" i="65" s="1"/>
  <c r="CS28" i="65"/>
  <c r="CT28" i="65" s="1"/>
  <c r="CS35" i="65"/>
  <c r="CT35" i="65" s="1"/>
  <c r="CS41" i="65"/>
  <c r="CT41" i="65" s="1"/>
  <c r="CS46" i="65"/>
  <c r="CT46" i="65" s="1"/>
  <c r="CS52" i="65"/>
  <c r="CT52" i="65" s="1"/>
  <c r="CS61" i="65"/>
  <c r="CT61" i="65" s="1"/>
  <c r="CN63" i="65"/>
  <c r="CS66" i="65"/>
  <c r="CT66" i="65" s="1"/>
  <c r="CS67" i="65"/>
  <c r="CT67" i="65" s="1"/>
  <c r="CS72" i="65"/>
  <c r="CT72" i="65" s="1"/>
  <c r="CP73" i="65"/>
  <c r="CS78" i="65"/>
  <c r="CT78" i="65" s="1"/>
  <c r="CS85" i="65"/>
  <c r="CT85" i="65" s="1"/>
  <c r="CS90" i="65"/>
  <c r="CT90" i="65" s="1"/>
  <c r="CP91" i="65"/>
  <c r="CS95" i="65"/>
  <c r="CT95" i="65" s="1"/>
  <c r="CN97" i="65"/>
  <c r="CS100" i="65"/>
  <c r="CT100" i="65" s="1"/>
  <c r="CS101" i="65"/>
  <c r="CT101" i="65" s="1"/>
  <c r="CN108" i="65"/>
  <c r="CS111" i="65"/>
  <c r="CT111" i="65" s="1"/>
  <c r="CS112" i="65"/>
  <c r="CT112" i="65" s="1"/>
  <c r="CS119" i="65"/>
  <c r="CT119" i="65" s="1"/>
  <c r="CS124" i="65"/>
  <c r="CT124" i="65" s="1"/>
  <c r="CP125" i="65"/>
  <c r="CS131" i="65"/>
  <c r="CT131" i="65" s="1"/>
  <c r="CP132" i="65"/>
  <c r="CS136" i="65"/>
  <c r="CT136" i="65" s="1"/>
  <c r="CS140" i="65"/>
  <c r="CT140" i="65" s="1"/>
  <c r="CP140" i="65"/>
  <c r="CN153" i="65"/>
  <c r="CS157" i="65"/>
  <c r="CT157" i="65" s="1"/>
  <c r="CN157" i="65"/>
  <c r="CS176" i="65"/>
  <c r="CT176" i="65" s="1"/>
  <c r="CS194" i="65"/>
  <c r="CT194" i="65" s="1"/>
  <c r="AA203" i="65"/>
  <c r="CS208" i="65"/>
  <c r="CT208" i="65" s="1"/>
  <c r="CN208" i="65"/>
  <c r="CN248" i="65"/>
  <c r="CS300" i="65"/>
  <c r="CT300" i="65" s="1"/>
  <c r="CN300" i="65"/>
  <c r="CP317" i="65"/>
  <c r="CS319" i="65"/>
  <c r="CT319" i="65" s="1"/>
  <c r="CN319" i="65"/>
  <c r="CN353" i="65"/>
  <c r="CS353" i="65"/>
  <c r="CT353" i="65" s="1"/>
  <c r="CN356" i="65"/>
  <c r="CP358" i="65"/>
  <c r="CS360" i="65"/>
  <c r="CT360" i="65" s="1"/>
  <c r="CN360" i="65"/>
  <c r="CS361" i="65"/>
  <c r="CT361" i="65" s="1"/>
  <c r="CS362" i="65"/>
  <c r="CT362" i="65" s="1"/>
  <c r="CP362" i="65"/>
  <c r="CN381" i="65"/>
  <c r="CS381" i="65"/>
  <c r="CT381" i="65" s="1"/>
  <c r="CS405" i="65"/>
  <c r="CT405" i="65" s="1"/>
  <c r="CN405" i="65"/>
  <c r="CN482" i="65"/>
  <c r="CS502" i="65"/>
  <c r="CT502" i="65" s="1"/>
  <c r="CP514" i="65"/>
  <c r="O522" i="65"/>
  <c r="S522" i="65"/>
  <c r="W522" i="65"/>
  <c r="BF522" i="65"/>
  <c r="BJ522" i="65"/>
  <c r="Y524" i="65"/>
  <c r="AU522" i="65"/>
  <c r="AJ522" i="65"/>
  <c r="BD522" i="65"/>
  <c r="CS102" i="65"/>
  <c r="CT102" i="65" s="1"/>
  <c r="CS138" i="65"/>
  <c r="CT138" i="65" s="1"/>
  <c r="CP10" i="65"/>
  <c r="CS14" i="65"/>
  <c r="CT14" i="65" s="1"/>
  <c r="CN16" i="65"/>
  <c r="CS20" i="65"/>
  <c r="CT20" i="65" s="1"/>
  <c r="CS27" i="65"/>
  <c r="CT27" i="65" s="1"/>
  <c r="CP28" i="65"/>
  <c r="CS32" i="65"/>
  <c r="CT32" i="65" s="1"/>
  <c r="CP35" i="65"/>
  <c r="CS39" i="65"/>
  <c r="CT39" i="65" s="1"/>
  <c r="CN41" i="65"/>
  <c r="CS45" i="65"/>
  <c r="CT45" i="65" s="1"/>
  <c r="CN52" i="65"/>
  <c r="CS55" i="65"/>
  <c r="CT55" i="65" s="1"/>
  <c r="CS56" i="65"/>
  <c r="CT56" i="65" s="1"/>
  <c r="CS60" i="65"/>
  <c r="CT60" i="65" s="1"/>
  <c r="CP61" i="65"/>
  <c r="CS65" i="65"/>
  <c r="CT65" i="65" s="1"/>
  <c r="CN67" i="65"/>
  <c r="CS71" i="65"/>
  <c r="CT71" i="65" s="1"/>
  <c r="CS76" i="65"/>
  <c r="CT76" i="65" s="1"/>
  <c r="CN78" i="65"/>
  <c r="CS82" i="65"/>
  <c r="CT82" i="65" s="1"/>
  <c r="CN85" i="65"/>
  <c r="CS88" i="65"/>
  <c r="CT88" i="65" s="1"/>
  <c r="CS89" i="65"/>
  <c r="CT89" i="65" s="1"/>
  <c r="CS94" i="65"/>
  <c r="CT94" i="65" s="1"/>
  <c r="CP95" i="65"/>
  <c r="CS99" i="65"/>
  <c r="CT99" i="65" s="1"/>
  <c r="CN101" i="65"/>
  <c r="CS105" i="65"/>
  <c r="CT105" i="65" s="1"/>
  <c r="CS110" i="65"/>
  <c r="CT110" i="65" s="1"/>
  <c r="CN112" i="65"/>
  <c r="CS115" i="65"/>
  <c r="CT115" i="65" s="1"/>
  <c r="CS117" i="65"/>
  <c r="CT117" i="65" s="1"/>
  <c r="CN119" i="65"/>
  <c r="CS123" i="65"/>
  <c r="CT123" i="65" s="1"/>
  <c r="CS130" i="65"/>
  <c r="CT130" i="65" s="1"/>
  <c r="CS135" i="65"/>
  <c r="CT135" i="65" s="1"/>
  <c r="CP136" i="65"/>
  <c r="CS149" i="65"/>
  <c r="CT149" i="65" s="1"/>
  <c r="CS158" i="65"/>
  <c r="CT158" i="65" s="1"/>
  <c r="CS171" i="65"/>
  <c r="CT171" i="65" s="1"/>
  <c r="CS180" i="65"/>
  <c r="CT180" i="65" s="1"/>
  <c r="CP194" i="65"/>
  <c r="CS198" i="65"/>
  <c r="CT198" i="65" s="1"/>
  <c r="CS199" i="65"/>
  <c r="CT199" i="65" s="1"/>
  <c r="CN199" i="65"/>
  <c r="CP211" i="65"/>
  <c r="CS231" i="65"/>
  <c r="CT231" i="65" s="1"/>
  <c r="CP231" i="65"/>
  <c r="CS233" i="65"/>
  <c r="CT233" i="65" s="1"/>
  <c r="CS237" i="65"/>
  <c r="CT237" i="65" s="1"/>
  <c r="CP239" i="65"/>
  <c r="CP243" i="65"/>
  <c r="CP287" i="65"/>
  <c r="CS287" i="65"/>
  <c r="CT287" i="65" s="1"/>
  <c r="CN293" i="65"/>
  <c r="CS293" i="65"/>
  <c r="CT293" i="65" s="1"/>
  <c r="CS306" i="65"/>
  <c r="CT306" i="65" s="1"/>
  <c r="CS313" i="65"/>
  <c r="CT313" i="65" s="1"/>
  <c r="CN314" i="65"/>
  <c r="CS314" i="65"/>
  <c r="CT314" i="65" s="1"/>
  <c r="CS315" i="65"/>
  <c r="CT315" i="65" s="1"/>
  <c r="CN315" i="65"/>
  <c r="CN322" i="65"/>
  <c r="CS322" i="65"/>
  <c r="CT322" i="65" s="1"/>
  <c r="CS335" i="65"/>
  <c r="CT335" i="65" s="1"/>
  <c r="CN335" i="65"/>
  <c r="CS343" i="65"/>
  <c r="CT343" i="65" s="1"/>
  <c r="CN343" i="65"/>
  <c r="CS367" i="65"/>
  <c r="CT367" i="65" s="1"/>
  <c r="CS389" i="65"/>
  <c r="CT389" i="65" s="1"/>
  <c r="CP393" i="65"/>
  <c r="CS403" i="65"/>
  <c r="CT403" i="65" s="1"/>
  <c r="CP403" i="65"/>
  <c r="CP420" i="65"/>
  <c r="CS420" i="65"/>
  <c r="CT420" i="65" s="1"/>
  <c r="CS425" i="65"/>
  <c r="CT425" i="65" s="1"/>
  <c r="CN425" i="65"/>
  <c r="CS439" i="65"/>
  <c r="CT439" i="65" s="1"/>
  <c r="CN439" i="65"/>
  <c r="Y528" i="65"/>
  <c r="AE530" i="65"/>
  <c r="AI530" i="65"/>
  <c r="AM530" i="65"/>
  <c r="AQ530" i="65"/>
  <c r="AU530" i="65"/>
  <c r="AY530" i="65"/>
  <c r="BC530" i="65"/>
  <c r="BG530" i="65"/>
  <c r="AB530" i="65"/>
  <c r="AF530" i="65"/>
  <c r="AJ530" i="65"/>
  <c r="AN530" i="65"/>
  <c r="AR530" i="65"/>
  <c r="AV530" i="65"/>
  <c r="AZ530" i="65"/>
  <c r="BD530" i="65"/>
  <c r="BH530" i="65"/>
  <c r="AD530" i="65"/>
  <c r="AH530" i="65"/>
  <c r="AP530" i="65"/>
  <c r="AT530" i="65"/>
  <c r="AX530" i="65"/>
  <c r="BB530" i="65"/>
  <c r="BF530" i="65"/>
  <c r="AA184" i="65"/>
  <c r="CS191" i="65"/>
  <c r="CT191" i="65" s="1"/>
  <c r="CN191" i="65"/>
  <c r="CS201" i="65"/>
  <c r="CT201" i="65" s="1"/>
  <c r="CS205" i="65"/>
  <c r="CT205" i="65" s="1"/>
  <c r="CN205" i="65"/>
  <c r="CS209" i="65"/>
  <c r="CT209" i="65" s="1"/>
  <c r="CN209" i="65"/>
  <c r="CS217" i="65"/>
  <c r="CT217" i="65" s="1"/>
  <c r="CS223" i="65"/>
  <c r="CT223" i="65" s="1"/>
  <c r="CN223" i="65"/>
  <c r="CS226" i="65"/>
  <c r="CT226" i="65" s="1"/>
  <c r="CS261" i="65"/>
  <c r="CT261" i="65" s="1"/>
  <c r="CS269" i="65"/>
  <c r="CT269" i="65" s="1"/>
  <c r="CP269" i="65"/>
  <c r="CS275" i="65"/>
  <c r="CT275" i="65" s="1"/>
  <c r="CS296" i="65"/>
  <c r="CT296" i="65" s="1"/>
  <c r="CS307" i="65"/>
  <c r="CT307" i="65" s="1"/>
  <c r="CS327" i="65"/>
  <c r="CT327" i="65" s="1"/>
  <c r="CS337" i="65"/>
  <c r="CT337" i="65" s="1"/>
  <c r="CS391" i="65"/>
  <c r="CT391" i="65" s="1"/>
  <c r="CS453" i="65"/>
  <c r="CT453" i="65" s="1"/>
  <c r="CN461" i="65"/>
  <c r="CS461" i="65"/>
  <c r="CT461" i="65" s="1"/>
  <c r="CS472" i="65"/>
  <c r="CT472" i="65" s="1"/>
  <c r="CP472" i="65"/>
  <c r="CS508" i="65"/>
  <c r="CT508" i="65" s="1"/>
  <c r="CN508" i="65"/>
  <c r="Y523" i="65"/>
  <c r="T522" i="65"/>
  <c r="X522" i="65"/>
  <c r="AE522" i="65"/>
  <c r="AM522" i="65"/>
  <c r="BC522" i="65"/>
  <c r="BG522" i="65"/>
  <c r="U522" i="65"/>
  <c r="AB522" i="65"/>
  <c r="AR522" i="65"/>
  <c r="AZ522" i="65"/>
  <c r="Y527" i="65"/>
  <c r="CS139" i="65"/>
  <c r="CT139" i="65" s="1"/>
  <c r="CS144" i="65"/>
  <c r="CT144" i="65" s="1"/>
  <c r="CS150" i="65"/>
  <c r="CT150" i="65" s="1"/>
  <c r="CS155" i="65"/>
  <c r="CT155" i="65" s="1"/>
  <c r="CS160" i="65"/>
  <c r="CT160" i="65" s="1"/>
  <c r="CS161" i="65"/>
  <c r="CT161" i="65" s="1"/>
  <c r="CS167" i="65"/>
  <c r="CT167" i="65" s="1"/>
  <c r="CS172" i="65"/>
  <c r="CT172" i="65" s="1"/>
  <c r="CS181" i="65"/>
  <c r="CT181" i="65" s="1"/>
  <c r="CS188" i="65"/>
  <c r="CT188" i="65" s="1"/>
  <c r="CS195" i="65"/>
  <c r="CT195" i="65" s="1"/>
  <c r="CS197" i="65"/>
  <c r="CT197" i="65" s="1"/>
  <c r="CS213" i="65"/>
  <c r="CT213" i="65" s="1"/>
  <c r="CS228" i="65"/>
  <c r="CT228" i="65" s="1"/>
  <c r="CS232" i="65"/>
  <c r="CT232" i="65" s="1"/>
  <c r="CS241" i="65"/>
  <c r="CT241" i="65" s="1"/>
  <c r="CS245" i="65"/>
  <c r="CT245" i="65" s="1"/>
  <c r="CS250" i="65"/>
  <c r="CT250" i="65" s="1"/>
  <c r="CS267" i="65"/>
  <c r="CT267" i="65" s="1"/>
  <c r="CS279" i="65"/>
  <c r="CT279" i="65" s="1"/>
  <c r="CS284" i="65"/>
  <c r="CT284" i="65" s="1"/>
  <c r="CS290" i="65"/>
  <c r="CT290" i="65" s="1"/>
  <c r="CS294" i="65"/>
  <c r="CT294" i="65" s="1"/>
  <c r="CS311" i="65"/>
  <c r="CT311" i="65" s="1"/>
  <c r="CS321" i="65"/>
  <c r="CT321" i="65" s="1"/>
  <c r="CS325" i="65"/>
  <c r="CT325" i="65" s="1"/>
  <c r="CS331" i="65"/>
  <c r="CT331" i="65" s="1"/>
  <c r="CS349" i="65"/>
  <c r="CT349" i="65" s="1"/>
  <c r="CS354" i="65"/>
  <c r="CT354" i="65" s="1"/>
  <c r="CS376" i="65"/>
  <c r="CT376" i="65" s="1"/>
  <c r="CS380" i="65"/>
  <c r="CT380" i="65" s="1"/>
  <c r="CS387" i="65"/>
  <c r="CT387" i="65" s="1"/>
  <c r="CS395" i="65"/>
  <c r="CT395" i="65" s="1"/>
  <c r="CN410" i="65"/>
  <c r="CS410" i="65"/>
  <c r="CT410" i="65" s="1"/>
  <c r="CS451" i="65"/>
  <c r="CT451" i="65" s="1"/>
  <c r="CP451" i="65"/>
  <c r="CS464" i="65"/>
  <c r="CT464" i="65" s="1"/>
  <c r="CS474" i="65"/>
  <c r="CT474" i="65" s="1"/>
  <c r="CS510" i="65"/>
  <c r="CT510" i="65" s="1"/>
  <c r="CP510" i="65"/>
  <c r="BR574" i="65"/>
  <c r="BR575" i="65" s="1"/>
  <c r="BV574" i="65"/>
  <c r="BV575" i="65" s="1"/>
  <c r="BK579" i="65"/>
  <c r="BK580" i="65" s="1"/>
  <c r="BO579" i="65"/>
  <c r="BO580" i="65" s="1"/>
  <c r="BS579" i="65"/>
  <c r="BS580" i="65" s="1"/>
  <c r="BW579" i="65"/>
  <c r="BW580" i="65" s="1"/>
  <c r="CA579" i="65"/>
  <c r="CA580" i="65" s="1"/>
  <c r="CE579" i="65"/>
  <c r="CE580" i="65" s="1"/>
  <c r="CI579" i="65"/>
  <c r="CI580" i="65" s="1"/>
  <c r="BP579" i="65"/>
  <c r="BP580" i="65" s="1"/>
  <c r="BT579" i="65"/>
  <c r="BT580" i="65" s="1"/>
  <c r="BX579" i="65"/>
  <c r="BX580" i="65" s="1"/>
  <c r="CB579" i="65"/>
  <c r="CB580" i="65" s="1"/>
  <c r="CF579" i="65"/>
  <c r="CF580" i="65" s="1"/>
  <c r="CJ579" i="65"/>
  <c r="CJ580" i="65" s="1"/>
  <c r="BL579" i="65"/>
  <c r="BL580" i="65" s="1"/>
  <c r="CQ614" i="65"/>
  <c r="CR614" i="65" s="1"/>
  <c r="BS574" i="65"/>
  <c r="BS575" i="65" s="1"/>
  <c r="BW574" i="65"/>
  <c r="BW575" i="65" s="1"/>
  <c r="CH574" i="65"/>
  <c r="CH575" i="65" s="1"/>
  <c r="BK627" i="65"/>
  <c r="BO627" i="65"/>
  <c r="BS627" i="65"/>
  <c r="BW627" i="65"/>
  <c r="CA627" i="65"/>
  <c r="CE627" i="65"/>
  <c r="CI627" i="65"/>
  <c r="BK628" i="65"/>
  <c r="BO628" i="65"/>
  <c r="BS628" i="65"/>
  <c r="BW628" i="65"/>
  <c r="CA628" i="65"/>
  <c r="CE628" i="65"/>
  <c r="CI628" i="65"/>
  <c r="BZ604" i="65"/>
  <c r="BZ605" i="65" s="1"/>
  <c r="CS414" i="65"/>
  <c r="CT414" i="65" s="1"/>
  <c r="CS422" i="65"/>
  <c r="CT422" i="65" s="1"/>
  <c r="CS426" i="65"/>
  <c r="CT426" i="65" s="1"/>
  <c r="CS435" i="65"/>
  <c r="CT435" i="65" s="1"/>
  <c r="CS480" i="65"/>
  <c r="CT480" i="65" s="1"/>
  <c r="CS488" i="65"/>
  <c r="CT488" i="65" s="1"/>
  <c r="CS494" i="65"/>
  <c r="CT494" i="65" s="1"/>
  <c r="CS504" i="65"/>
  <c r="CT504" i="65" s="1"/>
  <c r="CS512" i="65"/>
  <c r="CT512" i="65" s="1"/>
  <c r="M522" i="65"/>
  <c r="Y526" i="65"/>
  <c r="BR579" i="65"/>
  <c r="BR580" i="65" s="1"/>
  <c r="BV579" i="65"/>
  <c r="BV580" i="65" s="1"/>
  <c r="BZ579" i="65"/>
  <c r="BZ580" i="65" s="1"/>
  <c r="CD579" i="65"/>
  <c r="CD580" i="65" s="1"/>
  <c r="CL579" i="65"/>
  <c r="CL580" i="65" s="1"/>
  <c r="BN579" i="65"/>
  <c r="BN580" i="65" s="1"/>
  <c r="BL626" i="65"/>
  <c r="BP626" i="65"/>
  <c r="BT626" i="65"/>
  <c r="BX626" i="65"/>
  <c r="CB626" i="65"/>
  <c r="CB629" i="65" s="1"/>
  <c r="CB630" i="65" s="1"/>
  <c r="CF626" i="65"/>
  <c r="CJ626" i="65"/>
  <c r="BL627" i="65"/>
  <c r="BP627" i="65"/>
  <c r="BT627" i="65"/>
  <c r="BX627" i="65"/>
  <c r="CB627" i="65"/>
  <c r="CF627" i="65"/>
  <c r="CJ627" i="65"/>
  <c r="BL628" i="65"/>
  <c r="BP628" i="65"/>
  <c r="BT628" i="65"/>
  <c r="BX628" i="65"/>
  <c r="CB628" i="65"/>
  <c r="CF628" i="65"/>
  <c r="CJ628" i="65"/>
  <c r="CS11" i="65"/>
  <c r="CT11" i="65" s="1"/>
  <c r="CS19" i="65"/>
  <c r="CT19" i="65" s="1"/>
  <c r="CS74" i="65"/>
  <c r="CT74" i="65" s="1"/>
  <c r="CS92" i="65"/>
  <c r="CT92" i="65" s="1"/>
  <c r="CS104" i="65"/>
  <c r="CT104" i="65" s="1"/>
  <c r="CS122" i="65"/>
  <c r="CT122" i="65" s="1"/>
  <c r="CS141" i="65"/>
  <c r="CT141" i="65" s="1"/>
  <c r="CS182" i="65"/>
  <c r="CT182" i="65" s="1"/>
  <c r="CS186" i="65"/>
  <c r="CT186" i="65" s="1"/>
  <c r="CS253" i="65"/>
  <c r="CT253" i="65" s="1"/>
  <c r="CS400" i="65"/>
  <c r="CT400" i="65" s="1"/>
  <c r="CR400" i="65"/>
  <c r="CS214" i="65"/>
  <c r="CT214" i="65" s="1"/>
  <c r="CS219" i="65"/>
  <c r="CT219" i="65" s="1"/>
  <c r="CS229" i="65"/>
  <c r="CT229" i="65" s="1"/>
  <c r="CS234" i="65"/>
  <c r="CT234" i="65" s="1"/>
  <c r="CS247" i="65"/>
  <c r="CT247" i="65" s="1"/>
  <c r="CS266" i="65"/>
  <c r="CT266" i="65" s="1"/>
  <c r="CS272" i="65"/>
  <c r="CT272" i="65" s="1"/>
  <c r="CS280" i="65"/>
  <c r="CT280" i="65" s="1"/>
  <c r="CS291" i="65"/>
  <c r="CT291" i="65" s="1"/>
  <c r="CS299" i="65"/>
  <c r="CT299" i="65" s="1"/>
  <c r="CS312" i="65"/>
  <c r="CT312" i="65" s="1"/>
  <c r="CS320" i="65"/>
  <c r="CT320" i="65" s="1"/>
  <c r="CS328" i="65"/>
  <c r="CT328" i="65" s="1"/>
  <c r="CS342" i="65"/>
  <c r="CT342" i="65" s="1"/>
  <c r="CS350" i="65"/>
  <c r="CT350" i="65" s="1"/>
  <c r="CS359" i="65"/>
  <c r="CT359" i="65" s="1"/>
  <c r="CS373" i="65"/>
  <c r="CT373" i="65" s="1"/>
  <c r="CS394" i="65"/>
  <c r="CT394" i="65" s="1"/>
  <c r="CS402" i="65"/>
  <c r="CT402" i="65" s="1"/>
  <c r="CN406" i="65"/>
  <c r="CS406" i="65"/>
  <c r="CT406" i="65" s="1"/>
  <c r="CP428" i="65"/>
  <c r="CS428" i="65"/>
  <c r="CT428" i="65" s="1"/>
  <c r="CS441" i="65"/>
  <c r="CT441" i="65" s="1"/>
  <c r="CN441" i="65"/>
  <c r="CS496" i="65"/>
  <c r="CT496" i="65" s="1"/>
  <c r="CN496" i="65"/>
  <c r="CS517" i="65"/>
  <c r="CT517" i="65" s="1"/>
  <c r="CR518" i="65"/>
  <c r="CS518" i="65"/>
  <c r="CT518" i="65" s="1"/>
  <c r="CS33" i="65"/>
  <c r="CT33" i="65" s="1"/>
  <c r="CS40" i="65"/>
  <c r="CT40" i="65" s="1"/>
  <c r="CS44" i="65"/>
  <c r="CT44" i="65" s="1"/>
  <c r="CS48" i="65"/>
  <c r="CT48" i="65" s="1"/>
  <c r="CS70" i="65"/>
  <c r="CT70" i="65" s="1"/>
  <c r="CS84" i="65"/>
  <c r="CT84" i="65" s="1"/>
  <c r="CS118" i="65"/>
  <c r="CT118" i="65" s="1"/>
  <c r="CS145" i="65"/>
  <c r="CT145" i="65" s="1"/>
  <c r="CS156" i="65"/>
  <c r="CT156" i="65" s="1"/>
  <c r="CS174" i="65"/>
  <c r="CT174" i="65" s="1"/>
  <c r="CS215" i="65"/>
  <c r="CT215" i="65" s="1"/>
  <c r="CS471" i="65"/>
  <c r="CT471" i="65" s="1"/>
  <c r="CS15" i="65"/>
  <c r="CT15" i="65" s="1"/>
  <c r="CS25" i="65"/>
  <c r="CT25" i="65" s="1"/>
  <c r="CS36" i="65"/>
  <c r="CT36" i="65" s="1"/>
  <c r="CS58" i="65"/>
  <c r="CT58" i="65" s="1"/>
  <c r="CS81" i="65"/>
  <c r="CT81" i="65" s="1"/>
  <c r="CS96" i="65"/>
  <c r="CT96" i="65" s="1"/>
  <c r="CS126" i="65"/>
  <c r="CT126" i="65" s="1"/>
  <c r="CS129" i="65"/>
  <c r="CT129" i="65" s="1"/>
  <c r="CS137" i="65"/>
  <c r="CT137" i="65" s="1"/>
  <c r="CS152" i="65"/>
  <c r="CT152" i="65" s="1"/>
  <c r="CS178" i="65"/>
  <c r="CT178" i="65" s="1"/>
  <c r="CS255" i="65"/>
  <c r="CT255" i="65" s="1"/>
  <c r="CS404" i="65"/>
  <c r="CT404" i="65" s="1"/>
  <c r="CN404" i="65"/>
  <c r="CS449" i="65"/>
  <c r="CT449" i="65" s="1"/>
  <c r="CN449" i="65"/>
  <c r="CS462" i="65"/>
  <c r="CT462" i="65" s="1"/>
  <c r="CN462" i="65"/>
  <c r="CP490" i="65"/>
  <c r="CS490" i="65"/>
  <c r="CT490" i="65" s="1"/>
  <c r="CN13" i="65"/>
  <c r="CN17" i="65"/>
  <c r="CN23" i="65"/>
  <c r="CN27" i="65"/>
  <c r="CP29" i="65"/>
  <c r="CN38" i="65"/>
  <c r="CN42" i="65"/>
  <c r="CN46" i="65"/>
  <c r="CN53" i="65"/>
  <c r="CP55" i="65"/>
  <c r="CN60" i="65"/>
  <c r="CP62" i="65"/>
  <c r="CN64" i="65"/>
  <c r="CP66" i="65"/>
  <c r="CN68" i="65"/>
  <c r="CN72" i="65"/>
  <c r="CN76" i="65"/>
  <c r="CN79" i="65"/>
  <c r="CN86" i="65"/>
  <c r="CP88" i="65"/>
  <c r="CN90" i="65"/>
  <c r="CN94" i="65"/>
  <c r="CN98" i="65"/>
  <c r="CP100" i="65"/>
  <c r="CN102" i="65"/>
  <c r="CN109" i="65"/>
  <c r="CP111" i="65"/>
  <c r="CN113" i="65"/>
  <c r="CP115" i="65"/>
  <c r="CN120" i="65"/>
  <c r="CN124" i="65"/>
  <c r="CN131" i="65"/>
  <c r="CP133" i="65"/>
  <c r="CN135" i="65"/>
  <c r="CN139" i="65"/>
  <c r="CN143" i="65"/>
  <c r="CN147" i="65"/>
  <c r="CN150" i="65"/>
  <c r="CN154" i="65"/>
  <c r="CN158" i="65"/>
  <c r="CP160" i="65"/>
  <c r="CN162" i="65"/>
  <c r="CN171" i="65"/>
  <c r="CN176" i="65"/>
  <c r="CN180" i="65"/>
  <c r="CN188" i="65"/>
  <c r="CN193" i="65"/>
  <c r="CP195" i="65"/>
  <c r="CP198" i="65"/>
  <c r="CN201" i="65"/>
  <c r="CN207" i="65"/>
  <c r="CN217" i="65"/>
  <c r="CN232" i="65"/>
  <c r="CN237" i="65"/>
  <c r="CN240" i="65"/>
  <c r="CN245" i="65"/>
  <c r="CS249" i="65"/>
  <c r="CT249" i="65" s="1"/>
  <c r="CN252" i="65"/>
  <c r="CS262" i="65"/>
  <c r="CT262" i="65" s="1"/>
  <c r="CS270" i="65"/>
  <c r="CT270" i="65" s="1"/>
  <c r="CS276" i="65"/>
  <c r="CT276" i="65" s="1"/>
  <c r="CS283" i="65"/>
  <c r="CT283" i="65" s="1"/>
  <c r="CS295" i="65"/>
  <c r="CT295" i="65" s="1"/>
  <c r="CS303" i="65"/>
  <c r="CT303" i="65" s="1"/>
  <c r="CS308" i="65"/>
  <c r="CT308" i="65" s="1"/>
  <c r="CS316" i="65"/>
  <c r="CT316" i="65" s="1"/>
  <c r="CS324" i="65"/>
  <c r="CT324" i="65" s="1"/>
  <c r="CS332" i="65"/>
  <c r="CT332" i="65" s="1"/>
  <c r="CS346" i="65"/>
  <c r="CT346" i="65" s="1"/>
  <c r="CS355" i="65"/>
  <c r="CT355" i="65" s="1"/>
  <c r="CS363" i="65"/>
  <c r="CT363" i="65" s="1"/>
  <c r="AA365" i="65"/>
  <c r="AA364" i="65" s="1"/>
  <c r="CS371" i="65"/>
  <c r="CT371" i="65" s="1"/>
  <c r="CS384" i="65"/>
  <c r="CT384" i="65" s="1"/>
  <c r="CS408" i="65"/>
  <c r="CT408" i="65" s="1"/>
  <c r="CR408" i="65"/>
  <c r="CS444" i="65"/>
  <c r="CT444" i="65" s="1"/>
  <c r="CN444" i="65"/>
  <c r="CP486" i="65"/>
  <c r="CS486" i="65"/>
  <c r="CT486" i="65" s="1"/>
  <c r="CS511" i="65"/>
  <c r="CT511" i="65" s="1"/>
  <c r="CN511" i="65"/>
  <c r="CS238" i="65"/>
  <c r="CT238" i="65" s="1"/>
  <c r="CS210" i="65"/>
  <c r="CT210" i="65" s="1"/>
  <c r="CS221" i="65"/>
  <c r="CT221" i="65" s="1"/>
  <c r="CS227" i="65"/>
  <c r="CT227" i="65" s="1"/>
  <c r="CS244" i="65"/>
  <c r="CT244" i="65" s="1"/>
  <c r="CS251" i="65"/>
  <c r="CT251" i="65" s="1"/>
  <c r="CS264" i="65"/>
  <c r="CT264" i="65" s="1"/>
  <c r="CS278" i="65"/>
  <c r="CT278" i="65" s="1"/>
  <c r="CS285" i="65"/>
  <c r="CT285" i="65" s="1"/>
  <c r="CS289" i="65"/>
  <c r="CT289" i="65" s="1"/>
  <c r="CS297" i="65"/>
  <c r="CT297" i="65" s="1"/>
  <c r="CS310" i="65"/>
  <c r="CT310" i="65" s="1"/>
  <c r="CS326" i="65"/>
  <c r="CT326" i="65" s="1"/>
  <c r="CS334" i="65"/>
  <c r="CT334" i="65" s="1"/>
  <c r="CS340" i="65"/>
  <c r="CT340" i="65" s="1"/>
  <c r="CS348" i="65"/>
  <c r="CT348" i="65" s="1"/>
  <c r="CS357" i="65"/>
  <c r="CT357" i="65" s="1"/>
  <c r="CS368" i="65"/>
  <c r="CT368" i="65" s="1"/>
  <c r="CS379" i="65"/>
  <c r="CT379" i="65" s="1"/>
  <c r="CS386" i="65"/>
  <c r="CT386" i="65" s="1"/>
  <c r="CN386" i="65"/>
  <c r="CS388" i="65"/>
  <c r="CT388" i="65" s="1"/>
  <c r="CS401" i="65"/>
  <c r="CT401" i="65" s="1"/>
  <c r="CN401" i="65"/>
  <c r="CP407" i="65"/>
  <c r="CS407" i="65"/>
  <c r="CT407" i="65" s="1"/>
  <c r="CS452" i="65"/>
  <c r="CT452" i="65" s="1"/>
  <c r="CN452" i="65"/>
  <c r="CS465" i="65"/>
  <c r="CT465" i="65" s="1"/>
  <c r="CN465" i="65"/>
  <c r="CP484" i="65"/>
  <c r="CS484" i="65"/>
  <c r="CT484" i="65" s="1"/>
  <c r="CR520" i="65"/>
  <c r="CS520" i="65"/>
  <c r="CT520" i="65" s="1"/>
  <c r="CS398" i="65"/>
  <c r="CT398" i="65" s="1"/>
  <c r="CS412" i="65"/>
  <c r="CT412" i="65" s="1"/>
  <c r="CN412" i="65"/>
  <c r="CS415" i="65"/>
  <c r="CT415" i="65" s="1"/>
  <c r="CN415" i="65"/>
  <c r="CS423" i="65"/>
  <c r="CT423" i="65" s="1"/>
  <c r="CS431" i="65"/>
  <c r="CT431" i="65" s="1"/>
  <c r="CS433" i="65"/>
  <c r="CT433" i="65" s="1"/>
  <c r="CN433" i="65"/>
  <c r="CS436" i="65"/>
  <c r="CT436" i="65" s="1"/>
  <c r="CN436" i="65"/>
  <c r="CS476" i="65"/>
  <c r="CT476" i="65" s="1"/>
  <c r="CS478" i="65"/>
  <c r="CT478" i="65" s="1"/>
  <c r="CN478" i="65"/>
  <c r="CS481" i="65"/>
  <c r="CT481" i="65" s="1"/>
  <c r="CN481" i="65"/>
  <c r="CP519" i="65"/>
  <c r="CS519" i="65"/>
  <c r="CT519" i="65" s="1"/>
  <c r="P522" i="65"/>
  <c r="CS392" i="65"/>
  <c r="CT392" i="65" s="1"/>
  <c r="CS399" i="65"/>
  <c r="CT399" i="65" s="1"/>
  <c r="CS424" i="65"/>
  <c r="CT424" i="65" s="1"/>
  <c r="CS442" i="65"/>
  <c r="CT442" i="65" s="1"/>
  <c r="CS450" i="65"/>
  <c r="CT450" i="65" s="1"/>
  <c r="CS463" i="65"/>
  <c r="CT463" i="65" s="1"/>
  <c r="CS470" i="65"/>
  <c r="CT470" i="65" s="1"/>
  <c r="CN470" i="65"/>
  <c r="CS473" i="65"/>
  <c r="CT473" i="65" s="1"/>
  <c r="CN473" i="65"/>
  <c r="CS516" i="65"/>
  <c r="CT516" i="65" s="1"/>
  <c r="CN516" i="65"/>
  <c r="AL530" i="65"/>
  <c r="CN388" i="65"/>
  <c r="CN391" i="65"/>
  <c r="CN394" i="65"/>
  <c r="CS413" i="65"/>
  <c r="CT413" i="65" s="1"/>
  <c r="CN418" i="65"/>
  <c r="CN421" i="65"/>
  <c r="CS432" i="65"/>
  <c r="CT432" i="65" s="1"/>
  <c r="CS434" i="65"/>
  <c r="CT434" i="65" s="1"/>
  <c r="CS456" i="65"/>
  <c r="CT456" i="65" s="1"/>
  <c r="CS477" i="65"/>
  <c r="CT477" i="65" s="1"/>
  <c r="CS479" i="65"/>
  <c r="CT479" i="65" s="1"/>
  <c r="CS499" i="65"/>
  <c r="CT499" i="65" s="1"/>
  <c r="CN499" i="65"/>
  <c r="CS507" i="65"/>
  <c r="CT507" i="65" s="1"/>
  <c r="CN507" i="65"/>
  <c r="CS521" i="65"/>
  <c r="CT521" i="65" s="1"/>
  <c r="CN521" i="65"/>
  <c r="CS427" i="65"/>
  <c r="CT427" i="65" s="1"/>
  <c r="CS438" i="65"/>
  <c r="CT438" i="65" s="1"/>
  <c r="CS454" i="65"/>
  <c r="CT454" i="65" s="1"/>
  <c r="CS458" i="65"/>
  <c r="CT458" i="65" s="1"/>
  <c r="CS475" i="65"/>
  <c r="CT475" i="65" s="1"/>
  <c r="CS491" i="65"/>
  <c r="CT491" i="65" s="1"/>
  <c r="CS493" i="65"/>
  <c r="CT493" i="65" s="1"/>
  <c r="CS501" i="65"/>
  <c r="CT501" i="65" s="1"/>
  <c r="CO619" i="65"/>
  <c r="CP619" i="65" s="1"/>
  <c r="CQ619" i="65"/>
  <c r="CR619" i="65" s="1"/>
  <c r="CM619" i="65"/>
  <c r="CO624" i="65"/>
  <c r="CP624" i="65" s="1"/>
  <c r="CQ624" i="65"/>
  <c r="CR624" i="65" s="1"/>
  <c r="CM624" i="65"/>
  <c r="AC530" i="65"/>
  <c r="AG530" i="65"/>
  <c r="AK530" i="65"/>
  <c r="AO530" i="65"/>
  <c r="AS530" i="65"/>
  <c r="AW530" i="65"/>
  <c r="BA530" i="65"/>
  <c r="BE530" i="65"/>
  <c r="BI530" i="65"/>
  <c r="CS430" i="65"/>
  <c r="CT430" i="65" s="1"/>
  <c r="CS446" i="65"/>
  <c r="CT446" i="65" s="1"/>
  <c r="CS467" i="65"/>
  <c r="CT467" i="65" s="1"/>
  <c r="CS483" i="65"/>
  <c r="CT483" i="65" s="1"/>
  <c r="CS485" i="65"/>
  <c r="CT485" i="65" s="1"/>
  <c r="CS492" i="65"/>
  <c r="CT492" i="65" s="1"/>
  <c r="CN492" i="65"/>
  <c r="CS495" i="65"/>
  <c r="CT495" i="65" s="1"/>
  <c r="CN495" i="65"/>
  <c r="CQ549" i="65"/>
  <c r="CR549" i="65" s="1"/>
  <c r="CQ554" i="65"/>
  <c r="CR554" i="65" s="1"/>
  <c r="CM554" i="65"/>
  <c r="CO554" i="65"/>
  <c r="CP554" i="65" s="1"/>
  <c r="CQ559" i="65"/>
  <c r="CR559" i="65" s="1"/>
  <c r="CM559" i="65"/>
  <c r="CO559" i="65"/>
  <c r="CP559" i="65" s="1"/>
  <c r="CQ564" i="65"/>
  <c r="CR564" i="65" s="1"/>
  <c r="CM564" i="65"/>
  <c r="CO564" i="65"/>
  <c r="CP564" i="65" s="1"/>
  <c r="CQ569" i="65"/>
  <c r="CR569" i="65" s="1"/>
  <c r="CM569" i="65"/>
  <c r="CO569" i="65"/>
  <c r="CP569" i="65" s="1"/>
  <c r="CS489" i="65"/>
  <c r="CT489" i="65" s="1"/>
  <c r="BQ574" i="65"/>
  <c r="BQ575" i="65" s="1"/>
  <c r="BU574" i="65"/>
  <c r="BU575" i="65" s="1"/>
  <c r="BY574" i="65"/>
  <c r="BY575" i="65" s="1"/>
  <c r="CQ584" i="65"/>
  <c r="CR584" i="65" s="1"/>
  <c r="CM584" i="65"/>
  <c r="CO584" i="65"/>
  <c r="CP584" i="65" s="1"/>
  <c r="CQ589" i="65"/>
  <c r="CR589" i="65" s="1"/>
  <c r="CM589" i="65"/>
  <c r="CO589" i="65"/>
  <c r="CP589" i="65" s="1"/>
  <c r="CH604" i="65"/>
  <c r="CH605" i="65" s="1"/>
  <c r="BN626" i="65"/>
  <c r="BN629" i="65" s="1"/>
  <c r="BN630" i="65" s="1"/>
  <c r="BN604" i="65"/>
  <c r="BN605" i="65" s="1"/>
  <c r="BV626" i="65"/>
  <c r="BV629" i="65" s="1"/>
  <c r="BV630" i="65" s="1"/>
  <c r="BV604" i="65"/>
  <c r="BV605" i="65" s="1"/>
  <c r="CD626" i="65"/>
  <c r="CD629" i="65" s="1"/>
  <c r="CD630" i="65" s="1"/>
  <c r="CD604" i="65"/>
  <c r="CD605" i="65" s="1"/>
  <c r="CL626" i="65"/>
  <c r="CL629" i="65" s="1"/>
  <c r="CL630" i="65" s="1"/>
  <c r="CL604" i="65"/>
  <c r="CL605" i="65" s="1"/>
  <c r="BR604" i="65"/>
  <c r="BR605" i="65" s="1"/>
  <c r="CO594" i="65"/>
  <c r="CP594" i="65" s="1"/>
  <c r="CQ594" i="65"/>
  <c r="CR594" i="65" s="1"/>
  <c r="CM594" i="65"/>
  <c r="CO599" i="65"/>
  <c r="CP599" i="65" s="1"/>
  <c r="CQ599" i="65"/>
  <c r="CR599" i="65" s="1"/>
  <c r="CM599" i="65"/>
  <c r="CO609" i="65"/>
  <c r="CP609" i="65" s="1"/>
  <c r="CQ609" i="65"/>
  <c r="CR609" i="65" s="1"/>
  <c r="CM609" i="65"/>
  <c r="CO614" i="65"/>
  <c r="CP614" i="65" s="1"/>
  <c r="CM614" i="65"/>
  <c r="BK626" i="65"/>
  <c r="BO626" i="65"/>
  <c r="BS626" i="65"/>
  <c r="BW626" i="65"/>
  <c r="BW629" i="65" s="1"/>
  <c r="BW630" i="65" s="1"/>
  <c r="CA626" i="65"/>
  <c r="CE626" i="65"/>
  <c r="CI626" i="65"/>
  <c r="BK604" i="65"/>
  <c r="BK605" i="65" s="1"/>
  <c r="BO604" i="65"/>
  <c r="BO605" i="65" s="1"/>
  <c r="BS604" i="65"/>
  <c r="BS605" i="65" s="1"/>
  <c r="BW604" i="65"/>
  <c r="BW605" i="65" s="1"/>
  <c r="CA604" i="65"/>
  <c r="CA605" i="65" s="1"/>
  <c r="CE604" i="65"/>
  <c r="CE605" i="65" s="1"/>
  <c r="CI604" i="65"/>
  <c r="CI605" i="65" s="1"/>
  <c r="BL604" i="65"/>
  <c r="BL605" i="65" s="1"/>
  <c r="BP604" i="65"/>
  <c r="BP605" i="65" s="1"/>
  <c r="BT604" i="65"/>
  <c r="BT605" i="65" s="1"/>
  <c r="BX604" i="65"/>
  <c r="BX605" i="65" s="1"/>
  <c r="CB604" i="65"/>
  <c r="CB605" i="65" s="1"/>
  <c r="CF604" i="65"/>
  <c r="CF605" i="65" s="1"/>
  <c r="CJ604" i="65"/>
  <c r="CJ605" i="65" s="1"/>
  <c r="BM604" i="65"/>
  <c r="BM605" i="65" s="1"/>
  <c r="BQ604" i="65"/>
  <c r="BQ605" i="65" s="1"/>
  <c r="BU604" i="65"/>
  <c r="BU605" i="65" s="1"/>
  <c r="BY604" i="65"/>
  <c r="BY605" i="65" s="1"/>
  <c r="CC604" i="65"/>
  <c r="CC605" i="65" s="1"/>
  <c r="CG604" i="65"/>
  <c r="CG605" i="65" s="1"/>
  <c r="CK604" i="65"/>
  <c r="CK605" i="65" s="1"/>
  <c r="CO579" i="65" l="1"/>
  <c r="CP579" i="65" s="1"/>
  <c r="CI629" i="65"/>
  <c r="CI630" i="65" s="1"/>
  <c r="BS629" i="65"/>
  <c r="BS630" i="65" s="1"/>
  <c r="BL629" i="65"/>
  <c r="BL630" i="65" s="1"/>
  <c r="CQ579" i="65"/>
  <c r="CR579" i="65" s="1"/>
  <c r="CM574" i="65"/>
  <c r="CN574" i="65" s="1"/>
  <c r="CM579" i="65"/>
  <c r="Y522" i="65"/>
  <c r="CE629" i="65"/>
  <c r="CE630" i="65" s="1"/>
  <c r="BO629" i="65"/>
  <c r="BO630" i="65" s="1"/>
  <c r="CO549" i="65"/>
  <c r="CP549" i="65" s="1"/>
  <c r="CA629" i="65"/>
  <c r="CA630" i="65" s="1"/>
  <c r="BK629" i="65"/>
  <c r="BK630" i="65" s="1"/>
  <c r="CO574" i="65"/>
  <c r="CP574" i="65" s="1"/>
  <c r="BX629" i="65"/>
  <c r="BX630" i="65" s="1"/>
  <c r="CJ629" i="65"/>
  <c r="CJ630" i="65" s="1"/>
  <c r="BT629" i="65"/>
  <c r="BT630" i="65" s="1"/>
  <c r="CF629" i="65"/>
  <c r="CF630" i="65" s="1"/>
  <c r="BP629" i="65"/>
  <c r="BP630" i="65" s="1"/>
  <c r="CQ574" i="65"/>
  <c r="CR574" i="65" s="1"/>
  <c r="CS559" i="65"/>
  <c r="CT559" i="65" s="1"/>
  <c r="CN559" i="65"/>
  <c r="CO604" i="65"/>
  <c r="CP604" i="65" s="1"/>
  <c r="CQ604" i="65"/>
  <c r="CR604" i="65" s="1"/>
  <c r="CM604" i="65"/>
  <c r="CS614" i="65"/>
  <c r="CT614" i="65" s="1"/>
  <c r="CN614" i="65"/>
  <c r="CS594" i="65"/>
  <c r="CT594" i="65" s="1"/>
  <c r="CN594" i="65"/>
  <c r="CS584" i="65"/>
  <c r="CT584" i="65" s="1"/>
  <c r="CN584" i="65"/>
  <c r="CS564" i="65"/>
  <c r="CT564" i="65" s="1"/>
  <c r="CN564" i="65"/>
  <c r="CS619" i="65"/>
  <c r="CT619" i="65" s="1"/>
  <c r="CN619" i="65"/>
  <c r="CS599" i="65"/>
  <c r="CT599" i="65" s="1"/>
  <c r="CN599" i="65"/>
  <c r="CN579" i="65"/>
  <c r="CS589" i="65"/>
  <c r="CT589" i="65" s="1"/>
  <c r="CN589" i="65"/>
  <c r="CS569" i="65"/>
  <c r="CT569" i="65" s="1"/>
  <c r="CN569" i="65"/>
  <c r="CS549" i="65"/>
  <c r="CT549" i="65" s="1"/>
  <c r="CN549" i="65"/>
  <c r="CS624" i="65"/>
  <c r="CT624" i="65" s="1"/>
  <c r="CN624" i="65"/>
  <c r="CS609" i="65"/>
  <c r="CT609" i="65" s="1"/>
  <c r="CN609" i="65"/>
  <c r="CS554" i="65"/>
  <c r="CT554" i="65" s="1"/>
  <c r="CN554" i="65"/>
  <c r="CS579" i="65" l="1"/>
  <c r="CT579" i="65" s="1"/>
  <c r="CM629" i="65"/>
  <c r="CN629" i="65" s="1"/>
  <c r="CQ629" i="65"/>
  <c r="CR629" i="65" s="1"/>
  <c r="CO629" i="65"/>
  <c r="CP629" i="65" s="1"/>
  <c r="CS604" i="65"/>
  <c r="CT604" i="65" s="1"/>
  <c r="CN604" i="65"/>
  <c r="CS574" i="65"/>
  <c r="CT574" i="65" s="1"/>
  <c r="CS629" i="65" l="1"/>
  <c r="CT629" i="65" s="1"/>
  <c r="CK537" i="56" l="1"/>
  <c r="CJ537" i="56"/>
  <c r="CI537" i="56"/>
  <c r="CH537" i="56"/>
  <c r="CG537" i="56"/>
  <c r="CF537" i="56"/>
  <c r="CE537" i="56"/>
  <c r="CD537" i="56"/>
  <c r="CC537" i="56"/>
  <c r="CB537" i="56"/>
  <c r="CA537" i="56"/>
  <c r="BZ537" i="56"/>
  <c r="BY537" i="56"/>
  <c r="BX537" i="56"/>
  <c r="BW537" i="56"/>
  <c r="BV537" i="56"/>
  <c r="BU537" i="56"/>
  <c r="BT537" i="56"/>
  <c r="BS537" i="56"/>
  <c r="BR537" i="56"/>
  <c r="BQ537" i="56"/>
  <c r="BP537" i="56"/>
  <c r="BO537" i="56"/>
  <c r="BN537" i="56"/>
  <c r="BM537" i="56"/>
  <c r="BL537" i="56"/>
  <c r="BK537" i="56"/>
  <c r="BJ537" i="56"/>
  <c r="BI537" i="56"/>
  <c r="CK536" i="56"/>
  <c r="CJ536" i="56"/>
  <c r="CI536" i="56"/>
  <c r="CH536" i="56"/>
  <c r="CG536" i="56"/>
  <c r="CF536" i="56"/>
  <c r="CE536" i="56"/>
  <c r="CD536" i="56"/>
  <c r="CC536" i="56"/>
  <c r="CB536" i="56"/>
  <c r="CA536" i="56"/>
  <c r="BZ536" i="56"/>
  <c r="BY536" i="56"/>
  <c r="BX536" i="56"/>
  <c r="BW536" i="56"/>
  <c r="BV536" i="56"/>
  <c r="BU536" i="56"/>
  <c r="BT536" i="56"/>
  <c r="BS536" i="56"/>
  <c r="BR536" i="56"/>
  <c r="BQ536" i="56"/>
  <c r="BP536" i="56"/>
  <c r="BO536" i="56"/>
  <c r="BN536" i="56"/>
  <c r="BM536" i="56"/>
  <c r="BL536" i="56"/>
  <c r="BK536" i="56"/>
  <c r="BJ536" i="56"/>
  <c r="BI536" i="56"/>
  <c r="CK535" i="56"/>
  <c r="CK538" i="56" s="1"/>
  <c r="CK539" i="56" s="1"/>
  <c r="CJ535" i="56"/>
  <c r="CJ538" i="56" s="1"/>
  <c r="CJ539" i="56" s="1"/>
  <c r="CI535" i="56"/>
  <c r="CI538" i="56" s="1"/>
  <c r="CI539" i="56" s="1"/>
  <c r="CH535" i="56"/>
  <c r="CH538" i="56" s="1"/>
  <c r="CH539" i="56" s="1"/>
  <c r="CG535" i="56"/>
  <c r="CG538" i="56" s="1"/>
  <c r="CG539" i="56" s="1"/>
  <c r="CF535" i="56"/>
  <c r="CF538" i="56" s="1"/>
  <c r="CF539" i="56" s="1"/>
  <c r="CE535" i="56"/>
  <c r="CE538" i="56" s="1"/>
  <c r="CE539" i="56" s="1"/>
  <c r="CD535" i="56"/>
  <c r="CD538" i="56" s="1"/>
  <c r="CD539" i="56" s="1"/>
  <c r="CC535" i="56"/>
  <c r="CC538" i="56" s="1"/>
  <c r="CC539" i="56" s="1"/>
  <c r="CB535" i="56"/>
  <c r="CB538" i="56" s="1"/>
  <c r="CB539" i="56" s="1"/>
  <c r="CA535" i="56"/>
  <c r="CA538" i="56" s="1"/>
  <c r="CA539" i="56" s="1"/>
  <c r="BZ535" i="56"/>
  <c r="BZ538" i="56" s="1"/>
  <c r="BZ539" i="56" s="1"/>
  <c r="BY535" i="56"/>
  <c r="BY538" i="56" s="1"/>
  <c r="BY539" i="56" s="1"/>
  <c r="BX535" i="56"/>
  <c r="BX538" i="56" s="1"/>
  <c r="BX539" i="56" s="1"/>
  <c r="BW535" i="56"/>
  <c r="BW538" i="56" s="1"/>
  <c r="BW539" i="56" s="1"/>
  <c r="BV535" i="56"/>
  <c r="BU535" i="56"/>
  <c r="BU538" i="56" s="1"/>
  <c r="BU539" i="56" s="1"/>
  <c r="BT535" i="56"/>
  <c r="BS535" i="56"/>
  <c r="BS538" i="56" s="1"/>
  <c r="BS539" i="56" s="1"/>
  <c r="BR535" i="56"/>
  <c r="BQ535" i="56"/>
  <c r="BQ538" i="56" s="1"/>
  <c r="BQ539" i="56" s="1"/>
  <c r="BP535" i="56"/>
  <c r="BO535" i="56"/>
  <c r="BO538" i="56" s="1"/>
  <c r="BO539" i="56" s="1"/>
  <c r="BN535" i="56"/>
  <c r="BM535" i="56"/>
  <c r="BM538" i="56" s="1"/>
  <c r="BM539" i="56" s="1"/>
  <c r="BL535" i="56"/>
  <c r="BK535" i="56"/>
  <c r="BK538" i="56" s="1"/>
  <c r="BK539" i="56" s="1"/>
  <c r="BJ535" i="56"/>
  <c r="BI535" i="56"/>
  <c r="BI538" i="56" s="1"/>
  <c r="BI539" i="56" s="1"/>
  <c r="CK532" i="56"/>
  <c r="CJ532" i="56"/>
  <c r="CI532" i="56"/>
  <c r="CH532" i="56"/>
  <c r="CG532" i="56"/>
  <c r="CF532" i="56"/>
  <c r="CE532" i="56"/>
  <c r="CD532" i="56"/>
  <c r="CC532" i="56"/>
  <c r="CB532" i="56"/>
  <c r="CA532" i="56"/>
  <c r="BZ532" i="56"/>
  <c r="BY532" i="56"/>
  <c r="BX532" i="56"/>
  <c r="BW532" i="56"/>
  <c r="BV532" i="56"/>
  <c r="BU532" i="56"/>
  <c r="BT532" i="56"/>
  <c r="BS532" i="56"/>
  <c r="BR532" i="56"/>
  <c r="BQ532" i="56"/>
  <c r="BP532" i="56"/>
  <c r="BO532" i="56"/>
  <c r="BN532" i="56"/>
  <c r="BM532" i="56"/>
  <c r="BL532" i="56"/>
  <c r="BK532" i="56"/>
  <c r="BJ532" i="56"/>
  <c r="BI532" i="56"/>
  <c r="CK531" i="56"/>
  <c r="CJ531" i="56"/>
  <c r="CI531" i="56"/>
  <c r="CH531" i="56"/>
  <c r="CG531" i="56"/>
  <c r="CF531" i="56"/>
  <c r="CE531" i="56"/>
  <c r="CD531" i="56"/>
  <c r="CC531" i="56"/>
  <c r="CB531" i="56"/>
  <c r="CA531" i="56"/>
  <c r="BZ531" i="56"/>
  <c r="BY531" i="56"/>
  <c r="BX531" i="56"/>
  <c r="BW531" i="56"/>
  <c r="BV531" i="56"/>
  <c r="BU531" i="56"/>
  <c r="BT531" i="56"/>
  <c r="BS531" i="56"/>
  <c r="BR531" i="56"/>
  <c r="BQ531" i="56"/>
  <c r="BP531" i="56"/>
  <c r="BO531" i="56"/>
  <c r="BN531" i="56"/>
  <c r="BM531" i="56"/>
  <c r="BL531" i="56"/>
  <c r="BK531" i="56"/>
  <c r="BJ531" i="56"/>
  <c r="BI531" i="56"/>
  <c r="CK530" i="56"/>
  <c r="CJ530" i="56"/>
  <c r="CI530" i="56"/>
  <c r="CH530" i="56"/>
  <c r="CG530" i="56"/>
  <c r="CF530" i="56"/>
  <c r="CE530" i="56"/>
  <c r="CD530" i="56"/>
  <c r="CC530" i="56"/>
  <c r="CB530" i="56"/>
  <c r="CA530" i="56"/>
  <c r="BZ530" i="56"/>
  <c r="BY530" i="56"/>
  <c r="BX530" i="56"/>
  <c r="BW530" i="56"/>
  <c r="BV530" i="56"/>
  <c r="BV533" i="56" s="1"/>
  <c r="BV534" i="56" s="1"/>
  <c r="BU530" i="56"/>
  <c r="BT530" i="56"/>
  <c r="BT533" i="56" s="1"/>
  <c r="BT534" i="56" s="1"/>
  <c r="BS530" i="56"/>
  <c r="BR530" i="56"/>
  <c r="BR533" i="56" s="1"/>
  <c r="BR534" i="56" s="1"/>
  <c r="BQ530" i="56"/>
  <c r="BP530" i="56"/>
  <c r="BP533" i="56" s="1"/>
  <c r="BP534" i="56" s="1"/>
  <c r="BO530" i="56"/>
  <c r="BN530" i="56"/>
  <c r="BN533" i="56" s="1"/>
  <c r="BN534" i="56" s="1"/>
  <c r="BM530" i="56"/>
  <c r="BL530" i="56"/>
  <c r="BL533" i="56" s="1"/>
  <c r="BL534" i="56" s="1"/>
  <c r="BK530" i="56"/>
  <c r="BJ530" i="56"/>
  <c r="BJ533" i="56" s="1"/>
  <c r="BJ534" i="56" s="1"/>
  <c r="BI530" i="56"/>
  <c r="CK527" i="56"/>
  <c r="CJ527" i="56"/>
  <c r="CI527" i="56"/>
  <c r="CH527" i="56"/>
  <c r="CG527" i="56"/>
  <c r="CF527" i="56"/>
  <c r="CE527" i="56"/>
  <c r="CD527" i="56"/>
  <c r="CC527" i="56"/>
  <c r="CB527" i="56"/>
  <c r="CA527" i="56"/>
  <c r="BZ527" i="56"/>
  <c r="BY527" i="56"/>
  <c r="BX527" i="56"/>
  <c r="BW527" i="56"/>
  <c r="BV527" i="56"/>
  <c r="BU527" i="56"/>
  <c r="BT527" i="56"/>
  <c r="BS527" i="56"/>
  <c r="BR527" i="56"/>
  <c r="BQ527" i="56"/>
  <c r="BP527" i="56"/>
  <c r="BO527" i="56"/>
  <c r="BN527" i="56"/>
  <c r="BM527" i="56"/>
  <c r="BL527" i="56"/>
  <c r="BK527" i="56"/>
  <c r="BJ527" i="56"/>
  <c r="BI527" i="56"/>
  <c r="CK526" i="56"/>
  <c r="CJ526" i="56"/>
  <c r="CI526" i="56"/>
  <c r="CH526" i="56"/>
  <c r="CG526" i="56"/>
  <c r="CF526" i="56"/>
  <c r="CE526" i="56"/>
  <c r="CD526" i="56"/>
  <c r="CC526" i="56"/>
  <c r="CB526" i="56"/>
  <c r="CA526" i="56"/>
  <c r="BZ526" i="56"/>
  <c r="BY526" i="56"/>
  <c r="BX526" i="56"/>
  <c r="BW526" i="56"/>
  <c r="BV526" i="56"/>
  <c r="BU526" i="56"/>
  <c r="BT526" i="56"/>
  <c r="BS526" i="56"/>
  <c r="BR526" i="56"/>
  <c r="BQ526" i="56"/>
  <c r="BP526" i="56"/>
  <c r="BO526" i="56"/>
  <c r="BN526" i="56"/>
  <c r="BM526" i="56"/>
  <c r="BL526" i="56"/>
  <c r="BK526" i="56"/>
  <c r="BJ526" i="56"/>
  <c r="BI526" i="56"/>
  <c r="CK525" i="56"/>
  <c r="CJ525" i="56"/>
  <c r="CI525" i="56"/>
  <c r="CH525" i="56"/>
  <c r="CG525" i="56"/>
  <c r="CF525" i="56"/>
  <c r="CE525" i="56"/>
  <c r="CD525" i="56"/>
  <c r="CC525" i="56"/>
  <c r="CB525" i="56"/>
  <c r="CA525" i="56"/>
  <c r="BZ525" i="56"/>
  <c r="BY525" i="56"/>
  <c r="BX525" i="56"/>
  <c r="BW525" i="56"/>
  <c r="BV525" i="56"/>
  <c r="BU525" i="56"/>
  <c r="BT525" i="56"/>
  <c r="BS525" i="56"/>
  <c r="BR525" i="56"/>
  <c r="BQ525" i="56"/>
  <c r="BP525" i="56"/>
  <c r="BO525" i="56"/>
  <c r="BN525" i="56"/>
  <c r="BM525" i="56"/>
  <c r="BL525" i="56"/>
  <c r="BK525" i="56"/>
  <c r="BJ525" i="56"/>
  <c r="BI525" i="56"/>
  <c r="CK522" i="56"/>
  <c r="CJ522" i="56"/>
  <c r="CI522" i="56"/>
  <c r="CH522" i="56"/>
  <c r="CG522" i="56"/>
  <c r="CF522" i="56"/>
  <c r="CE522" i="56"/>
  <c r="CD522" i="56"/>
  <c r="CC522" i="56"/>
  <c r="CB522" i="56"/>
  <c r="CA522" i="56"/>
  <c r="BZ522" i="56"/>
  <c r="BY522" i="56"/>
  <c r="BX522" i="56"/>
  <c r="BW522" i="56"/>
  <c r="BV522" i="56"/>
  <c r="BU522" i="56"/>
  <c r="BT522" i="56"/>
  <c r="BS522" i="56"/>
  <c r="BR522" i="56"/>
  <c r="BQ522" i="56"/>
  <c r="BP522" i="56"/>
  <c r="BO522" i="56"/>
  <c r="BN522" i="56"/>
  <c r="BM522" i="56"/>
  <c r="BL522" i="56"/>
  <c r="BK522" i="56"/>
  <c r="BJ522" i="56"/>
  <c r="BI522" i="56"/>
  <c r="CK521" i="56"/>
  <c r="CJ521" i="56"/>
  <c r="CI521" i="56"/>
  <c r="CH521" i="56"/>
  <c r="CG521" i="56"/>
  <c r="CF521" i="56"/>
  <c r="CE521" i="56"/>
  <c r="CD521" i="56"/>
  <c r="CC521" i="56"/>
  <c r="CB521" i="56"/>
  <c r="CA521" i="56"/>
  <c r="BZ521" i="56"/>
  <c r="BY521" i="56"/>
  <c r="BX521" i="56"/>
  <c r="BW521" i="56"/>
  <c r="BV521" i="56"/>
  <c r="BU521" i="56"/>
  <c r="BT521" i="56"/>
  <c r="BS521" i="56"/>
  <c r="BR521" i="56"/>
  <c r="BQ521" i="56"/>
  <c r="BP521" i="56"/>
  <c r="BO521" i="56"/>
  <c r="BN521" i="56"/>
  <c r="BM521" i="56"/>
  <c r="BL521" i="56"/>
  <c r="BK521" i="56"/>
  <c r="BJ521" i="56"/>
  <c r="BI521" i="56"/>
  <c r="CK520" i="56"/>
  <c r="CJ520" i="56"/>
  <c r="CI520" i="56"/>
  <c r="CH520" i="56"/>
  <c r="CG520" i="56"/>
  <c r="CF520" i="56"/>
  <c r="CE520" i="56"/>
  <c r="CD520" i="56"/>
  <c r="CC520" i="56"/>
  <c r="CB520" i="56"/>
  <c r="CA520" i="56"/>
  <c r="BZ520" i="56"/>
  <c r="BY520" i="56"/>
  <c r="BX520" i="56"/>
  <c r="BW520" i="56"/>
  <c r="BV520" i="56"/>
  <c r="BU520" i="56"/>
  <c r="BT520" i="56"/>
  <c r="BS520" i="56"/>
  <c r="BR520" i="56"/>
  <c r="BQ520" i="56"/>
  <c r="BP520" i="56"/>
  <c r="BO520" i="56"/>
  <c r="BN520" i="56"/>
  <c r="BM520" i="56"/>
  <c r="BL520" i="56"/>
  <c r="BK520" i="56"/>
  <c r="BJ520" i="56"/>
  <c r="BI520" i="56"/>
  <c r="CK517" i="56"/>
  <c r="CJ517" i="56"/>
  <c r="CJ542" i="56" s="1"/>
  <c r="CI517" i="56"/>
  <c r="CH517" i="56"/>
  <c r="CH542" i="56" s="1"/>
  <c r="CG517" i="56"/>
  <c r="CF517" i="56"/>
  <c r="CF542" i="56" s="1"/>
  <c r="CE517" i="56"/>
  <c r="CD517" i="56"/>
  <c r="CD542" i="56" s="1"/>
  <c r="CC517" i="56"/>
  <c r="CB517" i="56"/>
  <c r="CB542" i="56" s="1"/>
  <c r="CA517" i="56"/>
  <c r="BZ517" i="56"/>
  <c r="BZ542" i="56" s="1"/>
  <c r="BY517" i="56"/>
  <c r="BX517" i="56"/>
  <c r="BX542" i="56" s="1"/>
  <c r="BW517" i="56"/>
  <c r="BV517" i="56"/>
  <c r="BV542" i="56" s="1"/>
  <c r="BU517" i="56"/>
  <c r="BT517" i="56"/>
  <c r="BT542" i="56" s="1"/>
  <c r="BS517" i="56"/>
  <c r="BR517" i="56"/>
  <c r="BR542" i="56" s="1"/>
  <c r="BQ517" i="56"/>
  <c r="BP517" i="56"/>
  <c r="BP542" i="56" s="1"/>
  <c r="BO517" i="56"/>
  <c r="BN517" i="56"/>
  <c r="BN542" i="56" s="1"/>
  <c r="BM517" i="56"/>
  <c r="BL517" i="56"/>
  <c r="BL542" i="56" s="1"/>
  <c r="BK517" i="56"/>
  <c r="BJ517" i="56"/>
  <c r="BJ542" i="56" s="1"/>
  <c r="BI517" i="56"/>
  <c r="CK516" i="56"/>
  <c r="CJ516" i="56"/>
  <c r="CI516" i="56"/>
  <c r="CH516" i="56"/>
  <c r="CG516" i="56"/>
  <c r="CF516" i="56"/>
  <c r="CE516" i="56"/>
  <c r="CD516" i="56"/>
  <c r="CC516" i="56"/>
  <c r="CB516" i="56"/>
  <c r="CA516" i="56"/>
  <c r="BZ516" i="56"/>
  <c r="BY516" i="56"/>
  <c r="BX516" i="56"/>
  <c r="BW516" i="56"/>
  <c r="BV516" i="56"/>
  <c r="BU516" i="56"/>
  <c r="BT516" i="56"/>
  <c r="BS516" i="56"/>
  <c r="BR516" i="56"/>
  <c r="BQ516" i="56"/>
  <c r="BP516" i="56"/>
  <c r="BO516" i="56"/>
  <c r="BO541" i="56" s="1"/>
  <c r="BN516" i="56"/>
  <c r="BM516" i="56"/>
  <c r="BM541" i="56" s="1"/>
  <c r="BL516" i="56"/>
  <c r="BK516" i="56"/>
  <c r="BK541" i="56" s="1"/>
  <c r="BJ516" i="56"/>
  <c r="BJ541" i="56" s="1"/>
  <c r="BI516" i="56"/>
  <c r="BI541" i="56" s="1"/>
  <c r="CK515" i="56"/>
  <c r="CK540" i="56" s="1"/>
  <c r="CJ515" i="56"/>
  <c r="CI515" i="56"/>
  <c r="CI540" i="56" s="1"/>
  <c r="CH515" i="56"/>
  <c r="CG515" i="56"/>
  <c r="CG540" i="56" s="1"/>
  <c r="CF515" i="56"/>
  <c r="CE515" i="56"/>
  <c r="CE540" i="56" s="1"/>
  <c r="CD515" i="56"/>
  <c r="CC515" i="56"/>
  <c r="CC540" i="56" s="1"/>
  <c r="CB515" i="56"/>
  <c r="CA515" i="56"/>
  <c r="CA540" i="56" s="1"/>
  <c r="BZ515" i="56"/>
  <c r="BY515" i="56"/>
  <c r="BY540" i="56" s="1"/>
  <c r="BX515" i="56"/>
  <c r="BW515" i="56"/>
  <c r="BW540" i="56" s="1"/>
  <c r="BV515" i="56"/>
  <c r="BU515" i="56"/>
  <c r="BU540" i="56" s="1"/>
  <c r="BT515" i="56"/>
  <c r="BS515" i="56"/>
  <c r="BS540" i="56" s="1"/>
  <c r="BR515" i="56"/>
  <c r="BQ515" i="56"/>
  <c r="BQ540" i="56" s="1"/>
  <c r="BP515" i="56"/>
  <c r="BO515" i="56"/>
  <c r="BO540" i="56" s="1"/>
  <c r="BN515" i="56"/>
  <c r="BM515" i="56"/>
  <c r="BM540" i="56" s="1"/>
  <c r="BL515" i="56"/>
  <c r="BK515" i="56"/>
  <c r="BK540" i="56" s="1"/>
  <c r="BJ515" i="56"/>
  <c r="BI515" i="56"/>
  <c r="BI540" i="56" s="1"/>
  <c r="CK512" i="56"/>
  <c r="CJ512" i="56"/>
  <c r="CI512" i="56"/>
  <c r="CH512" i="56"/>
  <c r="CG512" i="56"/>
  <c r="CF512" i="56"/>
  <c r="CE512" i="56"/>
  <c r="CD512" i="56"/>
  <c r="CC512" i="56"/>
  <c r="CB512" i="56"/>
  <c r="CA512" i="56"/>
  <c r="BZ512" i="56"/>
  <c r="BY512" i="56"/>
  <c r="BX512" i="56"/>
  <c r="BW512" i="56"/>
  <c r="BV512" i="56"/>
  <c r="BU512" i="56"/>
  <c r="BT512" i="56"/>
  <c r="BS512" i="56"/>
  <c r="BR512" i="56"/>
  <c r="BQ512" i="56"/>
  <c r="BP512" i="56"/>
  <c r="BO512" i="56"/>
  <c r="BN512" i="56"/>
  <c r="BM512" i="56"/>
  <c r="BL512" i="56"/>
  <c r="BK512" i="56"/>
  <c r="BJ512" i="56"/>
  <c r="BI512" i="56"/>
  <c r="CK511" i="56"/>
  <c r="CJ511" i="56"/>
  <c r="CI511" i="56"/>
  <c r="CH511" i="56"/>
  <c r="CG511" i="56"/>
  <c r="CF511" i="56"/>
  <c r="CE511" i="56"/>
  <c r="CD511" i="56"/>
  <c r="CC511" i="56"/>
  <c r="CB511" i="56"/>
  <c r="CA511" i="56"/>
  <c r="BZ511" i="56"/>
  <c r="BY511" i="56"/>
  <c r="BX511" i="56"/>
  <c r="BW511" i="56"/>
  <c r="BV511" i="56"/>
  <c r="BU511" i="56"/>
  <c r="BT511" i="56"/>
  <c r="BS511" i="56"/>
  <c r="BR511" i="56"/>
  <c r="BQ511" i="56"/>
  <c r="BP511" i="56"/>
  <c r="BO511" i="56"/>
  <c r="BN511" i="56"/>
  <c r="BM511" i="56"/>
  <c r="BL511" i="56"/>
  <c r="BK511" i="56"/>
  <c r="BJ511" i="56"/>
  <c r="BI511" i="56"/>
  <c r="CK510" i="56"/>
  <c r="CJ510" i="56"/>
  <c r="CI510" i="56"/>
  <c r="CH510" i="56"/>
  <c r="CG510" i="56"/>
  <c r="CF510" i="56"/>
  <c r="CE510" i="56"/>
  <c r="CD510" i="56"/>
  <c r="CC510" i="56"/>
  <c r="CB510" i="56"/>
  <c r="CA510" i="56"/>
  <c r="BZ510" i="56"/>
  <c r="BY510" i="56"/>
  <c r="BX510" i="56"/>
  <c r="BW510" i="56"/>
  <c r="BV510" i="56"/>
  <c r="BU510" i="56"/>
  <c r="BT510" i="56"/>
  <c r="BS510" i="56"/>
  <c r="BR510" i="56"/>
  <c r="BQ510" i="56"/>
  <c r="BP510" i="56"/>
  <c r="BO510" i="56"/>
  <c r="BN510" i="56"/>
  <c r="BM510" i="56"/>
  <c r="BL510" i="56"/>
  <c r="BK510" i="56"/>
  <c r="BJ510" i="56"/>
  <c r="BI510" i="56"/>
  <c r="CK507" i="56"/>
  <c r="CJ507" i="56"/>
  <c r="CI507" i="56"/>
  <c r="CH507" i="56"/>
  <c r="CG507" i="56"/>
  <c r="CF507" i="56"/>
  <c r="CE507" i="56"/>
  <c r="CD507" i="56"/>
  <c r="CC507" i="56"/>
  <c r="CB507" i="56"/>
  <c r="CA507" i="56"/>
  <c r="BZ507" i="56"/>
  <c r="BY507" i="56"/>
  <c r="BX507" i="56"/>
  <c r="BW507" i="56"/>
  <c r="BV507" i="56"/>
  <c r="BU507" i="56"/>
  <c r="BT507" i="56"/>
  <c r="BS507" i="56"/>
  <c r="BR507" i="56"/>
  <c r="BQ507" i="56"/>
  <c r="BP507" i="56"/>
  <c r="BO507" i="56"/>
  <c r="BN507" i="56"/>
  <c r="BM507" i="56"/>
  <c r="BL507" i="56"/>
  <c r="BK507" i="56"/>
  <c r="BJ507" i="56"/>
  <c r="BI507" i="56"/>
  <c r="CK506" i="56"/>
  <c r="CJ506" i="56"/>
  <c r="CI506" i="56"/>
  <c r="CH506" i="56"/>
  <c r="CG506" i="56"/>
  <c r="CF506" i="56"/>
  <c r="CE506" i="56"/>
  <c r="CD506" i="56"/>
  <c r="CC506" i="56"/>
  <c r="CB506" i="56"/>
  <c r="CA506" i="56"/>
  <c r="BZ506" i="56"/>
  <c r="BY506" i="56"/>
  <c r="BX506" i="56"/>
  <c r="BW506" i="56"/>
  <c r="BV506" i="56"/>
  <c r="BU506" i="56"/>
  <c r="BT506" i="56"/>
  <c r="BS506" i="56"/>
  <c r="BR506" i="56"/>
  <c r="BQ506" i="56"/>
  <c r="BP506" i="56"/>
  <c r="BO506" i="56"/>
  <c r="BN506" i="56"/>
  <c r="BM506" i="56"/>
  <c r="BL506" i="56"/>
  <c r="BK506" i="56"/>
  <c r="BJ506" i="56"/>
  <c r="BI506" i="56"/>
  <c r="CK505" i="56"/>
  <c r="CJ505" i="56"/>
  <c r="CI505" i="56"/>
  <c r="CH505" i="56"/>
  <c r="CG505" i="56"/>
  <c r="CF505" i="56"/>
  <c r="CE505" i="56"/>
  <c r="CD505" i="56"/>
  <c r="CC505" i="56"/>
  <c r="CB505" i="56"/>
  <c r="CA505" i="56"/>
  <c r="BZ505" i="56"/>
  <c r="BY505" i="56"/>
  <c r="BX505" i="56"/>
  <c r="BW505" i="56"/>
  <c r="BV505" i="56"/>
  <c r="BU505" i="56"/>
  <c r="BT505" i="56"/>
  <c r="BS505" i="56"/>
  <c r="BR505" i="56"/>
  <c r="BQ505" i="56"/>
  <c r="BP505" i="56"/>
  <c r="BO505" i="56"/>
  <c r="BN505" i="56"/>
  <c r="BM505" i="56"/>
  <c r="BL505" i="56"/>
  <c r="BK505" i="56"/>
  <c r="BJ505" i="56"/>
  <c r="BI505" i="56"/>
  <c r="CK502" i="56"/>
  <c r="CJ502" i="56"/>
  <c r="CI502" i="56"/>
  <c r="CH502" i="56"/>
  <c r="CG502" i="56"/>
  <c r="CF502" i="56"/>
  <c r="CE502" i="56"/>
  <c r="CD502" i="56"/>
  <c r="CC502" i="56"/>
  <c r="CB502" i="56"/>
  <c r="CA502" i="56"/>
  <c r="BZ502" i="56"/>
  <c r="BY502" i="56"/>
  <c r="BX502" i="56"/>
  <c r="BW502" i="56"/>
  <c r="BV502" i="56"/>
  <c r="BU502" i="56"/>
  <c r="BT502" i="56"/>
  <c r="BS502" i="56"/>
  <c r="BR502" i="56"/>
  <c r="BQ502" i="56"/>
  <c r="BP502" i="56"/>
  <c r="BO502" i="56"/>
  <c r="BN502" i="56"/>
  <c r="BM502" i="56"/>
  <c r="BL502" i="56"/>
  <c r="BK502" i="56"/>
  <c r="BJ502" i="56"/>
  <c r="BI502" i="56"/>
  <c r="CK501" i="56"/>
  <c r="CJ501" i="56"/>
  <c r="CI501" i="56"/>
  <c r="CH501" i="56"/>
  <c r="CG501" i="56"/>
  <c r="CF501" i="56"/>
  <c r="CE501" i="56"/>
  <c r="CD501" i="56"/>
  <c r="CC501" i="56"/>
  <c r="CB501" i="56"/>
  <c r="CA501" i="56"/>
  <c r="BZ501" i="56"/>
  <c r="BY501" i="56"/>
  <c r="BX501" i="56"/>
  <c r="BW501" i="56"/>
  <c r="BV501" i="56"/>
  <c r="BU501" i="56"/>
  <c r="BT501" i="56"/>
  <c r="BS501" i="56"/>
  <c r="BR501" i="56"/>
  <c r="BQ501" i="56"/>
  <c r="BP501" i="56"/>
  <c r="BO501" i="56"/>
  <c r="BN501" i="56"/>
  <c r="BM501" i="56"/>
  <c r="BL501" i="56"/>
  <c r="BK501" i="56"/>
  <c r="BJ501" i="56"/>
  <c r="BI501" i="56"/>
  <c r="CK500" i="56"/>
  <c r="CJ500" i="56"/>
  <c r="CI500" i="56"/>
  <c r="CH500" i="56"/>
  <c r="CG500" i="56"/>
  <c r="CF500" i="56"/>
  <c r="CE500" i="56"/>
  <c r="CD500" i="56"/>
  <c r="CC500" i="56"/>
  <c r="CB500" i="56"/>
  <c r="CA500" i="56"/>
  <c r="BZ500" i="56"/>
  <c r="BY500" i="56"/>
  <c r="BX500" i="56"/>
  <c r="BW500" i="56"/>
  <c r="BV500" i="56"/>
  <c r="BU500" i="56"/>
  <c r="BT500" i="56"/>
  <c r="BS500" i="56"/>
  <c r="BR500" i="56"/>
  <c r="BQ500" i="56"/>
  <c r="BP500" i="56"/>
  <c r="BO500" i="56"/>
  <c r="BN500" i="56"/>
  <c r="BM500" i="56"/>
  <c r="BL500" i="56"/>
  <c r="BK500" i="56"/>
  <c r="BJ500" i="56"/>
  <c r="BI500" i="56"/>
  <c r="CK497" i="56"/>
  <c r="CI497" i="56"/>
  <c r="CH497" i="56"/>
  <c r="CG497" i="56"/>
  <c r="CF497" i="56"/>
  <c r="CE497" i="56"/>
  <c r="CD497" i="56"/>
  <c r="CC497" i="56"/>
  <c r="CB497" i="56"/>
  <c r="CA497" i="56"/>
  <c r="BZ497" i="56"/>
  <c r="BY497" i="56"/>
  <c r="BX497" i="56"/>
  <c r="BW497" i="56"/>
  <c r="BV497" i="56"/>
  <c r="BU497" i="56"/>
  <c r="BT497" i="56"/>
  <c r="BS497" i="56"/>
  <c r="BR497" i="56"/>
  <c r="BQ497" i="56"/>
  <c r="BP497" i="56"/>
  <c r="BO497" i="56"/>
  <c r="BN497" i="56"/>
  <c r="BM497" i="56"/>
  <c r="BL497" i="56"/>
  <c r="BK497" i="56"/>
  <c r="BJ497" i="56"/>
  <c r="BI497" i="56"/>
  <c r="CK496" i="56"/>
  <c r="CI496" i="56"/>
  <c r="CH496" i="56"/>
  <c r="CG496" i="56"/>
  <c r="CF496" i="56"/>
  <c r="CE496" i="56"/>
  <c r="CD496" i="56"/>
  <c r="CC496" i="56"/>
  <c r="CB496" i="56"/>
  <c r="CA496" i="56"/>
  <c r="BZ496" i="56"/>
  <c r="BY496" i="56"/>
  <c r="BX496" i="56"/>
  <c r="BW496" i="56"/>
  <c r="BV496" i="56"/>
  <c r="BU496" i="56"/>
  <c r="BT496" i="56"/>
  <c r="BS496" i="56"/>
  <c r="BR496" i="56"/>
  <c r="BQ496" i="56"/>
  <c r="BP496" i="56"/>
  <c r="BO496" i="56"/>
  <c r="BN496" i="56"/>
  <c r="BM496" i="56"/>
  <c r="BL496" i="56"/>
  <c r="BK496" i="56"/>
  <c r="BJ496" i="56"/>
  <c r="BI496" i="56"/>
  <c r="CK495" i="56"/>
  <c r="CK498" i="56" s="1"/>
  <c r="CK499" i="56" s="1"/>
  <c r="CI495" i="56"/>
  <c r="CI498" i="56" s="1"/>
  <c r="CI499" i="56" s="1"/>
  <c r="CH495" i="56"/>
  <c r="CH498" i="56" s="1"/>
  <c r="CH499" i="56" s="1"/>
  <c r="CG495" i="56"/>
  <c r="CG498" i="56" s="1"/>
  <c r="CG499" i="56" s="1"/>
  <c r="CF495" i="56"/>
  <c r="CF498" i="56" s="1"/>
  <c r="CF499" i="56" s="1"/>
  <c r="CE495" i="56"/>
  <c r="CE498" i="56" s="1"/>
  <c r="CE499" i="56" s="1"/>
  <c r="CD495" i="56"/>
  <c r="CD498" i="56" s="1"/>
  <c r="CD499" i="56" s="1"/>
  <c r="CC495" i="56"/>
  <c r="CC498" i="56" s="1"/>
  <c r="CC499" i="56" s="1"/>
  <c r="CB495" i="56"/>
  <c r="CB498" i="56" s="1"/>
  <c r="CB499" i="56" s="1"/>
  <c r="CA495" i="56"/>
  <c r="CA498" i="56" s="1"/>
  <c r="CA499" i="56" s="1"/>
  <c r="BZ495" i="56"/>
  <c r="BZ498" i="56" s="1"/>
  <c r="BZ499" i="56" s="1"/>
  <c r="BY495" i="56"/>
  <c r="BY498" i="56" s="1"/>
  <c r="BY499" i="56" s="1"/>
  <c r="BX495" i="56"/>
  <c r="BX498" i="56" s="1"/>
  <c r="BX499" i="56" s="1"/>
  <c r="BW495" i="56"/>
  <c r="BW498" i="56" s="1"/>
  <c r="BW499" i="56" s="1"/>
  <c r="BV495" i="56"/>
  <c r="BV498" i="56" s="1"/>
  <c r="BV499" i="56" s="1"/>
  <c r="BU495" i="56"/>
  <c r="BU498" i="56" s="1"/>
  <c r="BU499" i="56" s="1"/>
  <c r="BT495" i="56"/>
  <c r="BT498" i="56" s="1"/>
  <c r="BT499" i="56" s="1"/>
  <c r="BS495" i="56"/>
  <c r="BS498" i="56" s="1"/>
  <c r="BS499" i="56" s="1"/>
  <c r="BR495" i="56"/>
  <c r="BR498" i="56" s="1"/>
  <c r="BR499" i="56" s="1"/>
  <c r="BQ495" i="56"/>
  <c r="BQ498" i="56" s="1"/>
  <c r="BQ499" i="56" s="1"/>
  <c r="BP495" i="56"/>
  <c r="BP498" i="56" s="1"/>
  <c r="BP499" i="56" s="1"/>
  <c r="BO495" i="56"/>
  <c r="BO498" i="56" s="1"/>
  <c r="BO499" i="56" s="1"/>
  <c r="BN495" i="56"/>
  <c r="BN498" i="56" s="1"/>
  <c r="BN499" i="56" s="1"/>
  <c r="BM495" i="56"/>
  <c r="BM498" i="56" s="1"/>
  <c r="BM499" i="56" s="1"/>
  <c r="BL495" i="56"/>
  <c r="BL498" i="56" s="1"/>
  <c r="BL499" i="56" s="1"/>
  <c r="BK495" i="56"/>
  <c r="BK498" i="56" s="1"/>
  <c r="BK499" i="56" s="1"/>
  <c r="BJ495" i="56"/>
  <c r="BJ498" i="56" s="1"/>
  <c r="BJ499" i="56" s="1"/>
  <c r="BI495" i="56"/>
  <c r="BI498" i="56" s="1"/>
  <c r="BI499" i="56" s="1"/>
  <c r="CK492" i="56"/>
  <c r="CI492" i="56"/>
  <c r="CH492" i="56"/>
  <c r="CG492" i="56"/>
  <c r="CF492" i="56"/>
  <c r="CE492" i="56"/>
  <c r="CD492" i="56"/>
  <c r="CC492" i="56"/>
  <c r="CB492" i="56"/>
  <c r="CA492" i="56"/>
  <c r="BZ492" i="56"/>
  <c r="BY492" i="56"/>
  <c r="BX492" i="56"/>
  <c r="BW492" i="56"/>
  <c r="BV492" i="56"/>
  <c r="BU492" i="56"/>
  <c r="BT492" i="56"/>
  <c r="BS492" i="56"/>
  <c r="BR492" i="56"/>
  <c r="BQ492" i="56"/>
  <c r="BP492" i="56"/>
  <c r="BO492" i="56"/>
  <c r="BN492" i="56"/>
  <c r="BM492" i="56"/>
  <c r="BL492" i="56"/>
  <c r="BK492" i="56"/>
  <c r="BJ492" i="56"/>
  <c r="BI492" i="56"/>
  <c r="CK491" i="56"/>
  <c r="CI491" i="56"/>
  <c r="CH491" i="56"/>
  <c r="CG491" i="56"/>
  <c r="CF491" i="56"/>
  <c r="CE491" i="56"/>
  <c r="CD491" i="56"/>
  <c r="CC491" i="56"/>
  <c r="CB491" i="56"/>
  <c r="CA491" i="56"/>
  <c r="BZ491" i="56"/>
  <c r="BY491" i="56"/>
  <c r="BX491" i="56"/>
  <c r="BW491" i="56"/>
  <c r="BV491" i="56"/>
  <c r="BU491" i="56"/>
  <c r="BT491" i="56"/>
  <c r="BS491" i="56"/>
  <c r="BR491" i="56"/>
  <c r="BQ491" i="56"/>
  <c r="BP491" i="56"/>
  <c r="BO491" i="56"/>
  <c r="BN491" i="56"/>
  <c r="BM491" i="56"/>
  <c r="BL491" i="56"/>
  <c r="BK491" i="56"/>
  <c r="BJ491" i="56"/>
  <c r="BI491" i="56"/>
  <c r="CK490" i="56"/>
  <c r="CK493" i="56" s="1"/>
  <c r="CK494" i="56" s="1"/>
  <c r="CI490" i="56"/>
  <c r="CI493" i="56" s="1"/>
  <c r="CI494" i="56" s="1"/>
  <c r="CH490" i="56"/>
  <c r="CH493" i="56" s="1"/>
  <c r="CH494" i="56" s="1"/>
  <c r="CG490" i="56"/>
  <c r="CG493" i="56" s="1"/>
  <c r="CG494" i="56" s="1"/>
  <c r="CF490" i="56"/>
  <c r="CF493" i="56" s="1"/>
  <c r="CF494" i="56" s="1"/>
  <c r="CE490" i="56"/>
  <c r="CE493" i="56" s="1"/>
  <c r="CE494" i="56" s="1"/>
  <c r="CD490" i="56"/>
  <c r="CD493" i="56" s="1"/>
  <c r="CD494" i="56" s="1"/>
  <c r="CC490" i="56"/>
  <c r="CC493" i="56" s="1"/>
  <c r="CC494" i="56" s="1"/>
  <c r="CB490" i="56"/>
  <c r="CB493" i="56" s="1"/>
  <c r="CB494" i="56" s="1"/>
  <c r="CA490" i="56"/>
  <c r="CA493" i="56" s="1"/>
  <c r="CA494" i="56" s="1"/>
  <c r="BZ490" i="56"/>
  <c r="BZ493" i="56" s="1"/>
  <c r="BZ494" i="56" s="1"/>
  <c r="BY490" i="56"/>
  <c r="BY493" i="56" s="1"/>
  <c r="BY494" i="56" s="1"/>
  <c r="BX490" i="56"/>
  <c r="BX493" i="56" s="1"/>
  <c r="BX494" i="56" s="1"/>
  <c r="BW490" i="56"/>
  <c r="BW493" i="56" s="1"/>
  <c r="BW494" i="56" s="1"/>
  <c r="BV490" i="56"/>
  <c r="BV493" i="56" s="1"/>
  <c r="BV494" i="56" s="1"/>
  <c r="BU490" i="56"/>
  <c r="BU493" i="56" s="1"/>
  <c r="BU494" i="56" s="1"/>
  <c r="BT490" i="56"/>
  <c r="BT493" i="56" s="1"/>
  <c r="BT494" i="56" s="1"/>
  <c r="BS490" i="56"/>
  <c r="BS493" i="56" s="1"/>
  <c r="BS494" i="56" s="1"/>
  <c r="BR490" i="56"/>
  <c r="BR493" i="56" s="1"/>
  <c r="BR494" i="56" s="1"/>
  <c r="BQ490" i="56"/>
  <c r="BQ493" i="56" s="1"/>
  <c r="BQ494" i="56" s="1"/>
  <c r="BP490" i="56"/>
  <c r="BP493" i="56" s="1"/>
  <c r="BP494" i="56" s="1"/>
  <c r="BO490" i="56"/>
  <c r="BO493" i="56" s="1"/>
  <c r="BO494" i="56" s="1"/>
  <c r="BN490" i="56"/>
  <c r="BN493" i="56" s="1"/>
  <c r="BN494" i="56" s="1"/>
  <c r="BM490" i="56"/>
  <c r="BM493" i="56" s="1"/>
  <c r="BM494" i="56" s="1"/>
  <c r="BL490" i="56"/>
  <c r="BL493" i="56" s="1"/>
  <c r="BL494" i="56" s="1"/>
  <c r="BK490" i="56"/>
  <c r="BK493" i="56" s="1"/>
  <c r="BK494" i="56" s="1"/>
  <c r="BJ490" i="56"/>
  <c r="BJ493" i="56" s="1"/>
  <c r="BJ494" i="56" s="1"/>
  <c r="BI490" i="56"/>
  <c r="BI493" i="56" s="1"/>
  <c r="BI494" i="56" s="1"/>
  <c r="CK487" i="56"/>
  <c r="CI487" i="56"/>
  <c r="CH487" i="56"/>
  <c r="CG487" i="56"/>
  <c r="CF487" i="56"/>
  <c r="CE487" i="56"/>
  <c r="CD487" i="56"/>
  <c r="CC487" i="56"/>
  <c r="CB487" i="56"/>
  <c r="CA487" i="56"/>
  <c r="BZ487" i="56"/>
  <c r="BY487" i="56"/>
  <c r="BX487" i="56"/>
  <c r="BW487" i="56"/>
  <c r="BV487" i="56"/>
  <c r="BU487" i="56"/>
  <c r="BT487" i="56"/>
  <c r="BS487" i="56"/>
  <c r="BR487" i="56"/>
  <c r="BQ487" i="56"/>
  <c r="BP487" i="56"/>
  <c r="BO487" i="56"/>
  <c r="BN487" i="56"/>
  <c r="BM487" i="56"/>
  <c r="BL487" i="56"/>
  <c r="BK487" i="56"/>
  <c r="BJ487" i="56"/>
  <c r="BI487" i="56"/>
  <c r="CK486" i="56"/>
  <c r="CI486" i="56"/>
  <c r="CH486" i="56"/>
  <c r="CG486" i="56"/>
  <c r="CF486" i="56"/>
  <c r="CE486" i="56"/>
  <c r="CD486" i="56"/>
  <c r="CC486" i="56"/>
  <c r="CB486" i="56"/>
  <c r="CA486" i="56"/>
  <c r="BZ486" i="56"/>
  <c r="BY486" i="56"/>
  <c r="BX486" i="56"/>
  <c r="BW486" i="56"/>
  <c r="BV486" i="56"/>
  <c r="BU486" i="56"/>
  <c r="BT486" i="56"/>
  <c r="BS486" i="56"/>
  <c r="BR486" i="56"/>
  <c r="BQ486" i="56"/>
  <c r="BP486" i="56"/>
  <c r="BO486" i="56"/>
  <c r="BN486" i="56"/>
  <c r="BM486" i="56"/>
  <c r="BL486" i="56"/>
  <c r="BK486" i="56"/>
  <c r="BJ486" i="56"/>
  <c r="BI486" i="56"/>
  <c r="CK485" i="56"/>
  <c r="CK488" i="56" s="1"/>
  <c r="CK489" i="56" s="1"/>
  <c r="CI485" i="56"/>
  <c r="CI488" i="56" s="1"/>
  <c r="CI489" i="56" s="1"/>
  <c r="CH485" i="56"/>
  <c r="CH488" i="56" s="1"/>
  <c r="CH489" i="56" s="1"/>
  <c r="CG485" i="56"/>
  <c r="CG488" i="56" s="1"/>
  <c r="CG489" i="56" s="1"/>
  <c r="CF485" i="56"/>
  <c r="CF488" i="56" s="1"/>
  <c r="CF489" i="56" s="1"/>
  <c r="CE485" i="56"/>
  <c r="CE488" i="56" s="1"/>
  <c r="CE489" i="56" s="1"/>
  <c r="CD485" i="56"/>
  <c r="CD488" i="56" s="1"/>
  <c r="CD489" i="56" s="1"/>
  <c r="CC485" i="56"/>
  <c r="CC488" i="56" s="1"/>
  <c r="CC489" i="56" s="1"/>
  <c r="CB485" i="56"/>
  <c r="CB488" i="56" s="1"/>
  <c r="CB489" i="56" s="1"/>
  <c r="CA485" i="56"/>
  <c r="CA488" i="56" s="1"/>
  <c r="CA489" i="56" s="1"/>
  <c r="BZ485" i="56"/>
  <c r="BZ488" i="56" s="1"/>
  <c r="BZ489" i="56" s="1"/>
  <c r="BY485" i="56"/>
  <c r="BY488" i="56" s="1"/>
  <c r="BY489" i="56" s="1"/>
  <c r="BX485" i="56"/>
  <c r="BX488" i="56" s="1"/>
  <c r="BX489" i="56" s="1"/>
  <c r="BW485" i="56"/>
  <c r="BW488" i="56" s="1"/>
  <c r="BW489" i="56" s="1"/>
  <c r="BV485" i="56"/>
  <c r="BV488" i="56" s="1"/>
  <c r="BV489" i="56" s="1"/>
  <c r="BU485" i="56"/>
  <c r="BU488" i="56" s="1"/>
  <c r="BU489" i="56" s="1"/>
  <c r="BT485" i="56"/>
  <c r="BT488" i="56" s="1"/>
  <c r="BT489" i="56" s="1"/>
  <c r="BS485" i="56"/>
  <c r="BS488" i="56" s="1"/>
  <c r="BS489" i="56" s="1"/>
  <c r="BR485" i="56"/>
  <c r="BR488" i="56" s="1"/>
  <c r="BR489" i="56" s="1"/>
  <c r="BQ485" i="56"/>
  <c r="BQ488" i="56" s="1"/>
  <c r="BQ489" i="56" s="1"/>
  <c r="BP485" i="56"/>
  <c r="BP488" i="56" s="1"/>
  <c r="BP489" i="56" s="1"/>
  <c r="BO485" i="56"/>
  <c r="BO488" i="56" s="1"/>
  <c r="BO489" i="56" s="1"/>
  <c r="BN485" i="56"/>
  <c r="BN488" i="56" s="1"/>
  <c r="BN489" i="56" s="1"/>
  <c r="BM485" i="56"/>
  <c r="BM488" i="56" s="1"/>
  <c r="BM489" i="56" s="1"/>
  <c r="BL485" i="56"/>
  <c r="BL488" i="56" s="1"/>
  <c r="BL489" i="56" s="1"/>
  <c r="BK485" i="56"/>
  <c r="BK488" i="56" s="1"/>
  <c r="BK489" i="56" s="1"/>
  <c r="BJ485" i="56"/>
  <c r="BJ488" i="56" s="1"/>
  <c r="BJ489" i="56" s="1"/>
  <c r="BI485" i="56"/>
  <c r="BI488" i="56" s="1"/>
  <c r="BI489" i="56" s="1"/>
  <c r="CK482" i="56"/>
  <c r="CI482" i="56"/>
  <c r="CH482" i="56"/>
  <c r="CG482" i="56"/>
  <c r="CF482" i="56"/>
  <c r="CE482" i="56"/>
  <c r="CD482" i="56"/>
  <c r="CC482" i="56"/>
  <c r="CB482" i="56"/>
  <c r="CA482" i="56"/>
  <c r="BZ482" i="56"/>
  <c r="BY482" i="56"/>
  <c r="BX482" i="56"/>
  <c r="BW482" i="56"/>
  <c r="BV482" i="56"/>
  <c r="BU482" i="56"/>
  <c r="BT482" i="56"/>
  <c r="BS482" i="56"/>
  <c r="BR482" i="56"/>
  <c r="BQ482" i="56"/>
  <c r="BP482" i="56"/>
  <c r="BO482" i="56"/>
  <c r="BN482" i="56"/>
  <c r="BM482" i="56"/>
  <c r="BL482" i="56"/>
  <c r="BK482" i="56"/>
  <c r="BJ482" i="56"/>
  <c r="BI482" i="56"/>
  <c r="CK481" i="56"/>
  <c r="CI481" i="56"/>
  <c r="CH481" i="56"/>
  <c r="CG481" i="56"/>
  <c r="CF481" i="56"/>
  <c r="CE481" i="56"/>
  <c r="CD481" i="56"/>
  <c r="CC481" i="56"/>
  <c r="CB481" i="56"/>
  <c r="CA481" i="56"/>
  <c r="BZ481" i="56"/>
  <c r="BY481" i="56"/>
  <c r="BX481" i="56"/>
  <c r="BW481" i="56"/>
  <c r="BV481" i="56"/>
  <c r="BU481" i="56"/>
  <c r="BT481" i="56"/>
  <c r="BS481" i="56"/>
  <c r="BR481" i="56"/>
  <c r="BQ481" i="56"/>
  <c r="BP481" i="56"/>
  <c r="BO481" i="56"/>
  <c r="BN481" i="56"/>
  <c r="BM481" i="56"/>
  <c r="BL481" i="56"/>
  <c r="BK481" i="56"/>
  <c r="BJ481" i="56"/>
  <c r="BI481" i="56"/>
  <c r="CK480" i="56"/>
  <c r="CK483" i="56" s="1"/>
  <c r="CK484" i="56" s="1"/>
  <c r="CI480" i="56"/>
  <c r="CI483" i="56" s="1"/>
  <c r="CI484" i="56" s="1"/>
  <c r="CH480" i="56"/>
  <c r="CH483" i="56" s="1"/>
  <c r="CH484" i="56" s="1"/>
  <c r="CG480" i="56"/>
  <c r="CG483" i="56" s="1"/>
  <c r="CG484" i="56" s="1"/>
  <c r="CF480" i="56"/>
  <c r="CF483" i="56" s="1"/>
  <c r="CF484" i="56" s="1"/>
  <c r="CE480" i="56"/>
  <c r="CE483" i="56" s="1"/>
  <c r="CE484" i="56" s="1"/>
  <c r="CD480" i="56"/>
  <c r="CD483" i="56" s="1"/>
  <c r="CD484" i="56" s="1"/>
  <c r="CC480" i="56"/>
  <c r="CC483" i="56" s="1"/>
  <c r="CC484" i="56" s="1"/>
  <c r="CB480" i="56"/>
  <c r="CB483" i="56" s="1"/>
  <c r="CB484" i="56" s="1"/>
  <c r="CA480" i="56"/>
  <c r="CA483" i="56" s="1"/>
  <c r="CA484" i="56" s="1"/>
  <c r="BZ480" i="56"/>
  <c r="BZ483" i="56" s="1"/>
  <c r="BZ484" i="56" s="1"/>
  <c r="BY480" i="56"/>
  <c r="BY483" i="56" s="1"/>
  <c r="BY484" i="56" s="1"/>
  <c r="BX480" i="56"/>
  <c r="BX483" i="56" s="1"/>
  <c r="BX484" i="56" s="1"/>
  <c r="BW480" i="56"/>
  <c r="BW483" i="56" s="1"/>
  <c r="BW484" i="56" s="1"/>
  <c r="BV480" i="56"/>
  <c r="BV483" i="56" s="1"/>
  <c r="BV484" i="56" s="1"/>
  <c r="BU480" i="56"/>
  <c r="BU483" i="56" s="1"/>
  <c r="BU484" i="56" s="1"/>
  <c r="BT480" i="56"/>
  <c r="BT483" i="56" s="1"/>
  <c r="BT484" i="56" s="1"/>
  <c r="BS480" i="56"/>
  <c r="BS483" i="56" s="1"/>
  <c r="BS484" i="56" s="1"/>
  <c r="BR480" i="56"/>
  <c r="BR483" i="56" s="1"/>
  <c r="BR484" i="56" s="1"/>
  <c r="BQ480" i="56"/>
  <c r="BQ483" i="56" s="1"/>
  <c r="BQ484" i="56" s="1"/>
  <c r="BP480" i="56"/>
  <c r="BP483" i="56" s="1"/>
  <c r="BP484" i="56" s="1"/>
  <c r="BO480" i="56"/>
  <c r="BO483" i="56" s="1"/>
  <c r="BO484" i="56" s="1"/>
  <c r="BN480" i="56"/>
  <c r="BN483" i="56" s="1"/>
  <c r="BN484" i="56" s="1"/>
  <c r="BM480" i="56"/>
  <c r="BM483" i="56" s="1"/>
  <c r="BM484" i="56" s="1"/>
  <c r="BL480" i="56"/>
  <c r="BL483" i="56" s="1"/>
  <c r="BL484" i="56" s="1"/>
  <c r="BK480" i="56"/>
  <c r="BK483" i="56" s="1"/>
  <c r="BK484" i="56" s="1"/>
  <c r="BJ480" i="56"/>
  <c r="BJ483" i="56" s="1"/>
  <c r="BJ484" i="56" s="1"/>
  <c r="BI480" i="56"/>
  <c r="BI483" i="56" s="1"/>
  <c r="BI484" i="56" s="1"/>
  <c r="CK477" i="56"/>
  <c r="CI477" i="56"/>
  <c r="CH477" i="56"/>
  <c r="CG477" i="56"/>
  <c r="CF477" i="56"/>
  <c r="CE477" i="56"/>
  <c r="CD477" i="56"/>
  <c r="CC477" i="56"/>
  <c r="CB477" i="56"/>
  <c r="CA477" i="56"/>
  <c r="BZ477" i="56"/>
  <c r="BY477" i="56"/>
  <c r="BX477" i="56"/>
  <c r="BW477" i="56"/>
  <c r="BV477" i="56"/>
  <c r="BU477" i="56"/>
  <c r="BT477" i="56"/>
  <c r="BS477" i="56"/>
  <c r="BR477" i="56"/>
  <c r="BQ477" i="56"/>
  <c r="BP477" i="56"/>
  <c r="BO477" i="56"/>
  <c r="BN477" i="56"/>
  <c r="BM477" i="56"/>
  <c r="BL477" i="56"/>
  <c r="BK477" i="56"/>
  <c r="BJ477" i="56"/>
  <c r="BI477" i="56"/>
  <c r="CK476" i="56"/>
  <c r="CI476" i="56"/>
  <c r="CH476" i="56"/>
  <c r="CG476" i="56"/>
  <c r="CF476" i="56"/>
  <c r="CE476" i="56"/>
  <c r="CD476" i="56"/>
  <c r="CC476" i="56"/>
  <c r="CB476" i="56"/>
  <c r="CA476" i="56"/>
  <c r="BZ476" i="56"/>
  <c r="BY476" i="56"/>
  <c r="BX476" i="56"/>
  <c r="BW476" i="56"/>
  <c r="BV476" i="56"/>
  <c r="BU476" i="56"/>
  <c r="BT476" i="56"/>
  <c r="BS476" i="56"/>
  <c r="BR476" i="56"/>
  <c r="BQ476" i="56"/>
  <c r="BP476" i="56"/>
  <c r="BO476" i="56"/>
  <c r="BN476" i="56"/>
  <c r="BM476" i="56"/>
  <c r="BL476" i="56"/>
  <c r="BK476" i="56"/>
  <c r="BJ476" i="56"/>
  <c r="BI476" i="56"/>
  <c r="CK475" i="56"/>
  <c r="CK478" i="56" s="1"/>
  <c r="CK479" i="56" s="1"/>
  <c r="CI475" i="56"/>
  <c r="CI478" i="56" s="1"/>
  <c r="CI479" i="56" s="1"/>
  <c r="CH475" i="56"/>
  <c r="CH478" i="56" s="1"/>
  <c r="CH479" i="56" s="1"/>
  <c r="CG475" i="56"/>
  <c r="CG478" i="56" s="1"/>
  <c r="CG479" i="56" s="1"/>
  <c r="CF475" i="56"/>
  <c r="CF478" i="56" s="1"/>
  <c r="CF479" i="56" s="1"/>
  <c r="CE475" i="56"/>
  <c r="CE478" i="56" s="1"/>
  <c r="CE479" i="56" s="1"/>
  <c r="CD475" i="56"/>
  <c r="CD478" i="56" s="1"/>
  <c r="CD479" i="56" s="1"/>
  <c r="CC475" i="56"/>
  <c r="CC478" i="56" s="1"/>
  <c r="CC479" i="56" s="1"/>
  <c r="CB475" i="56"/>
  <c r="CB478" i="56" s="1"/>
  <c r="CB479" i="56" s="1"/>
  <c r="CA475" i="56"/>
  <c r="CA478" i="56" s="1"/>
  <c r="CA479" i="56" s="1"/>
  <c r="BZ475" i="56"/>
  <c r="BZ478" i="56" s="1"/>
  <c r="BZ479" i="56" s="1"/>
  <c r="BY475" i="56"/>
  <c r="BY478" i="56" s="1"/>
  <c r="BY479" i="56" s="1"/>
  <c r="BX475" i="56"/>
  <c r="BX478" i="56" s="1"/>
  <c r="BX479" i="56" s="1"/>
  <c r="BW475" i="56"/>
  <c r="BW478" i="56" s="1"/>
  <c r="BW479" i="56" s="1"/>
  <c r="BV475" i="56"/>
  <c r="BV478" i="56" s="1"/>
  <c r="BV479" i="56" s="1"/>
  <c r="BU475" i="56"/>
  <c r="BU478" i="56" s="1"/>
  <c r="BU479" i="56" s="1"/>
  <c r="BT475" i="56"/>
  <c r="BT478" i="56" s="1"/>
  <c r="BT479" i="56" s="1"/>
  <c r="BS475" i="56"/>
  <c r="BS478" i="56" s="1"/>
  <c r="BS479" i="56" s="1"/>
  <c r="BR475" i="56"/>
  <c r="BR478" i="56" s="1"/>
  <c r="BR479" i="56" s="1"/>
  <c r="BQ475" i="56"/>
  <c r="BQ478" i="56" s="1"/>
  <c r="BQ479" i="56" s="1"/>
  <c r="BP475" i="56"/>
  <c r="BP478" i="56" s="1"/>
  <c r="BP479" i="56" s="1"/>
  <c r="BO475" i="56"/>
  <c r="BO478" i="56" s="1"/>
  <c r="BO479" i="56" s="1"/>
  <c r="BN475" i="56"/>
  <c r="BN478" i="56" s="1"/>
  <c r="BN479" i="56" s="1"/>
  <c r="BM475" i="56"/>
  <c r="BM478" i="56" s="1"/>
  <c r="BM479" i="56" s="1"/>
  <c r="BL475" i="56"/>
  <c r="BL478" i="56" s="1"/>
  <c r="BL479" i="56" s="1"/>
  <c r="BK475" i="56"/>
  <c r="BK478" i="56" s="1"/>
  <c r="BK479" i="56" s="1"/>
  <c r="BJ475" i="56"/>
  <c r="BJ478" i="56" s="1"/>
  <c r="BJ479" i="56" s="1"/>
  <c r="BI475" i="56"/>
  <c r="BI478" i="56" s="1"/>
  <c r="BI479" i="56" s="1"/>
  <c r="CK472" i="56"/>
  <c r="CI472" i="56"/>
  <c r="CH472" i="56"/>
  <c r="CG472" i="56"/>
  <c r="CF472" i="56"/>
  <c r="CE472" i="56"/>
  <c r="CD472" i="56"/>
  <c r="CC472" i="56"/>
  <c r="CB472" i="56"/>
  <c r="CA472" i="56"/>
  <c r="BZ472" i="56"/>
  <c r="BY472" i="56"/>
  <c r="BX472" i="56"/>
  <c r="BW472" i="56"/>
  <c r="BV472" i="56"/>
  <c r="BU472" i="56"/>
  <c r="BT472" i="56"/>
  <c r="BS472" i="56"/>
  <c r="BR472" i="56"/>
  <c r="BQ472" i="56"/>
  <c r="BP472" i="56"/>
  <c r="BO472" i="56"/>
  <c r="BN472" i="56"/>
  <c r="BM472" i="56"/>
  <c r="BL472" i="56"/>
  <c r="BK472" i="56"/>
  <c r="BJ472" i="56"/>
  <c r="BI472" i="56"/>
  <c r="CK471" i="56"/>
  <c r="CI471" i="56"/>
  <c r="CH471" i="56"/>
  <c r="CG471" i="56"/>
  <c r="CF471" i="56"/>
  <c r="CE471" i="56"/>
  <c r="CD471" i="56"/>
  <c r="CC471" i="56"/>
  <c r="CB471" i="56"/>
  <c r="CA471" i="56"/>
  <c r="BZ471" i="56"/>
  <c r="BY471" i="56"/>
  <c r="BX471" i="56"/>
  <c r="BW471" i="56"/>
  <c r="BV471" i="56"/>
  <c r="BU471" i="56"/>
  <c r="BT471" i="56"/>
  <c r="BS471" i="56"/>
  <c r="BR471" i="56"/>
  <c r="BQ471" i="56"/>
  <c r="BP471" i="56"/>
  <c r="BO471" i="56"/>
  <c r="BN471" i="56"/>
  <c r="BM471" i="56"/>
  <c r="BL471" i="56"/>
  <c r="BK471" i="56"/>
  <c r="BJ471" i="56"/>
  <c r="BI471" i="56"/>
  <c r="CK470" i="56"/>
  <c r="CK473" i="56" s="1"/>
  <c r="CK474" i="56" s="1"/>
  <c r="CI470" i="56"/>
  <c r="CI473" i="56" s="1"/>
  <c r="CI474" i="56" s="1"/>
  <c r="CH470" i="56"/>
  <c r="CH473" i="56" s="1"/>
  <c r="CH474" i="56" s="1"/>
  <c r="CG470" i="56"/>
  <c r="CG473" i="56" s="1"/>
  <c r="CG474" i="56" s="1"/>
  <c r="CF470" i="56"/>
  <c r="CF473" i="56" s="1"/>
  <c r="CF474" i="56" s="1"/>
  <c r="CE470" i="56"/>
  <c r="CE473" i="56" s="1"/>
  <c r="CE474" i="56" s="1"/>
  <c r="CD470" i="56"/>
  <c r="CD473" i="56" s="1"/>
  <c r="CD474" i="56" s="1"/>
  <c r="CC470" i="56"/>
  <c r="CC473" i="56" s="1"/>
  <c r="CC474" i="56" s="1"/>
  <c r="CB470" i="56"/>
  <c r="CB473" i="56" s="1"/>
  <c r="CB474" i="56" s="1"/>
  <c r="CA470" i="56"/>
  <c r="CA473" i="56" s="1"/>
  <c r="CA474" i="56" s="1"/>
  <c r="BZ470" i="56"/>
  <c r="BZ473" i="56" s="1"/>
  <c r="BZ474" i="56" s="1"/>
  <c r="BY470" i="56"/>
  <c r="BY473" i="56" s="1"/>
  <c r="BY474" i="56" s="1"/>
  <c r="BX470" i="56"/>
  <c r="BX473" i="56" s="1"/>
  <c r="BX474" i="56" s="1"/>
  <c r="BW470" i="56"/>
  <c r="BW473" i="56" s="1"/>
  <c r="BW474" i="56" s="1"/>
  <c r="BV470" i="56"/>
  <c r="BV473" i="56" s="1"/>
  <c r="BV474" i="56" s="1"/>
  <c r="BU470" i="56"/>
  <c r="BU473" i="56" s="1"/>
  <c r="BU474" i="56" s="1"/>
  <c r="BT470" i="56"/>
  <c r="BT473" i="56" s="1"/>
  <c r="BT474" i="56" s="1"/>
  <c r="BS470" i="56"/>
  <c r="BS473" i="56" s="1"/>
  <c r="BS474" i="56" s="1"/>
  <c r="BR470" i="56"/>
  <c r="BR473" i="56" s="1"/>
  <c r="BR474" i="56" s="1"/>
  <c r="BQ470" i="56"/>
  <c r="BQ473" i="56" s="1"/>
  <c r="BQ474" i="56" s="1"/>
  <c r="BP470" i="56"/>
  <c r="BP473" i="56" s="1"/>
  <c r="BP474" i="56" s="1"/>
  <c r="BO470" i="56"/>
  <c r="BO473" i="56" s="1"/>
  <c r="BO474" i="56" s="1"/>
  <c r="BN470" i="56"/>
  <c r="BN473" i="56" s="1"/>
  <c r="BN474" i="56" s="1"/>
  <c r="BM470" i="56"/>
  <c r="BM473" i="56" s="1"/>
  <c r="BM474" i="56" s="1"/>
  <c r="BL470" i="56"/>
  <c r="BL473" i="56" s="1"/>
  <c r="BL474" i="56" s="1"/>
  <c r="BK470" i="56"/>
  <c r="BK473" i="56" s="1"/>
  <c r="BK474" i="56" s="1"/>
  <c r="BJ470" i="56"/>
  <c r="BJ473" i="56" s="1"/>
  <c r="BJ474" i="56" s="1"/>
  <c r="BI470" i="56"/>
  <c r="BI473" i="56" s="1"/>
  <c r="BI474" i="56" s="1"/>
  <c r="BH468" i="56"/>
  <c r="BG468" i="56"/>
  <c r="BF468" i="56"/>
  <c r="BE468" i="56"/>
  <c r="BD468" i="56"/>
  <c r="BC468" i="56"/>
  <c r="BB468" i="56"/>
  <c r="BA468" i="56"/>
  <c r="AZ468" i="56"/>
  <c r="AY468" i="56"/>
  <c r="AX468" i="56"/>
  <c r="AW468" i="56"/>
  <c r="AV468" i="56"/>
  <c r="AU468" i="56"/>
  <c r="AT468" i="56"/>
  <c r="AS468" i="56"/>
  <c r="AR468" i="56"/>
  <c r="AQ468" i="56"/>
  <c r="AP468" i="56"/>
  <c r="AO468" i="56"/>
  <c r="AN468" i="56"/>
  <c r="AM468" i="56"/>
  <c r="AL468" i="56"/>
  <c r="AK468" i="56"/>
  <c r="AJ468" i="56"/>
  <c r="AI468" i="56"/>
  <c r="AH468" i="56"/>
  <c r="AG468" i="56"/>
  <c r="AF468" i="56"/>
  <c r="AE468" i="56"/>
  <c r="AD468" i="56"/>
  <c r="AC468" i="56"/>
  <c r="AB468" i="56"/>
  <c r="AA468" i="56"/>
  <c r="Z468" i="56"/>
  <c r="BH467" i="56"/>
  <c r="BG467" i="56"/>
  <c r="BF467" i="56"/>
  <c r="BE467" i="56"/>
  <c r="BD467" i="56"/>
  <c r="BC467" i="56"/>
  <c r="BB467" i="56"/>
  <c r="BA467" i="56"/>
  <c r="AZ467" i="56"/>
  <c r="AY467" i="56"/>
  <c r="AX467" i="56"/>
  <c r="AW467" i="56"/>
  <c r="AV467" i="56"/>
  <c r="AU467" i="56"/>
  <c r="AT467" i="56"/>
  <c r="AS467" i="56"/>
  <c r="AR467" i="56"/>
  <c r="AQ467" i="56"/>
  <c r="AP467" i="56"/>
  <c r="AO467" i="56"/>
  <c r="AN467" i="56"/>
  <c r="AM467" i="56"/>
  <c r="AL467" i="56"/>
  <c r="AK467" i="56"/>
  <c r="AJ467" i="56"/>
  <c r="AI467" i="56"/>
  <c r="AH467" i="56"/>
  <c r="AG467" i="56"/>
  <c r="AF467" i="56"/>
  <c r="AE467" i="56"/>
  <c r="AD467" i="56"/>
  <c r="AC467" i="56"/>
  <c r="AB467" i="56"/>
  <c r="AA467" i="56"/>
  <c r="Z467" i="56"/>
  <c r="BH466" i="56"/>
  <c r="BG466" i="56"/>
  <c r="BF466" i="56"/>
  <c r="BE466" i="56"/>
  <c r="BD466" i="56"/>
  <c r="BC466" i="56"/>
  <c r="BB466" i="56"/>
  <c r="BA466" i="56"/>
  <c r="AZ466" i="56"/>
  <c r="AY466" i="56"/>
  <c r="AX466" i="56"/>
  <c r="AW466" i="56"/>
  <c r="AV466" i="56"/>
  <c r="AU466" i="56"/>
  <c r="AT466" i="56"/>
  <c r="AS466" i="56"/>
  <c r="AR466" i="56"/>
  <c r="AQ466" i="56"/>
  <c r="AP466" i="56"/>
  <c r="AO466" i="56"/>
  <c r="AN466" i="56"/>
  <c r="AM466" i="56"/>
  <c r="AL466" i="56"/>
  <c r="AK466" i="56"/>
  <c r="AJ466" i="56"/>
  <c r="AI466" i="56"/>
  <c r="AH466" i="56"/>
  <c r="AG466" i="56"/>
  <c r="AF466" i="56"/>
  <c r="AE466" i="56"/>
  <c r="AD466" i="56"/>
  <c r="AC466" i="56"/>
  <c r="AB466" i="56"/>
  <c r="AA466" i="56"/>
  <c r="Z466" i="56"/>
  <c r="BH465" i="56"/>
  <c r="BG465" i="56"/>
  <c r="BF465" i="56"/>
  <c r="BE465" i="56"/>
  <c r="BD465" i="56"/>
  <c r="BC465" i="56"/>
  <c r="BB465" i="56"/>
  <c r="BA465" i="56"/>
  <c r="AZ465" i="56"/>
  <c r="AY465" i="56"/>
  <c r="AX465" i="56"/>
  <c r="AW465" i="56"/>
  <c r="AV465" i="56"/>
  <c r="AU465" i="56"/>
  <c r="AT465" i="56"/>
  <c r="AS465" i="56"/>
  <c r="AR465" i="56"/>
  <c r="AQ465" i="56"/>
  <c r="AP465" i="56"/>
  <c r="AO465" i="56"/>
  <c r="AN465" i="56"/>
  <c r="AM465" i="56"/>
  <c r="AL465" i="56"/>
  <c r="AK465" i="56"/>
  <c r="AJ465" i="56"/>
  <c r="AI465" i="56"/>
  <c r="AH465" i="56"/>
  <c r="AG465" i="56"/>
  <c r="AF465" i="56"/>
  <c r="AE465" i="56"/>
  <c r="AD465" i="56"/>
  <c r="AC465" i="56"/>
  <c r="AB465" i="56"/>
  <c r="AA465" i="56"/>
  <c r="Z465" i="56"/>
  <c r="BH464" i="56"/>
  <c r="BG464" i="56"/>
  <c r="BF464" i="56"/>
  <c r="BE464" i="56"/>
  <c r="BD464" i="56"/>
  <c r="BC464" i="56"/>
  <c r="BB464" i="56"/>
  <c r="BA464" i="56"/>
  <c r="AZ464" i="56"/>
  <c r="AY464" i="56"/>
  <c r="AX464" i="56"/>
  <c r="AW464" i="56"/>
  <c r="AV464" i="56"/>
  <c r="AU464" i="56"/>
  <c r="AT464" i="56"/>
  <c r="AS464" i="56"/>
  <c r="AR464" i="56"/>
  <c r="AQ464" i="56"/>
  <c r="AP464" i="56"/>
  <c r="AO464" i="56"/>
  <c r="AN464" i="56"/>
  <c r="AM464" i="56"/>
  <c r="AL464" i="56"/>
  <c r="AK464" i="56"/>
  <c r="AJ464" i="56"/>
  <c r="AI464" i="56"/>
  <c r="AH464" i="56"/>
  <c r="AG464" i="56"/>
  <c r="AF464" i="56"/>
  <c r="AE464" i="56"/>
  <c r="AD464" i="56"/>
  <c r="AC464" i="56"/>
  <c r="AB464" i="56"/>
  <c r="AA464" i="56"/>
  <c r="Z464" i="56"/>
  <c r="BH463" i="56"/>
  <c r="BG463" i="56"/>
  <c r="BF463" i="56"/>
  <c r="BE463" i="56"/>
  <c r="BD463" i="56"/>
  <c r="BC463" i="56"/>
  <c r="BB463" i="56"/>
  <c r="BA463" i="56"/>
  <c r="AZ463" i="56"/>
  <c r="AY463" i="56"/>
  <c r="AX463" i="56"/>
  <c r="AW463" i="56"/>
  <c r="AV463" i="56"/>
  <c r="AU463" i="56"/>
  <c r="AT463" i="56"/>
  <c r="AS463" i="56"/>
  <c r="AR463" i="56"/>
  <c r="AQ463" i="56"/>
  <c r="AP463" i="56"/>
  <c r="AO463" i="56"/>
  <c r="AN463" i="56"/>
  <c r="AM463" i="56"/>
  <c r="AL463" i="56"/>
  <c r="AK463" i="56"/>
  <c r="AJ463" i="56"/>
  <c r="AI463" i="56"/>
  <c r="AH463" i="56"/>
  <c r="AG463" i="56"/>
  <c r="AF463" i="56"/>
  <c r="AE463" i="56"/>
  <c r="AD463" i="56"/>
  <c r="AC463" i="56"/>
  <c r="AB463" i="56"/>
  <c r="AA463" i="56"/>
  <c r="Z463" i="56"/>
  <c r="BH462" i="56"/>
  <c r="BG462" i="56"/>
  <c r="BF462" i="56"/>
  <c r="BE462" i="56"/>
  <c r="BD462" i="56"/>
  <c r="BC462" i="56"/>
  <c r="BB462" i="56"/>
  <c r="BA462" i="56"/>
  <c r="AZ462" i="56"/>
  <c r="AY462" i="56"/>
  <c r="AX462" i="56"/>
  <c r="AW462" i="56"/>
  <c r="AV462" i="56"/>
  <c r="AU462" i="56"/>
  <c r="AT462" i="56"/>
  <c r="AS462" i="56"/>
  <c r="AR462" i="56"/>
  <c r="AQ462" i="56"/>
  <c r="AP462" i="56"/>
  <c r="AO462" i="56"/>
  <c r="AN462" i="56"/>
  <c r="AM462" i="56"/>
  <c r="AL462" i="56"/>
  <c r="AK462" i="56"/>
  <c r="AJ462" i="56"/>
  <c r="AI462" i="56"/>
  <c r="AH462" i="56"/>
  <c r="AG462" i="56"/>
  <c r="AF462" i="56"/>
  <c r="AE462" i="56"/>
  <c r="AD462" i="56"/>
  <c r="AC462" i="56"/>
  <c r="AB462" i="56"/>
  <c r="AA462" i="56"/>
  <c r="Z462" i="56"/>
  <c r="BH461" i="56"/>
  <c r="BG461" i="56"/>
  <c r="BF461" i="56"/>
  <c r="BE461" i="56"/>
  <c r="BD461" i="56"/>
  <c r="BC461" i="56"/>
  <c r="BB461" i="56"/>
  <c r="BA461" i="56"/>
  <c r="AZ461" i="56"/>
  <c r="AY461" i="56"/>
  <c r="AX461" i="56"/>
  <c r="AW461" i="56"/>
  <c r="AV461" i="56"/>
  <c r="AU461" i="56"/>
  <c r="AT461" i="56"/>
  <c r="AS461" i="56"/>
  <c r="AR461" i="56"/>
  <c r="AQ461" i="56"/>
  <c r="AP461" i="56"/>
  <c r="AO461" i="56"/>
  <c r="AN461" i="56"/>
  <c r="AM461" i="56"/>
  <c r="AL461" i="56"/>
  <c r="AK461" i="56"/>
  <c r="AJ461" i="56"/>
  <c r="AI461" i="56"/>
  <c r="AH461" i="56"/>
  <c r="AG461" i="56"/>
  <c r="AF461" i="56"/>
  <c r="AE461" i="56"/>
  <c r="AD461" i="56"/>
  <c r="AC461" i="56"/>
  <c r="AB461" i="56"/>
  <c r="AA461" i="56"/>
  <c r="Z461" i="56"/>
  <c r="BH460" i="56"/>
  <c r="BG460" i="56"/>
  <c r="BF460" i="56"/>
  <c r="BE460" i="56"/>
  <c r="BD460" i="56"/>
  <c r="BC460" i="56"/>
  <c r="BB460" i="56"/>
  <c r="BA460" i="56"/>
  <c r="AZ460" i="56"/>
  <c r="AY460" i="56"/>
  <c r="AX460" i="56"/>
  <c r="AW460" i="56"/>
  <c r="AV460" i="56"/>
  <c r="AU460" i="56"/>
  <c r="AT460" i="56"/>
  <c r="AS460" i="56"/>
  <c r="AR460" i="56"/>
  <c r="AQ460" i="56"/>
  <c r="AP460" i="56"/>
  <c r="AO460" i="56"/>
  <c r="AN460" i="56"/>
  <c r="AM460" i="56"/>
  <c r="AL460" i="56"/>
  <c r="AK460" i="56"/>
  <c r="AJ460" i="56"/>
  <c r="AI460" i="56"/>
  <c r="AH460" i="56"/>
  <c r="AG460" i="56"/>
  <c r="AF460" i="56"/>
  <c r="AE460" i="56"/>
  <c r="AD460" i="56"/>
  <c r="AC460" i="56"/>
  <c r="AB460" i="56"/>
  <c r="AA460" i="56"/>
  <c r="Z460" i="56"/>
  <c r="BH459" i="56"/>
  <c r="BG459" i="56"/>
  <c r="BF459" i="56"/>
  <c r="BE459" i="56"/>
  <c r="BD459" i="56"/>
  <c r="BC459" i="56"/>
  <c r="BB459" i="56"/>
  <c r="BA459" i="56"/>
  <c r="AZ459" i="56"/>
  <c r="AY459" i="56"/>
  <c r="AX459" i="56"/>
  <c r="AW459" i="56"/>
  <c r="AV459" i="56"/>
  <c r="AU459" i="56"/>
  <c r="AT459" i="56"/>
  <c r="AS459" i="56"/>
  <c r="AR459" i="56"/>
  <c r="AQ459" i="56"/>
  <c r="AP459" i="56"/>
  <c r="AO459" i="56"/>
  <c r="AN459" i="56"/>
  <c r="AM459" i="56"/>
  <c r="AL459" i="56"/>
  <c r="AK459" i="56"/>
  <c r="AJ459" i="56"/>
  <c r="AI459" i="56"/>
  <c r="AH459" i="56"/>
  <c r="AG459" i="56"/>
  <c r="AF459" i="56"/>
  <c r="AE459" i="56"/>
  <c r="AD459" i="56"/>
  <c r="AC459" i="56"/>
  <c r="AB459" i="56"/>
  <c r="AA459" i="56"/>
  <c r="Z459" i="56"/>
  <c r="BH458" i="56"/>
  <c r="BG458" i="56"/>
  <c r="BF458" i="56"/>
  <c r="BE458" i="56"/>
  <c r="BD458" i="56"/>
  <c r="BC458" i="56"/>
  <c r="BB458" i="56"/>
  <c r="BA458" i="56"/>
  <c r="AZ458" i="56"/>
  <c r="AY458" i="56"/>
  <c r="AX458" i="56"/>
  <c r="AW458" i="56"/>
  <c r="AV458" i="56"/>
  <c r="AU458" i="56"/>
  <c r="AT458" i="56"/>
  <c r="AS458" i="56"/>
  <c r="AR458" i="56"/>
  <c r="AQ458" i="56"/>
  <c r="AP458" i="56"/>
  <c r="AO458" i="56"/>
  <c r="AN458" i="56"/>
  <c r="AM458" i="56"/>
  <c r="AL458" i="56"/>
  <c r="AK458" i="56"/>
  <c r="AJ458" i="56"/>
  <c r="AI458" i="56"/>
  <c r="AH458" i="56"/>
  <c r="AG458" i="56"/>
  <c r="AF458" i="56"/>
  <c r="AE458" i="56"/>
  <c r="AD458" i="56"/>
  <c r="AC458" i="56"/>
  <c r="AB458" i="56"/>
  <c r="AA458" i="56"/>
  <c r="Z458" i="56"/>
  <c r="BH457" i="56"/>
  <c r="BG457" i="56"/>
  <c r="BF457" i="56"/>
  <c r="BE457" i="56"/>
  <c r="BD457" i="56"/>
  <c r="BC457" i="56"/>
  <c r="BB457" i="56"/>
  <c r="BA457" i="56"/>
  <c r="AZ457" i="56"/>
  <c r="AY457" i="56"/>
  <c r="AX457" i="56"/>
  <c r="AW457" i="56"/>
  <c r="AV457" i="56"/>
  <c r="AU457" i="56"/>
  <c r="AT457" i="56"/>
  <c r="AS457" i="56"/>
  <c r="AR457" i="56"/>
  <c r="AQ457" i="56"/>
  <c r="AP457" i="56"/>
  <c r="AO457" i="56"/>
  <c r="AN457" i="56"/>
  <c r="AM457" i="56"/>
  <c r="AL457" i="56"/>
  <c r="AK457" i="56"/>
  <c r="AJ457" i="56"/>
  <c r="AI457" i="56"/>
  <c r="AH457" i="56"/>
  <c r="AG457" i="56"/>
  <c r="AF457" i="56"/>
  <c r="AE457" i="56"/>
  <c r="AD457" i="56"/>
  <c r="AC457" i="56"/>
  <c r="AB457" i="56"/>
  <c r="AA457" i="56"/>
  <c r="Z457" i="56"/>
  <c r="BH456" i="56"/>
  <c r="BG456" i="56"/>
  <c r="BF456" i="56"/>
  <c r="BE456" i="56"/>
  <c r="BD456" i="56"/>
  <c r="BC456" i="56"/>
  <c r="BB456" i="56"/>
  <c r="BA456" i="56"/>
  <c r="AZ456" i="56"/>
  <c r="AY456" i="56"/>
  <c r="AX456" i="56"/>
  <c r="AW456" i="56"/>
  <c r="AV456" i="56"/>
  <c r="AU456" i="56"/>
  <c r="AT456" i="56"/>
  <c r="AS456" i="56"/>
  <c r="AR456" i="56"/>
  <c r="AQ456" i="56"/>
  <c r="AP456" i="56"/>
  <c r="AO456" i="56"/>
  <c r="AN456" i="56"/>
  <c r="AM456" i="56"/>
  <c r="AL456" i="56"/>
  <c r="AK456" i="56"/>
  <c r="AJ456" i="56"/>
  <c r="AI456" i="56"/>
  <c r="AH456" i="56"/>
  <c r="AG456" i="56"/>
  <c r="AF456" i="56"/>
  <c r="AE456" i="56"/>
  <c r="AD456" i="56"/>
  <c r="AC456" i="56"/>
  <c r="AB456" i="56"/>
  <c r="AA456" i="56"/>
  <c r="Z456" i="56"/>
  <c r="BH455" i="56"/>
  <c r="BH454" i="56" s="1"/>
  <c r="BG455" i="56"/>
  <c r="BF455" i="56"/>
  <c r="BE455" i="56"/>
  <c r="BD455" i="56"/>
  <c r="BC455" i="56"/>
  <c r="BB455" i="56"/>
  <c r="BA455" i="56"/>
  <c r="AZ455" i="56"/>
  <c r="AY455" i="56"/>
  <c r="AX455" i="56"/>
  <c r="AW455" i="56"/>
  <c r="AV455" i="56"/>
  <c r="AU455" i="56"/>
  <c r="AT455" i="56"/>
  <c r="AS455" i="56"/>
  <c r="AR455" i="56"/>
  <c r="AQ455" i="56"/>
  <c r="AP455" i="56"/>
  <c r="AO455" i="56"/>
  <c r="AN455" i="56"/>
  <c r="AM455" i="56"/>
  <c r="AL455" i="56"/>
  <c r="AK455" i="56"/>
  <c r="AJ455" i="56"/>
  <c r="AI455" i="56"/>
  <c r="AH455" i="56"/>
  <c r="AG455" i="56"/>
  <c r="AF455" i="56"/>
  <c r="AE455" i="56"/>
  <c r="AD455" i="56"/>
  <c r="AC455" i="56"/>
  <c r="AB455" i="56"/>
  <c r="AA455" i="56"/>
  <c r="Z455" i="56"/>
  <c r="BH452" i="56"/>
  <c r="BG452" i="56"/>
  <c r="BF452" i="56"/>
  <c r="BE452" i="56"/>
  <c r="BD452" i="56"/>
  <c r="BC452" i="56"/>
  <c r="BB452" i="56"/>
  <c r="BA452" i="56"/>
  <c r="AZ452" i="56"/>
  <c r="AY452" i="56"/>
  <c r="AX452" i="56"/>
  <c r="AW452" i="56"/>
  <c r="AV452" i="56"/>
  <c r="AU452" i="56"/>
  <c r="AT452" i="56"/>
  <c r="AS452" i="56"/>
  <c r="AR452" i="56"/>
  <c r="AQ452" i="56"/>
  <c r="AP452" i="56"/>
  <c r="AO452" i="56"/>
  <c r="AN452" i="56"/>
  <c r="AM452" i="56"/>
  <c r="AL452" i="56"/>
  <c r="AK452" i="56"/>
  <c r="AJ452" i="56"/>
  <c r="AI452" i="56"/>
  <c r="AH452" i="56"/>
  <c r="AG452" i="56"/>
  <c r="AF452" i="56"/>
  <c r="AE452" i="56"/>
  <c r="AD452" i="56"/>
  <c r="AC452" i="56"/>
  <c r="AB452" i="56"/>
  <c r="AA452" i="56"/>
  <c r="Z452" i="56"/>
  <c r="V452" i="56"/>
  <c r="U452" i="56"/>
  <c r="T452" i="56"/>
  <c r="S452" i="56"/>
  <c r="R452" i="56"/>
  <c r="Q452" i="56"/>
  <c r="P452" i="56"/>
  <c r="O452" i="56"/>
  <c r="N452" i="56"/>
  <c r="M452" i="56"/>
  <c r="BH451" i="56"/>
  <c r="BG451" i="56"/>
  <c r="BF451" i="56"/>
  <c r="BE451" i="56"/>
  <c r="BD451" i="56"/>
  <c r="BC451" i="56"/>
  <c r="BB451" i="56"/>
  <c r="BA451" i="56"/>
  <c r="AZ451" i="56"/>
  <c r="AY451" i="56"/>
  <c r="AX451" i="56"/>
  <c r="AW451" i="56"/>
  <c r="AV451" i="56"/>
  <c r="AU451" i="56"/>
  <c r="AT451" i="56"/>
  <c r="AS451" i="56"/>
  <c r="AR451" i="56"/>
  <c r="AQ451" i="56"/>
  <c r="AP451" i="56"/>
  <c r="AO451" i="56"/>
  <c r="AN451" i="56"/>
  <c r="AM451" i="56"/>
  <c r="AL451" i="56"/>
  <c r="AK451" i="56"/>
  <c r="AJ451" i="56"/>
  <c r="AI451" i="56"/>
  <c r="AH451" i="56"/>
  <c r="AG451" i="56"/>
  <c r="AF451" i="56"/>
  <c r="AE451" i="56"/>
  <c r="AD451" i="56"/>
  <c r="AC451" i="56"/>
  <c r="AB451" i="56"/>
  <c r="AA451" i="56"/>
  <c r="Z451" i="56"/>
  <c r="V451" i="56"/>
  <c r="U451" i="56"/>
  <c r="T451" i="56"/>
  <c r="S451" i="56"/>
  <c r="R451" i="56"/>
  <c r="Q451" i="56"/>
  <c r="P451" i="56"/>
  <c r="O451" i="56"/>
  <c r="N451" i="56"/>
  <c r="M451" i="56"/>
  <c r="BH450" i="56"/>
  <c r="BG450" i="56"/>
  <c r="BF450" i="56"/>
  <c r="BE450" i="56"/>
  <c r="BD450" i="56"/>
  <c r="BC450" i="56"/>
  <c r="BB450" i="56"/>
  <c r="BA450" i="56"/>
  <c r="AZ450" i="56"/>
  <c r="AY450" i="56"/>
  <c r="AX450" i="56"/>
  <c r="AW450" i="56"/>
  <c r="AV450" i="56"/>
  <c r="AU450" i="56"/>
  <c r="AT450" i="56"/>
  <c r="AS450" i="56"/>
  <c r="AR450" i="56"/>
  <c r="AQ450" i="56"/>
  <c r="AP450" i="56"/>
  <c r="AO450" i="56"/>
  <c r="AN450" i="56"/>
  <c r="AM450" i="56"/>
  <c r="AL450" i="56"/>
  <c r="AK450" i="56"/>
  <c r="AJ450" i="56"/>
  <c r="AI450" i="56"/>
  <c r="AH450" i="56"/>
  <c r="AG450" i="56"/>
  <c r="AF450" i="56"/>
  <c r="AE450" i="56"/>
  <c r="AD450" i="56"/>
  <c r="AC450" i="56"/>
  <c r="AB450" i="56"/>
  <c r="AA450" i="56"/>
  <c r="Z450" i="56"/>
  <c r="V450" i="56"/>
  <c r="U450" i="56"/>
  <c r="T450" i="56"/>
  <c r="S450" i="56"/>
  <c r="R450" i="56"/>
  <c r="Q450" i="56"/>
  <c r="P450" i="56"/>
  <c r="O450" i="56"/>
  <c r="N450" i="56"/>
  <c r="M450" i="56"/>
  <c r="BH449" i="56"/>
  <c r="BG449" i="56"/>
  <c r="BF449" i="56"/>
  <c r="BE449" i="56"/>
  <c r="BD449" i="56"/>
  <c r="BC449" i="56"/>
  <c r="BB449" i="56"/>
  <c r="BA449" i="56"/>
  <c r="AZ449" i="56"/>
  <c r="AY449" i="56"/>
  <c r="AX449" i="56"/>
  <c r="AW449" i="56"/>
  <c r="AV449" i="56"/>
  <c r="AU449" i="56"/>
  <c r="AT449" i="56"/>
  <c r="AS449" i="56"/>
  <c r="AR449" i="56"/>
  <c r="AQ449" i="56"/>
  <c r="AP449" i="56"/>
  <c r="AO449" i="56"/>
  <c r="AN449" i="56"/>
  <c r="AM449" i="56"/>
  <c r="AL449" i="56"/>
  <c r="AK449" i="56"/>
  <c r="AJ449" i="56"/>
  <c r="AI449" i="56"/>
  <c r="AH449" i="56"/>
  <c r="AG449" i="56"/>
  <c r="AF449" i="56"/>
  <c r="AE449" i="56"/>
  <c r="AD449" i="56"/>
  <c r="AC449" i="56"/>
  <c r="AB449" i="56"/>
  <c r="AA449" i="56"/>
  <c r="Z449" i="56"/>
  <c r="V449" i="56"/>
  <c r="U449" i="56"/>
  <c r="T449" i="56"/>
  <c r="S449" i="56"/>
  <c r="R449" i="56"/>
  <c r="Q449" i="56"/>
  <c r="P449" i="56"/>
  <c r="O449" i="56"/>
  <c r="N449" i="56"/>
  <c r="M449" i="56"/>
  <c r="V448" i="56"/>
  <c r="U448" i="56"/>
  <c r="T448" i="56"/>
  <c r="S448" i="56"/>
  <c r="R448" i="56"/>
  <c r="Q448" i="56"/>
  <c r="P448" i="56"/>
  <c r="O448" i="56"/>
  <c r="N448" i="56"/>
  <c r="M448" i="56"/>
  <c r="BH447" i="56"/>
  <c r="BG447" i="56"/>
  <c r="BF447" i="56"/>
  <c r="BE447" i="56"/>
  <c r="BD447" i="56"/>
  <c r="BC447" i="56"/>
  <c r="BB447" i="56"/>
  <c r="BA447" i="56"/>
  <c r="AZ447" i="56"/>
  <c r="AY447" i="56"/>
  <c r="AX447" i="56"/>
  <c r="AW447" i="56"/>
  <c r="AV447" i="56"/>
  <c r="AU447" i="56"/>
  <c r="AT447" i="56"/>
  <c r="AS447" i="56"/>
  <c r="AR447" i="56"/>
  <c r="AQ447" i="56"/>
  <c r="AP447" i="56"/>
  <c r="AO447" i="56"/>
  <c r="AN447" i="56"/>
  <c r="AM447" i="56"/>
  <c r="AL447" i="56"/>
  <c r="AK447" i="56"/>
  <c r="AJ447" i="56"/>
  <c r="AI447" i="56"/>
  <c r="AH447" i="56"/>
  <c r="AG447" i="56"/>
  <c r="AF447" i="56"/>
  <c r="AE447" i="56"/>
  <c r="AD447" i="56"/>
  <c r="AC447" i="56"/>
  <c r="AB447" i="56"/>
  <c r="AA447" i="56"/>
  <c r="Z447" i="56"/>
  <c r="V447" i="56"/>
  <c r="U447" i="56"/>
  <c r="T447" i="56"/>
  <c r="S447" i="56"/>
  <c r="R447" i="56"/>
  <c r="R446" i="56" s="1"/>
  <c r="Q447" i="56"/>
  <c r="P447" i="56"/>
  <c r="O447" i="56"/>
  <c r="N447" i="56"/>
  <c r="M447" i="56"/>
  <c r="Y446" i="56"/>
  <c r="CP445" i="56"/>
  <c r="CQ445" i="56" s="1"/>
  <c r="CN445" i="56"/>
  <c r="CO445" i="56" s="1"/>
  <c r="CL445" i="56"/>
  <c r="W445" i="56"/>
  <c r="CP444" i="56"/>
  <c r="CQ444" i="56" s="1"/>
  <c r="CN444" i="56"/>
  <c r="CO444" i="56" s="1"/>
  <c r="CL444" i="56"/>
  <c r="W444" i="56"/>
  <c r="CP443" i="56"/>
  <c r="CQ443" i="56" s="1"/>
  <c r="CN443" i="56"/>
  <c r="CO443" i="56" s="1"/>
  <c r="CL443" i="56"/>
  <c r="W443" i="56"/>
  <c r="CP442" i="56"/>
  <c r="CQ442" i="56" s="1"/>
  <c r="CN442" i="56"/>
  <c r="CO442" i="56" s="1"/>
  <c r="CM442" i="56"/>
  <c r="W442" i="56"/>
  <c r="CP441" i="56"/>
  <c r="CQ441" i="56" s="1"/>
  <c r="CN441" i="56"/>
  <c r="CO441" i="56" s="1"/>
  <c r="CL441" i="56"/>
  <c r="W441" i="56"/>
  <c r="CP440" i="56"/>
  <c r="CQ440" i="56" s="1"/>
  <c r="CN440" i="56"/>
  <c r="CO440" i="56" s="1"/>
  <c r="CL440" i="56"/>
  <c r="CM440" i="56" s="1"/>
  <c r="W440" i="56"/>
  <c r="CP439" i="56"/>
  <c r="CQ439" i="56" s="1"/>
  <c r="CN439" i="56"/>
  <c r="CO439" i="56" s="1"/>
  <c r="CL439" i="56"/>
  <c r="CM439" i="56" s="1"/>
  <c r="W439" i="56"/>
  <c r="Y438" i="56"/>
  <c r="CP437" i="56"/>
  <c r="CQ437" i="56" s="1"/>
  <c r="CN437" i="56"/>
  <c r="CO437" i="56" s="1"/>
  <c r="CL437" i="56"/>
  <c r="CM437" i="56" s="1"/>
  <c r="W437" i="56"/>
  <c r="CP436" i="56"/>
  <c r="CQ436" i="56" s="1"/>
  <c r="CN436" i="56"/>
  <c r="CO436" i="56" s="1"/>
  <c r="CM436" i="56"/>
  <c r="CL436" i="56"/>
  <c r="W436" i="56"/>
  <c r="CP435" i="56"/>
  <c r="CQ435" i="56" s="1"/>
  <c r="CN435" i="56"/>
  <c r="CO435" i="56" s="1"/>
  <c r="CL435" i="56"/>
  <c r="W435" i="56"/>
  <c r="CP434" i="56"/>
  <c r="CQ434" i="56" s="1"/>
  <c r="CN434" i="56"/>
  <c r="CO434" i="56" s="1"/>
  <c r="CL434" i="56"/>
  <c r="W434" i="56"/>
  <c r="CP433" i="56"/>
  <c r="CQ433" i="56" s="1"/>
  <c r="CN433" i="56"/>
  <c r="CO433" i="56" s="1"/>
  <c r="CL433" i="56"/>
  <c r="CM433" i="56" s="1"/>
  <c r="W433" i="56"/>
  <c r="CP432" i="56"/>
  <c r="CQ432" i="56" s="1"/>
  <c r="CN432" i="56"/>
  <c r="CO432" i="56" s="1"/>
  <c r="CL432" i="56"/>
  <c r="W432" i="56"/>
  <c r="CP431" i="56"/>
  <c r="CQ431" i="56" s="1"/>
  <c r="CN431" i="56"/>
  <c r="CO431" i="56" s="1"/>
  <c r="CL431" i="56"/>
  <c r="W431" i="56"/>
  <c r="CP430" i="56"/>
  <c r="CQ430" i="56" s="1"/>
  <c r="CN430" i="56"/>
  <c r="CO430" i="56" s="1"/>
  <c r="CL430" i="56"/>
  <c r="W430" i="56"/>
  <c r="CP429" i="56"/>
  <c r="CQ429" i="56" s="1"/>
  <c r="CN429" i="56"/>
  <c r="CO429" i="56" s="1"/>
  <c r="CL429" i="56"/>
  <c r="CM429" i="56" s="1"/>
  <c r="W429" i="56"/>
  <c r="CP428" i="56"/>
  <c r="CQ428" i="56" s="1"/>
  <c r="CN428" i="56"/>
  <c r="CO428" i="56" s="1"/>
  <c r="CL428" i="56"/>
  <c r="W428" i="56"/>
  <c r="CP427" i="56"/>
  <c r="CQ427" i="56" s="1"/>
  <c r="CN427" i="56"/>
  <c r="CO427" i="56" s="1"/>
  <c r="CL427" i="56"/>
  <c r="W427" i="56"/>
  <c r="CP426" i="56"/>
  <c r="CQ426" i="56" s="1"/>
  <c r="CN426" i="56"/>
  <c r="CO426" i="56" s="1"/>
  <c r="CL426" i="56"/>
  <c r="W426" i="56"/>
  <c r="CP425" i="56"/>
  <c r="CQ425" i="56" s="1"/>
  <c r="CN425" i="56"/>
  <c r="CO425" i="56" s="1"/>
  <c r="CL425" i="56"/>
  <c r="CM425" i="56" s="1"/>
  <c r="W425" i="56"/>
  <c r="CP423" i="56"/>
  <c r="CQ423" i="56" s="1"/>
  <c r="CN423" i="56"/>
  <c r="CO423" i="56" s="1"/>
  <c r="CL423" i="56"/>
  <c r="W423" i="56"/>
  <c r="CP422" i="56"/>
  <c r="CQ422" i="56" s="1"/>
  <c r="CN422" i="56"/>
  <c r="CO422" i="56" s="1"/>
  <c r="CL422" i="56"/>
  <c r="W422" i="56"/>
  <c r="CP421" i="56"/>
  <c r="CQ421" i="56" s="1"/>
  <c r="CN421" i="56"/>
  <c r="CO421" i="56" s="1"/>
  <c r="CL421" i="56"/>
  <c r="W421" i="56"/>
  <c r="CP420" i="56"/>
  <c r="CQ420" i="56" s="1"/>
  <c r="CN420" i="56"/>
  <c r="CO420" i="56" s="1"/>
  <c r="CL420" i="56"/>
  <c r="CM420" i="56" s="1"/>
  <c r="W420" i="56"/>
  <c r="CP419" i="56"/>
  <c r="CQ419" i="56" s="1"/>
  <c r="CN419" i="56"/>
  <c r="CO419" i="56" s="1"/>
  <c r="CL419" i="56"/>
  <c r="W419" i="56"/>
  <c r="CP418" i="56"/>
  <c r="CQ418" i="56" s="1"/>
  <c r="CN418" i="56"/>
  <c r="CO418" i="56" s="1"/>
  <c r="CL418" i="56"/>
  <c r="W418" i="56"/>
  <c r="CP417" i="56"/>
  <c r="CQ417" i="56" s="1"/>
  <c r="CN417" i="56"/>
  <c r="CO417" i="56" s="1"/>
  <c r="CL417" i="56"/>
  <c r="W417" i="56"/>
  <c r="CP416" i="56"/>
  <c r="CQ416" i="56" s="1"/>
  <c r="CN416" i="56"/>
  <c r="CO416" i="56" s="1"/>
  <c r="CL416" i="56"/>
  <c r="CM416" i="56" s="1"/>
  <c r="W416" i="56"/>
  <c r="CP415" i="56"/>
  <c r="CQ415" i="56" s="1"/>
  <c r="CN415" i="56"/>
  <c r="CO415" i="56" s="1"/>
  <c r="CL415" i="56"/>
  <c r="W415" i="56"/>
  <c r="CP414" i="56"/>
  <c r="CQ414" i="56" s="1"/>
  <c r="CN414" i="56"/>
  <c r="CO414" i="56" s="1"/>
  <c r="CL414" i="56"/>
  <c r="W414" i="56"/>
  <c r="CP413" i="56"/>
  <c r="CQ413" i="56" s="1"/>
  <c r="CN413" i="56"/>
  <c r="CO413" i="56" s="1"/>
  <c r="CL413" i="56"/>
  <c r="W413" i="56"/>
  <c r="CP412" i="56"/>
  <c r="CQ412" i="56" s="1"/>
  <c r="CN412" i="56"/>
  <c r="CO412" i="56" s="1"/>
  <c r="CL412" i="56"/>
  <c r="CM412" i="56" s="1"/>
  <c r="W412" i="56"/>
  <c r="CP411" i="56"/>
  <c r="CQ411" i="56" s="1"/>
  <c r="CN411" i="56"/>
  <c r="CO411" i="56" s="1"/>
  <c r="CL411" i="56"/>
  <c r="W411" i="56"/>
  <c r="CP410" i="56"/>
  <c r="CQ410" i="56" s="1"/>
  <c r="CN410" i="56"/>
  <c r="CO410" i="56" s="1"/>
  <c r="CL410" i="56"/>
  <c r="W410" i="56"/>
  <c r="CP409" i="56"/>
  <c r="CQ409" i="56" s="1"/>
  <c r="CN409" i="56"/>
  <c r="CO409" i="56" s="1"/>
  <c r="CL409" i="56"/>
  <c r="W409" i="56"/>
  <c r="CP408" i="56"/>
  <c r="CQ408" i="56" s="1"/>
  <c r="CN408" i="56"/>
  <c r="CO408" i="56" s="1"/>
  <c r="CL408" i="56"/>
  <c r="CM408" i="56" s="1"/>
  <c r="W408" i="56"/>
  <c r="CP407" i="56"/>
  <c r="CQ407" i="56" s="1"/>
  <c r="CN407" i="56"/>
  <c r="CO407" i="56" s="1"/>
  <c r="CL407" i="56"/>
  <c r="W407" i="56"/>
  <c r="CP406" i="56"/>
  <c r="CQ406" i="56" s="1"/>
  <c r="CN406" i="56"/>
  <c r="CO406" i="56" s="1"/>
  <c r="CL406" i="56"/>
  <c r="W406" i="56"/>
  <c r="CP405" i="56"/>
  <c r="CQ405" i="56" s="1"/>
  <c r="CN405" i="56"/>
  <c r="CO405" i="56" s="1"/>
  <c r="CL405" i="56"/>
  <c r="W405" i="56"/>
  <c r="CP404" i="56"/>
  <c r="CQ404" i="56" s="1"/>
  <c r="CN404" i="56"/>
  <c r="CO404" i="56" s="1"/>
  <c r="CL404" i="56"/>
  <c r="CM404" i="56" s="1"/>
  <c r="W404" i="56"/>
  <c r="CP403" i="56"/>
  <c r="CQ403" i="56" s="1"/>
  <c r="CO403" i="56"/>
  <c r="CN403" i="56"/>
  <c r="CL403" i="56"/>
  <c r="W403" i="56"/>
  <c r="CP402" i="56"/>
  <c r="CQ402" i="56" s="1"/>
  <c r="CN402" i="56"/>
  <c r="CO402" i="56" s="1"/>
  <c r="CL402" i="56"/>
  <c r="W402" i="56"/>
  <c r="CP401" i="56"/>
  <c r="CQ401" i="56" s="1"/>
  <c r="CN401" i="56"/>
  <c r="CO401" i="56" s="1"/>
  <c r="CL401" i="56"/>
  <c r="W401" i="56"/>
  <c r="CP400" i="56"/>
  <c r="CQ400" i="56" s="1"/>
  <c r="CN400" i="56"/>
  <c r="CO400" i="56" s="1"/>
  <c r="CL400" i="56"/>
  <c r="CM400" i="56" s="1"/>
  <c r="W400" i="56"/>
  <c r="W399" i="56"/>
  <c r="CP398" i="56"/>
  <c r="CQ398" i="56" s="1"/>
  <c r="CN398" i="56"/>
  <c r="CO398" i="56" s="1"/>
  <c r="CL398" i="56"/>
  <c r="CM398" i="56" s="1"/>
  <c r="W398" i="56"/>
  <c r="CP397" i="56"/>
  <c r="CQ397" i="56" s="1"/>
  <c r="CN397" i="56"/>
  <c r="CO397" i="56" s="1"/>
  <c r="CL397" i="56"/>
  <c r="W397" i="56"/>
  <c r="CP396" i="56"/>
  <c r="CQ396" i="56" s="1"/>
  <c r="CN396" i="56"/>
  <c r="CO396" i="56" s="1"/>
  <c r="CL396" i="56"/>
  <c r="W396" i="56"/>
  <c r="CP395" i="56"/>
  <c r="CQ395" i="56" s="1"/>
  <c r="CN395" i="56"/>
  <c r="CO395" i="56" s="1"/>
  <c r="CL395" i="56"/>
  <c r="W395" i="56"/>
  <c r="CP394" i="56"/>
  <c r="CQ394" i="56" s="1"/>
  <c r="CN394" i="56"/>
  <c r="CO394" i="56" s="1"/>
  <c r="CL394" i="56"/>
  <c r="CM394" i="56" s="1"/>
  <c r="W394" i="56"/>
  <c r="CP393" i="56"/>
  <c r="CQ393" i="56" s="1"/>
  <c r="CN393" i="56"/>
  <c r="CO393" i="56" s="1"/>
  <c r="CL393" i="56"/>
  <c r="W393" i="56"/>
  <c r="CP392" i="56"/>
  <c r="CQ392" i="56" s="1"/>
  <c r="CN392" i="56"/>
  <c r="CO392" i="56" s="1"/>
  <c r="CL392" i="56"/>
  <c r="W392" i="56"/>
  <c r="CP391" i="56"/>
  <c r="CQ391" i="56" s="1"/>
  <c r="CN391" i="56"/>
  <c r="CO391" i="56" s="1"/>
  <c r="CL391" i="56"/>
  <c r="W391" i="56"/>
  <c r="W390" i="56"/>
  <c r="CP389" i="56"/>
  <c r="CQ389" i="56" s="1"/>
  <c r="CN389" i="56"/>
  <c r="CO389" i="56" s="1"/>
  <c r="CL389" i="56"/>
  <c r="W389" i="56"/>
  <c r="CP388" i="56"/>
  <c r="CQ388" i="56" s="1"/>
  <c r="CN388" i="56"/>
  <c r="CO388" i="56" s="1"/>
  <c r="CL388" i="56"/>
  <c r="W388" i="56"/>
  <c r="CP387" i="56"/>
  <c r="CQ387" i="56" s="1"/>
  <c r="CN387" i="56"/>
  <c r="CO387" i="56" s="1"/>
  <c r="CL387" i="56"/>
  <c r="W387" i="56"/>
  <c r="CP386" i="56"/>
  <c r="CQ386" i="56" s="1"/>
  <c r="CN386" i="56"/>
  <c r="CO386" i="56" s="1"/>
  <c r="CL386" i="56"/>
  <c r="CM386" i="56" s="1"/>
  <c r="W386" i="56"/>
  <c r="CP385" i="56"/>
  <c r="CQ385" i="56" s="1"/>
  <c r="CO385" i="56"/>
  <c r="CN385" i="56"/>
  <c r="CL385" i="56"/>
  <c r="W385" i="56"/>
  <c r="CP384" i="56"/>
  <c r="CQ384" i="56" s="1"/>
  <c r="CN384" i="56"/>
  <c r="CO384" i="56" s="1"/>
  <c r="CL384" i="56"/>
  <c r="W384" i="56"/>
  <c r="CP383" i="56"/>
  <c r="CQ383" i="56" s="1"/>
  <c r="CN383" i="56"/>
  <c r="CO383" i="56" s="1"/>
  <c r="CL383" i="56"/>
  <c r="W383" i="56"/>
  <c r="CP382" i="56"/>
  <c r="CQ382" i="56" s="1"/>
  <c r="CN382" i="56"/>
  <c r="CO382" i="56" s="1"/>
  <c r="CL382" i="56"/>
  <c r="CM382" i="56" s="1"/>
  <c r="W382" i="56"/>
  <c r="CP381" i="56"/>
  <c r="CQ381" i="56" s="1"/>
  <c r="CN381" i="56"/>
  <c r="CO381" i="56" s="1"/>
  <c r="CL381" i="56"/>
  <c r="W381" i="56"/>
  <c r="CP380" i="56"/>
  <c r="CQ380" i="56" s="1"/>
  <c r="CN380" i="56"/>
  <c r="CO380" i="56" s="1"/>
  <c r="CL380" i="56"/>
  <c r="W380" i="56"/>
  <c r="CP378" i="56"/>
  <c r="CQ378" i="56" s="1"/>
  <c r="CN378" i="56"/>
  <c r="CO378" i="56" s="1"/>
  <c r="CL378" i="56"/>
  <c r="W378" i="56"/>
  <c r="CP377" i="56"/>
  <c r="CQ377" i="56" s="1"/>
  <c r="CN377" i="56"/>
  <c r="CO377" i="56" s="1"/>
  <c r="CL377" i="56"/>
  <c r="CM377" i="56" s="1"/>
  <c r="W377" i="56"/>
  <c r="CP376" i="56"/>
  <c r="CQ376" i="56" s="1"/>
  <c r="CN376" i="56"/>
  <c r="CO376" i="56" s="1"/>
  <c r="CL376" i="56"/>
  <c r="W376" i="56"/>
  <c r="CP375" i="56"/>
  <c r="CQ375" i="56" s="1"/>
  <c r="CN375" i="56"/>
  <c r="CO375" i="56" s="1"/>
  <c r="CL375" i="56"/>
  <c r="W375" i="56"/>
  <c r="CP374" i="56"/>
  <c r="CQ374" i="56" s="1"/>
  <c r="CN374" i="56"/>
  <c r="CO374" i="56" s="1"/>
  <c r="CL374" i="56"/>
  <c r="W374" i="56"/>
  <c r="CP373" i="56"/>
  <c r="CQ373" i="56" s="1"/>
  <c r="CN373" i="56"/>
  <c r="CO373" i="56" s="1"/>
  <c r="CL373" i="56"/>
  <c r="CM373" i="56" s="1"/>
  <c r="W373" i="56"/>
  <c r="CP372" i="56"/>
  <c r="CQ372" i="56" s="1"/>
  <c r="CN372" i="56"/>
  <c r="CO372" i="56" s="1"/>
  <c r="CL372" i="56"/>
  <c r="W372" i="56"/>
  <c r="CP371" i="56"/>
  <c r="CQ371" i="56" s="1"/>
  <c r="CN371" i="56"/>
  <c r="CO371" i="56" s="1"/>
  <c r="CL371" i="56"/>
  <c r="W371" i="56"/>
  <c r="CP370" i="56"/>
  <c r="CQ370" i="56" s="1"/>
  <c r="CN370" i="56"/>
  <c r="CO370" i="56" s="1"/>
  <c r="CL370" i="56"/>
  <c r="W370" i="56"/>
  <c r="CP369" i="56"/>
  <c r="CQ369" i="56" s="1"/>
  <c r="CN369" i="56"/>
  <c r="CO369" i="56" s="1"/>
  <c r="CL369" i="56"/>
  <c r="CM369" i="56" s="1"/>
  <c r="W369" i="56"/>
  <c r="CP368" i="56"/>
  <c r="CQ368" i="56" s="1"/>
  <c r="CN368" i="56"/>
  <c r="CO368" i="56" s="1"/>
  <c r="CL368" i="56"/>
  <c r="W368" i="56"/>
  <c r="Y367" i="56"/>
  <c r="W367" i="56"/>
  <c r="CP366" i="56"/>
  <c r="CQ366" i="56" s="1"/>
  <c r="CN366" i="56"/>
  <c r="CO366" i="56" s="1"/>
  <c r="CL366" i="56"/>
  <c r="W366" i="56"/>
  <c r="CP365" i="56"/>
  <c r="CQ365" i="56" s="1"/>
  <c r="CN365" i="56"/>
  <c r="CO365" i="56" s="1"/>
  <c r="CL365" i="56"/>
  <c r="W365" i="56"/>
  <c r="CP364" i="56"/>
  <c r="CQ364" i="56" s="1"/>
  <c r="CN364" i="56"/>
  <c r="CO364" i="56" s="1"/>
  <c r="CL364" i="56"/>
  <c r="CM364" i="56" s="1"/>
  <c r="W364" i="56"/>
  <c r="CP363" i="56"/>
  <c r="CQ363" i="56" s="1"/>
  <c r="CN363" i="56"/>
  <c r="CO363" i="56" s="1"/>
  <c r="CL363" i="56"/>
  <c r="W363" i="56"/>
  <c r="CP362" i="56"/>
  <c r="CQ362" i="56" s="1"/>
  <c r="CN362" i="56"/>
  <c r="CO362" i="56" s="1"/>
  <c r="CL362" i="56"/>
  <c r="W362" i="56"/>
  <c r="CP361" i="56"/>
  <c r="CQ361" i="56" s="1"/>
  <c r="CN361" i="56"/>
  <c r="CO361" i="56" s="1"/>
  <c r="CL361" i="56"/>
  <c r="CM361" i="56" s="1"/>
  <c r="W361" i="56"/>
  <c r="CP360" i="56"/>
  <c r="CQ360" i="56" s="1"/>
  <c r="CN360" i="56"/>
  <c r="CO360" i="56" s="1"/>
  <c r="CL360" i="56"/>
  <c r="CM360" i="56" s="1"/>
  <c r="W360" i="56"/>
  <c r="CP359" i="56"/>
  <c r="CQ359" i="56" s="1"/>
  <c r="CN359" i="56"/>
  <c r="CO359" i="56" s="1"/>
  <c r="CL359" i="56"/>
  <c r="CM359" i="56" s="1"/>
  <c r="W359" i="56"/>
  <c r="CP358" i="56"/>
  <c r="CQ358" i="56" s="1"/>
  <c r="CN358" i="56"/>
  <c r="CO358" i="56" s="1"/>
  <c r="CL358" i="56"/>
  <c r="W358" i="56"/>
  <c r="Y357" i="56"/>
  <c r="W357" i="56"/>
  <c r="W356" i="56"/>
  <c r="CP355" i="56"/>
  <c r="CQ355" i="56" s="1"/>
  <c r="CN355" i="56"/>
  <c r="CO355" i="56" s="1"/>
  <c r="CL355" i="56"/>
  <c r="CM355" i="56" s="1"/>
  <c r="W355" i="56"/>
  <c r="CP354" i="56"/>
  <c r="CQ354" i="56" s="1"/>
  <c r="CN354" i="56"/>
  <c r="CO354" i="56" s="1"/>
  <c r="CL354" i="56"/>
  <c r="W354" i="56"/>
  <c r="CP353" i="56"/>
  <c r="CQ353" i="56" s="1"/>
  <c r="CN353" i="56"/>
  <c r="CO353" i="56" s="1"/>
  <c r="CL353" i="56"/>
  <c r="CM353" i="56" s="1"/>
  <c r="W353" i="56"/>
  <c r="CP352" i="56"/>
  <c r="CQ352" i="56" s="1"/>
  <c r="CN352" i="56"/>
  <c r="CO352" i="56" s="1"/>
  <c r="CL352" i="56"/>
  <c r="W352" i="56"/>
  <c r="Y351" i="56"/>
  <c r="W351" i="56"/>
  <c r="CP350" i="56"/>
  <c r="CQ350" i="56" s="1"/>
  <c r="CN350" i="56"/>
  <c r="CO350" i="56" s="1"/>
  <c r="CL350" i="56"/>
  <c r="CM350" i="56" s="1"/>
  <c r="W350" i="56"/>
  <c r="CP349" i="56"/>
  <c r="CQ349" i="56" s="1"/>
  <c r="CN349" i="56"/>
  <c r="CO349" i="56" s="1"/>
  <c r="CL349" i="56"/>
  <c r="W349" i="56"/>
  <c r="CP348" i="56"/>
  <c r="CQ348" i="56" s="1"/>
  <c r="CN348" i="56"/>
  <c r="CO348" i="56" s="1"/>
  <c r="CL348" i="56"/>
  <c r="CM348" i="56" s="1"/>
  <c r="W348" i="56"/>
  <c r="CP347" i="56"/>
  <c r="CQ347" i="56" s="1"/>
  <c r="CN347" i="56"/>
  <c r="CO347" i="56" s="1"/>
  <c r="CL347" i="56"/>
  <c r="W347" i="56"/>
  <c r="CP346" i="56"/>
  <c r="CQ346" i="56" s="1"/>
  <c r="CN346" i="56"/>
  <c r="CO346" i="56" s="1"/>
  <c r="CL346" i="56"/>
  <c r="CM346" i="56" s="1"/>
  <c r="W346" i="56"/>
  <c r="CP345" i="56"/>
  <c r="CQ345" i="56" s="1"/>
  <c r="CN345" i="56"/>
  <c r="CO345" i="56" s="1"/>
  <c r="CL345" i="56"/>
  <c r="W345" i="56"/>
  <c r="CP344" i="56"/>
  <c r="CQ344" i="56" s="1"/>
  <c r="CN344" i="56"/>
  <c r="CO344" i="56" s="1"/>
  <c r="CL344" i="56"/>
  <c r="CM344" i="56" s="1"/>
  <c r="W344" i="56"/>
  <c r="CP343" i="56"/>
  <c r="CQ343" i="56" s="1"/>
  <c r="CN343" i="56"/>
  <c r="CO343" i="56" s="1"/>
  <c r="CL343" i="56"/>
  <c r="W343" i="56"/>
  <c r="CP342" i="56"/>
  <c r="CQ342" i="56" s="1"/>
  <c r="CN342" i="56"/>
  <c r="CO342" i="56" s="1"/>
  <c r="CL342" i="56"/>
  <c r="CM342" i="56" s="1"/>
  <c r="W342" i="56"/>
  <c r="CP341" i="56"/>
  <c r="CQ341" i="56" s="1"/>
  <c r="CN341" i="56"/>
  <c r="CO341" i="56" s="1"/>
  <c r="CL341" i="56"/>
  <c r="CM341" i="56" s="1"/>
  <c r="W341" i="56"/>
  <c r="Y340" i="56"/>
  <c r="W340" i="56"/>
  <c r="W339" i="56"/>
  <c r="CP338" i="56"/>
  <c r="CQ338" i="56" s="1"/>
  <c r="CN338" i="56"/>
  <c r="CO338" i="56" s="1"/>
  <c r="CL338" i="56"/>
  <c r="CM338" i="56" s="1"/>
  <c r="W338" i="56"/>
  <c r="CP337" i="56"/>
  <c r="CQ337" i="56" s="1"/>
  <c r="CN337" i="56"/>
  <c r="CO337" i="56" s="1"/>
  <c r="CL337" i="56"/>
  <c r="W337" i="56"/>
  <c r="CP336" i="56"/>
  <c r="CQ336" i="56" s="1"/>
  <c r="CN336" i="56"/>
  <c r="CO336" i="56" s="1"/>
  <c r="CL336" i="56"/>
  <c r="CM336" i="56" s="1"/>
  <c r="W336" i="56"/>
  <c r="W335" i="56"/>
  <c r="CP334" i="56"/>
  <c r="CQ334" i="56" s="1"/>
  <c r="CN334" i="56"/>
  <c r="CO334" i="56" s="1"/>
  <c r="CL334" i="56"/>
  <c r="CM334" i="56" s="1"/>
  <c r="W334" i="56"/>
  <c r="CP333" i="56"/>
  <c r="CQ333" i="56" s="1"/>
  <c r="CN333" i="56"/>
  <c r="CO333" i="56" s="1"/>
  <c r="CL333" i="56"/>
  <c r="W333" i="56"/>
  <c r="W332" i="56"/>
  <c r="CP331" i="56"/>
  <c r="CQ331" i="56" s="1"/>
  <c r="CN331" i="56"/>
  <c r="CO331" i="56" s="1"/>
  <c r="CL331" i="56"/>
  <c r="W331" i="56"/>
  <c r="CP330" i="56"/>
  <c r="CQ330" i="56" s="1"/>
  <c r="CN330" i="56"/>
  <c r="CO330" i="56" s="1"/>
  <c r="CL330" i="56"/>
  <c r="CM330" i="56" s="1"/>
  <c r="W330" i="56"/>
  <c r="CP329" i="56"/>
  <c r="CQ329" i="56" s="1"/>
  <c r="CN329" i="56"/>
  <c r="CO329" i="56" s="1"/>
  <c r="CL329" i="56"/>
  <c r="CM329" i="56" s="1"/>
  <c r="W329" i="56"/>
  <c r="CP328" i="56"/>
  <c r="CQ328" i="56" s="1"/>
  <c r="CN328" i="56"/>
  <c r="CO328" i="56" s="1"/>
  <c r="CL328" i="56"/>
  <c r="CM328" i="56" s="1"/>
  <c r="W328" i="56"/>
  <c r="Y327" i="56"/>
  <c r="W327" i="56"/>
  <c r="CP326" i="56"/>
  <c r="CQ326" i="56" s="1"/>
  <c r="CN326" i="56"/>
  <c r="CO326" i="56" s="1"/>
  <c r="CL326" i="56"/>
  <c r="W326" i="56"/>
  <c r="CP325" i="56"/>
  <c r="CQ325" i="56" s="1"/>
  <c r="CN325" i="56"/>
  <c r="CO325" i="56" s="1"/>
  <c r="CL325" i="56"/>
  <c r="CM325" i="56" s="1"/>
  <c r="W325" i="56"/>
  <c r="W324" i="56"/>
  <c r="W323" i="56"/>
  <c r="W322" i="56"/>
  <c r="W321" i="56"/>
  <c r="CP320" i="56"/>
  <c r="CQ320" i="56" s="1"/>
  <c r="CN320" i="56"/>
  <c r="CO320" i="56" s="1"/>
  <c r="CL320" i="56"/>
  <c r="W320" i="56"/>
  <c r="Y319" i="56"/>
  <c r="W319" i="56"/>
  <c r="CP318" i="56"/>
  <c r="CQ318" i="56" s="1"/>
  <c r="CN318" i="56"/>
  <c r="CO318" i="56" s="1"/>
  <c r="CL318" i="56"/>
  <c r="CM318" i="56" s="1"/>
  <c r="W318" i="56"/>
  <c r="CP317" i="56"/>
  <c r="CQ317" i="56" s="1"/>
  <c r="CN317" i="56"/>
  <c r="CO317" i="56" s="1"/>
  <c r="CL317" i="56"/>
  <c r="W317" i="56"/>
  <c r="Y316" i="56"/>
  <c r="W316" i="56"/>
  <c r="W315" i="56"/>
  <c r="W314" i="56"/>
  <c r="CP313" i="56"/>
  <c r="CQ313" i="56" s="1"/>
  <c r="CN313" i="56"/>
  <c r="CO313" i="56" s="1"/>
  <c r="CL313" i="56"/>
  <c r="CM313" i="56" s="1"/>
  <c r="W313" i="56"/>
  <c r="CP312" i="56"/>
  <c r="CQ312" i="56" s="1"/>
  <c r="CN312" i="56"/>
  <c r="CO312" i="56" s="1"/>
  <c r="CL312" i="56"/>
  <c r="W312" i="56"/>
  <c r="CP311" i="56"/>
  <c r="CQ311" i="56" s="1"/>
  <c r="CN311" i="56"/>
  <c r="CO311" i="56" s="1"/>
  <c r="CL311" i="56"/>
  <c r="CM311" i="56" s="1"/>
  <c r="W311" i="56"/>
  <c r="CP310" i="56"/>
  <c r="CQ310" i="56" s="1"/>
  <c r="CN310" i="56"/>
  <c r="CO310" i="56" s="1"/>
  <c r="CL310" i="56"/>
  <c r="W310" i="56"/>
  <c r="CP309" i="56"/>
  <c r="CQ309" i="56" s="1"/>
  <c r="CN309" i="56"/>
  <c r="CO309" i="56" s="1"/>
  <c r="CL309" i="56"/>
  <c r="CM309" i="56" s="1"/>
  <c r="W309" i="56"/>
  <c r="CP308" i="56"/>
  <c r="CQ308" i="56" s="1"/>
  <c r="CN308" i="56"/>
  <c r="CO308" i="56" s="1"/>
  <c r="CL308" i="56"/>
  <c r="W308" i="56"/>
  <c r="CP307" i="56"/>
  <c r="CQ307" i="56" s="1"/>
  <c r="CN307" i="56"/>
  <c r="CO307" i="56" s="1"/>
  <c r="CL307" i="56"/>
  <c r="CM307" i="56" s="1"/>
  <c r="W307" i="56"/>
  <c r="CP306" i="56"/>
  <c r="CQ306" i="56" s="1"/>
  <c r="CN306" i="56"/>
  <c r="CO306" i="56" s="1"/>
  <c r="CL306" i="56"/>
  <c r="W306" i="56"/>
  <c r="CP305" i="56"/>
  <c r="CQ305" i="56" s="1"/>
  <c r="CN305" i="56"/>
  <c r="CO305" i="56" s="1"/>
  <c r="CL305" i="56"/>
  <c r="CM305" i="56" s="1"/>
  <c r="W305" i="56"/>
  <c r="Y304" i="56"/>
  <c r="W304" i="56"/>
  <c r="CP303" i="56"/>
  <c r="CQ303" i="56" s="1"/>
  <c r="CN303" i="56"/>
  <c r="CO303" i="56" s="1"/>
  <c r="CL303" i="56"/>
  <c r="W303" i="56"/>
  <c r="CP302" i="56"/>
  <c r="CQ302" i="56" s="1"/>
  <c r="CN302" i="56"/>
  <c r="CO302" i="56" s="1"/>
  <c r="CL302" i="56"/>
  <c r="CM302" i="56" s="1"/>
  <c r="W302" i="56"/>
  <c r="CP301" i="56"/>
  <c r="CQ301" i="56" s="1"/>
  <c r="CN301" i="56"/>
  <c r="CO301" i="56" s="1"/>
  <c r="CL301" i="56"/>
  <c r="W301" i="56"/>
  <c r="CP300" i="56"/>
  <c r="CQ300" i="56" s="1"/>
  <c r="CN300" i="56"/>
  <c r="CO300" i="56" s="1"/>
  <c r="CL300" i="56"/>
  <c r="CM300" i="56" s="1"/>
  <c r="W300" i="56"/>
  <c r="CP299" i="56"/>
  <c r="CQ299" i="56" s="1"/>
  <c r="CN299" i="56"/>
  <c r="CO299" i="56" s="1"/>
  <c r="CL299" i="56"/>
  <c r="W299" i="56"/>
  <c r="CP298" i="56"/>
  <c r="CQ298" i="56" s="1"/>
  <c r="CN298" i="56"/>
  <c r="CO298" i="56" s="1"/>
  <c r="CL298" i="56"/>
  <c r="CM298" i="56" s="1"/>
  <c r="W298" i="56"/>
  <c r="CP297" i="56"/>
  <c r="CQ297" i="56" s="1"/>
  <c r="CN297" i="56"/>
  <c r="CO297" i="56" s="1"/>
  <c r="CL297" i="56"/>
  <c r="W297" i="56"/>
  <c r="CP296" i="56"/>
  <c r="CQ296" i="56" s="1"/>
  <c r="CN296" i="56"/>
  <c r="CO296" i="56" s="1"/>
  <c r="CL296" i="56"/>
  <c r="CM296" i="56" s="1"/>
  <c r="W296" i="56"/>
  <c r="CP295" i="56"/>
  <c r="CQ295" i="56" s="1"/>
  <c r="CN295" i="56"/>
  <c r="CO295" i="56" s="1"/>
  <c r="CL295" i="56"/>
  <c r="W295" i="56"/>
  <c r="CP294" i="56"/>
  <c r="CQ294" i="56" s="1"/>
  <c r="CN294" i="56"/>
  <c r="CO294" i="56" s="1"/>
  <c r="CL294" i="56"/>
  <c r="CM294" i="56" s="1"/>
  <c r="W294" i="56"/>
  <c r="CP293" i="56"/>
  <c r="CQ293" i="56" s="1"/>
  <c r="CN293" i="56"/>
  <c r="CO293" i="56" s="1"/>
  <c r="CL293" i="56"/>
  <c r="W293" i="56"/>
  <c r="CP292" i="56"/>
  <c r="CQ292" i="56" s="1"/>
  <c r="CN292" i="56"/>
  <c r="CO292" i="56" s="1"/>
  <c r="CL292" i="56"/>
  <c r="CM292" i="56" s="1"/>
  <c r="W292" i="56"/>
  <c r="CP291" i="56"/>
  <c r="CQ291" i="56" s="1"/>
  <c r="CN291" i="56"/>
  <c r="CO291" i="56" s="1"/>
  <c r="CL291" i="56"/>
  <c r="CM291" i="56" s="1"/>
  <c r="W291" i="56"/>
  <c r="CP290" i="56"/>
  <c r="CQ290" i="56" s="1"/>
  <c r="CN290" i="56"/>
  <c r="CO290" i="56" s="1"/>
  <c r="CL290" i="56"/>
  <c r="CM290" i="56" s="1"/>
  <c r="W290" i="56"/>
  <c r="CP289" i="56"/>
  <c r="CQ289" i="56" s="1"/>
  <c r="CN289" i="56"/>
  <c r="CO289" i="56" s="1"/>
  <c r="CL289" i="56"/>
  <c r="W289" i="56"/>
  <c r="W288" i="56"/>
  <c r="CP287" i="56"/>
  <c r="CQ287" i="56" s="1"/>
  <c r="CN287" i="56"/>
  <c r="CO287" i="56" s="1"/>
  <c r="CL287" i="56"/>
  <c r="W287" i="56"/>
  <c r="W286" i="56"/>
  <c r="CP285" i="56"/>
  <c r="CQ285" i="56" s="1"/>
  <c r="CN285" i="56"/>
  <c r="CO285" i="56" s="1"/>
  <c r="CL285" i="56"/>
  <c r="W285" i="56"/>
  <c r="CP284" i="56"/>
  <c r="CQ284" i="56" s="1"/>
  <c r="CN284" i="56"/>
  <c r="CO284" i="56" s="1"/>
  <c r="CL284" i="56"/>
  <c r="CM284" i="56" s="1"/>
  <c r="W284" i="56"/>
  <c r="CP283" i="56"/>
  <c r="CQ283" i="56" s="1"/>
  <c r="CN283" i="56"/>
  <c r="CO283" i="56" s="1"/>
  <c r="CL283" i="56"/>
  <c r="W283" i="56"/>
  <c r="CP282" i="56"/>
  <c r="CQ282" i="56" s="1"/>
  <c r="CN282" i="56"/>
  <c r="CO282" i="56" s="1"/>
  <c r="CL282" i="56"/>
  <c r="CM282" i="56" s="1"/>
  <c r="W282" i="56"/>
  <c r="CP281" i="56"/>
  <c r="CQ281" i="56" s="1"/>
  <c r="CN281" i="56"/>
  <c r="CO281" i="56" s="1"/>
  <c r="CL281" i="56"/>
  <c r="W281" i="56"/>
  <c r="CP280" i="56"/>
  <c r="CQ280" i="56" s="1"/>
  <c r="CN280" i="56"/>
  <c r="CO280" i="56" s="1"/>
  <c r="CL280" i="56"/>
  <c r="CM280" i="56" s="1"/>
  <c r="W280" i="56"/>
  <c r="CP279" i="56"/>
  <c r="CQ279" i="56" s="1"/>
  <c r="CN279" i="56"/>
  <c r="CO279" i="56" s="1"/>
  <c r="CL279" i="56"/>
  <c r="W279" i="56"/>
  <c r="CP278" i="56"/>
  <c r="CQ278" i="56" s="1"/>
  <c r="CN278" i="56"/>
  <c r="CO278" i="56" s="1"/>
  <c r="CL278" i="56"/>
  <c r="CM278" i="56" s="1"/>
  <c r="W278" i="56"/>
  <c r="CP277" i="56"/>
  <c r="CQ277" i="56" s="1"/>
  <c r="CN277" i="56"/>
  <c r="CO277" i="56" s="1"/>
  <c r="CL277" i="56"/>
  <c r="W277" i="56"/>
  <c r="CP275" i="56"/>
  <c r="CQ275" i="56" s="1"/>
  <c r="CN275" i="56"/>
  <c r="CO275" i="56" s="1"/>
  <c r="CL275" i="56"/>
  <c r="CM275" i="56" s="1"/>
  <c r="W275" i="56"/>
  <c r="CP274" i="56"/>
  <c r="CQ274" i="56" s="1"/>
  <c r="CN274" i="56"/>
  <c r="CO274" i="56" s="1"/>
  <c r="CL274" i="56"/>
  <c r="W274" i="56"/>
  <c r="CP273" i="56"/>
  <c r="CQ273" i="56" s="1"/>
  <c r="CN273" i="56"/>
  <c r="CO273" i="56" s="1"/>
  <c r="CL273" i="56"/>
  <c r="CM273" i="56" s="1"/>
  <c r="W273" i="56"/>
  <c r="CP272" i="56"/>
  <c r="CQ272" i="56" s="1"/>
  <c r="CN272" i="56"/>
  <c r="CO272" i="56" s="1"/>
  <c r="CL272" i="56"/>
  <c r="W272" i="56"/>
  <c r="CP271" i="56"/>
  <c r="CQ271" i="56" s="1"/>
  <c r="CN271" i="56"/>
  <c r="CO271" i="56" s="1"/>
  <c r="CL271" i="56"/>
  <c r="CM271" i="56" s="1"/>
  <c r="W271" i="56"/>
  <c r="CP270" i="56"/>
  <c r="CQ270" i="56" s="1"/>
  <c r="CN270" i="56"/>
  <c r="CO270" i="56" s="1"/>
  <c r="CL270" i="56"/>
  <c r="W270" i="56"/>
  <c r="CP269" i="56"/>
  <c r="CQ269" i="56" s="1"/>
  <c r="CN269" i="56"/>
  <c r="CO269" i="56" s="1"/>
  <c r="CL269" i="56"/>
  <c r="CM269" i="56" s="1"/>
  <c r="W269" i="56"/>
  <c r="CP268" i="56"/>
  <c r="CQ268" i="56" s="1"/>
  <c r="CN268" i="56"/>
  <c r="CO268" i="56" s="1"/>
  <c r="CL268" i="56"/>
  <c r="W268" i="56"/>
  <c r="CP267" i="56"/>
  <c r="CQ267" i="56" s="1"/>
  <c r="CN267" i="56"/>
  <c r="CO267" i="56" s="1"/>
  <c r="CL267" i="56"/>
  <c r="CM267" i="56" s="1"/>
  <c r="W267" i="56"/>
  <c r="CP266" i="56"/>
  <c r="CQ266" i="56" s="1"/>
  <c r="CN266" i="56"/>
  <c r="CO266" i="56" s="1"/>
  <c r="CL266" i="56"/>
  <c r="W266" i="56"/>
  <c r="Y265" i="56"/>
  <c r="W265" i="56"/>
  <c r="CP264" i="56"/>
  <c r="CQ264" i="56" s="1"/>
  <c r="CN264" i="56"/>
  <c r="CO264" i="56" s="1"/>
  <c r="CL264" i="56"/>
  <c r="CM264" i="56" s="1"/>
  <c r="W264" i="56"/>
  <c r="CP263" i="56"/>
  <c r="CQ263" i="56" s="1"/>
  <c r="CN263" i="56"/>
  <c r="CO263" i="56" s="1"/>
  <c r="CL263" i="56"/>
  <c r="W263" i="56"/>
  <c r="CP262" i="56"/>
  <c r="CQ262" i="56" s="1"/>
  <c r="CN262" i="56"/>
  <c r="CO262" i="56" s="1"/>
  <c r="CL262" i="56"/>
  <c r="CM262" i="56" s="1"/>
  <c r="W262" i="56"/>
  <c r="CP261" i="56"/>
  <c r="CQ261" i="56" s="1"/>
  <c r="CN261" i="56"/>
  <c r="CO261" i="56" s="1"/>
  <c r="CL261" i="56"/>
  <c r="W261" i="56"/>
  <c r="CP260" i="56"/>
  <c r="CQ260" i="56" s="1"/>
  <c r="CN260" i="56"/>
  <c r="CO260" i="56" s="1"/>
  <c r="CL260" i="56"/>
  <c r="CM260" i="56" s="1"/>
  <c r="W260" i="56"/>
  <c r="CP259" i="56"/>
  <c r="CQ259" i="56" s="1"/>
  <c r="CN259" i="56"/>
  <c r="CO259" i="56" s="1"/>
  <c r="CL259" i="56"/>
  <c r="W259" i="56"/>
  <c r="CP258" i="56"/>
  <c r="CQ258" i="56" s="1"/>
  <c r="CN258" i="56"/>
  <c r="CO258" i="56" s="1"/>
  <c r="CL258" i="56"/>
  <c r="CM258" i="56" s="1"/>
  <c r="W258" i="56"/>
  <c r="CP257" i="56"/>
  <c r="CQ257" i="56" s="1"/>
  <c r="CN257" i="56"/>
  <c r="CO257" i="56" s="1"/>
  <c r="CL257" i="56"/>
  <c r="W257" i="56"/>
  <c r="CP256" i="56"/>
  <c r="CQ256" i="56" s="1"/>
  <c r="CN256" i="56"/>
  <c r="CO256" i="56" s="1"/>
  <c r="CL256" i="56"/>
  <c r="CM256" i="56" s="1"/>
  <c r="W256" i="56"/>
  <c r="CP255" i="56"/>
  <c r="CQ255" i="56" s="1"/>
  <c r="CN255" i="56"/>
  <c r="CO255" i="56" s="1"/>
  <c r="CL255" i="56"/>
  <c r="W255" i="56"/>
  <c r="CP254" i="56"/>
  <c r="CQ254" i="56" s="1"/>
  <c r="CN254" i="56"/>
  <c r="CO254" i="56" s="1"/>
  <c r="CL254" i="56"/>
  <c r="CM254" i="56" s="1"/>
  <c r="W254" i="56"/>
  <c r="CP253" i="56"/>
  <c r="CQ253" i="56" s="1"/>
  <c r="CN253" i="56"/>
  <c r="CO253" i="56" s="1"/>
  <c r="CL253" i="56"/>
  <c r="CR253" i="56" s="1"/>
  <c r="CS253" i="56" s="1"/>
  <c r="W253" i="56"/>
  <c r="CP252" i="56"/>
  <c r="CQ252" i="56" s="1"/>
  <c r="CN252" i="56"/>
  <c r="CO252" i="56" s="1"/>
  <c r="CL252" i="56"/>
  <c r="CM252" i="56" s="1"/>
  <c r="W252" i="56"/>
  <c r="CP251" i="56"/>
  <c r="CQ251" i="56" s="1"/>
  <c r="CN251" i="56"/>
  <c r="CO251" i="56" s="1"/>
  <c r="CL251" i="56"/>
  <c r="W251" i="56"/>
  <c r="CP250" i="56"/>
  <c r="CQ250" i="56" s="1"/>
  <c r="CN250" i="56"/>
  <c r="CO250" i="56" s="1"/>
  <c r="CL250" i="56"/>
  <c r="CM250" i="56" s="1"/>
  <c r="W250" i="56"/>
  <c r="CP249" i="56"/>
  <c r="CQ249" i="56" s="1"/>
  <c r="CN249" i="56"/>
  <c r="CO249" i="56" s="1"/>
  <c r="CL249" i="56"/>
  <c r="CM249" i="56" s="1"/>
  <c r="W249" i="56"/>
  <c r="CP248" i="56"/>
  <c r="CQ248" i="56" s="1"/>
  <c r="CN248" i="56"/>
  <c r="CO248" i="56" s="1"/>
  <c r="CL248" i="56"/>
  <c r="CM248" i="56" s="1"/>
  <c r="W248" i="56"/>
  <c r="CP247" i="56"/>
  <c r="CQ247" i="56" s="1"/>
  <c r="CN247" i="56"/>
  <c r="CO247" i="56" s="1"/>
  <c r="CL247" i="56"/>
  <c r="W247" i="56"/>
  <c r="CP246" i="56"/>
  <c r="CQ246" i="56" s="1"/>
  <c r="CN246" i="56"/>
  <c r="CO246" i="56" s="1"/>
  <c r="CL246" i="56"/>
  <c r="CM246" i="56" s="1"/>
  <c r="W246" i="56"/>
  <c r="CP245" i="56"/>
  <c r="CQ245" i="56" s="1"/>
  <c r="CN245" i="56"/>
  <c r="CO245" i="56" s="1"/>
  <c r="CL245" i="56"/>
  <c r="W245" i="56"/>
  <c r="CP244" i="56"/>
  <c r="CQ244" i="56" s="1"/>
  <c r="CN244" i="56"/>
  <c r="CO244" i="56" s="1"/>
  <c r="CL244" i="56"/>
  <c r="CM244" i="56" s="1"/>
  <c r="W244" i="56"/>
  <c r="CP243" i="56"/>
  <c r="CQ243" i="56" s="1"/>
  <c r="CN243" i="56"/>
  <c r="CO243" i="56" s="1"/>
  <c r="CL243" i="56"/>
  <c r="W243" i="56"/>
  <c r="CP242" i="56"/>
  <c r="CQ242" i="56" s="1"/>
  <c r="CN242" i="56"/>
  <c r="CO242" i="56" s="1"/>
  <c r="CL242" i="56"/>
  <c r="CM242" i="56" s="1"/>
  <c r="W242" i="56"/>
  <c r="CP241" i="56"/>
  <c r="CQ241" i="56" s="1"/>
  <c r="CN241" i="56"/>
  <c r="CO241" i="56" s="1"/>
  <c r="CL241" i="56"/>
  <c r="CM241" i="56" s="1"/>
  <c r="W241" i="56"/>
  <c r="CP240" i="56"/>
  <c r="CQ240" i="56" s="1"/>
  <c r="CN240" i="56"/>
  <c r="CO240" i="56" s="1"/>
  <c r="CL240" i="56"/>
  <c r="CM240" i="56" s="1"/>
  <c r="W240" i="56"/>
  <c r="CP239" i="56"/>
  <c r="CQ239" i="56" s="1"/>
  <c r="CN239" i="56"/>
  <c r="CO239" i="56" s="1"/>
  <c r="CL239" i="56"/>
  <c r="W239" i="56"/>
  <c r="CP238" i="56"/>
  <c r="CQ238" i="56" s="1"/>
  <c r="CN238" i="56"/>
  <c r="CO238" i="56" s="1"/>
  <c r="CL238" i="56"/>
  <c r="CM238" i="56" s="1"/>
  <c r="W238" i="56"/>
  <c r="CP237" i="56"/>
  <c r="CQ237" i="56" s="1"/>
  <c r="CN237" i="56"/>
  <c r="CO237" i="56" s="1"/>
  <c r="CL237" i="56"/>
  <c r="CR237" i="56" s="1"/>
  <c r="CS237" i="56" s="1"/>
  <c r="W237" i="56"/>
  <c r="CP236" i="56"/>
  <c r="CQ236" i="56" s="1"/>
  <c r="CN236" i="56"/>
  <c r="CO236" i="56" s="1"/>
  <c r="CL236" i="56"/>
  <c r="CM236" i="56" s="1"/>
  <c r="W236" i="56"/>
  <c r="CP235" i="56"/>
  <c r="CQ235" i="56" s="1"/>
  <c r="CN235" i="56"/>
  <c r="CO235" i="56" s="1"/>
  <c r="CL235" i="56"/>
  <c r="W235" i="56"/>
  <c r="Y234" i="56"/>
  <c r="W234" i="56"/>
  <c r="W233" i="56"/>
  <c r="CP232" i="56"/>
  <c r="CQ232" i="56" s="1"/>
  <c r="CN232" i="56"/>
  <c r="CO232" i="56" s="1"/>
  <c r="CL232" i="56"/>
  <c r="CM232" i="56" s="1"/>
  <c r="W232" i="56"/>
  <c r="CP231" i="56"/>
  <c r="CQ231" i="56" s="1"/>
  <c r="CN231" i="56"/>
  <c r="CO231" i="56" s="1"/>
  <c r="CL231" i="56"/>
  <c r="W231" i="56"/>
  <c r="CP230" i="56"/>
  <c r="CQ230" i="56" s="1"/>
  <c r="CN230" i="56"/>
  <c r="CO230" i="56" s="1"/>
  <c r="CL230" i="56"/>
  <c r="CM230" i="56" s="1"/>
  <c r="W230" i="56"/>
  <c r="CP229" i="56"/>
  <c r="CQ229" i="56" s="1"/>
  <c r="CN229" i="56"/>
  <c r="CO229" i="56" s="1"/>
  <c r="CL229" i="56"/>
  <c r="W229" i="56"/>
  <c r="CP228" i="56"/>
  <c r="CQ228" i="56" s="1"/>
  <c r="CN228" i="56"/>
  <c r="CO228" i="56" s="1"/>
  <c r="CL228" i="56"/>
  <c r="CM228" i="56" s="1"/>
  <c r="W228" i="56"/>
  <c r="CP227" i="56"/>
  <c r="CQ227" i="56" s="1"/>
  <c r="CN227" i="56"/>
  <c r="CO227" i="56" s="1"/>
  <c r="CL227" i="56"/>
  <c r="W227" i="56"/>
  <c r="CP226" i="56"/>
  <c r="CQ226" i="56" s="1"/>
  <c r="CN226" i="56"/>
  <c r="CO226" i="56" s="1"/>
  <c r="CL226" i="56"/>
  <c r="CM226" i="56" s="1"/>
  <c r="W226" i="56"/>
  <c r="Y225" i="56"/>
  <c r="W225" i="56"/>
  <c r="CP224" i="56"/>
  <c r="CQ224" i="56" s="1"/>
  <c r="CN224" i="56"/>
  <c r="CO224" i="56" s="1"/>
  <c r="CL224" i="56"/>
  <c r="W224" i="56"/>
  <c r="CP223" i="56"/>
  <c r="CQ223" i="56" s="1"/>
  <c r="CN223" i="56"/>
  <c r="CO223" i="56" s="1"/>
  <c r="CL223" i="56"/>
  <c r="CM223" i="56" s="1"/>
  <c r="W223" i="56"/>
  <c r="Y222" i="56"/>
  <c r="W222" i="56"/>
  <c r="CP221" i="56"/>
  <c r="CQ221" i="56" s="1"/>
  <c r="CN221" i="56"/>
  <c r="CO221" i="56" s="1"/>
  <c r="CL221" i="56"/>
  <c r="W221" i="56"/>
  <c r="CP220" i="56"/>
  <c r="CQ220" i="56" s="1"/>
  <c r="CN220" i="56"/>
  <c r="CO220" i="56" s="1"/>
  <c r="CL220" i="56"/>
  <c r="CM220" i="56" s="1"/>
  <c r="W220" i="56"/>
  <c r="CP219" i="56"/>
  <c r="CQ219" i="56" s="1"/>
  <c r="CN219" i="56"/>
  <c r="CO219" i="56" s="1"/>
  <c r="CL219" i="56"/>
  <c r="W219" i="56"/>
  <c r="CP218" i="56"/>
  <c r="CQ218" i="56" s="1"/>
  <c r="CN218" i="56"/>
  <c r="CO218" i="56" s="1"/>
  <c r="CL218" i="56"/>
  <c r="CM218" i="56" s="1"/>
  <c r="W218" i="56"/>
  <c r="CP217" i="56"/>
  <c r="CQ217" i="56" s="1"/>
  <c r="CN217" i="56"/>
  <c r="CO217" i="56" s="1"/>
  <c r="CL217" i="56"/>
  <c r="W217" i="56"/>
  <c r="Y216" i="56"/>
  <c r="W216" i="56"/>
  <c r="W215" i="56"/>
  <c r="CP214" i="56"/>
  <c r="CQ214" i="56" s="1"/>
  <c r="CN214" i="56"/>
  <c r="CO214" i="56" s="1"/>
  <c r="CL214" i="56"/>
  <c r="CM214" i="56" s="1"/>
  <c r="W214" i="56"/>
  <c r="CP213" i="56"/>
  <c r="CQ213" i="56" s="1"/>
  <c r="CN213" i="56"/>
  <c r="CO213" i="56" s="1"/>
  <c r="CL213" i="56"/>
  <c r="W213" i="56"/>
  <c r="CP212" i="56"/>
  <c r="CQ212" i="56" s="1"/>
  <c r="CN212" i="56"/>
  <c r="CO212" i="56" s="1"/>
  <c r="CL212" i="56"/>
  <c r="CM212" i="56" s="1"/>
  <c r="W212" i="56"/>
  <c r="CP211" i="56"/>
  <c r="CQ211" i="56" s="1"/>
  <c r="CN211" i="56"/>
  <c r="CO211" i="56" s="1"/>
  <c r="CL211" i="56"/>
  <c r="W211" i="56"/>
  <c r="CP210" i="56"/>
  <c r="CQ210" i="56" s="1"/>
  <c r="CN210" i="56"/>
  <c r="CO210" i="56" s="1"/>
  <c r="CL210" i="56"/>
  <c r="CM210" i="56" s="1"/>
  <c r="W210" i="56"/>
  <c r="Y209" i="56"/>
  <c r="W209" i="56"/>
  <c r="CP208" i="56"/>
  <c r="CQ208" i="56" s="1"/>
  <c r="CN208" i="56"/>
  <c r="CO208" i="56" s="1"/>
  <c r="CL208" i="56"/>
  <c r="W208" i="56"/>
  <c r="CP207" i="56"/>
  <c r="CQ207" i="56" s="1"/>
  <c r="CN207" i="56"/>
  <c r="CO207" i="56" s="1"/>
  <c r="CL207" i="56"/>
  <c r="CM207" i="56" s="1"/>
  <c r="W207" i="56"/>
  <c r="CP206" i="56"/>
  <c r="CQ206" i="56" s="1"/>
  <c r="CN206" i="56"/>
  <c r="CO206" i="56" s="1"/>
  <c r="CL206" i="56"/>
  <c r="W206" i="56"/>
  <c r="CP205" i="56"/>
  <c r="CQ205" i="56" s="1"/>
  <c r="CN205" i="56"/>
  <c r="CO205" i="56" s="1"/>
  <c r="CL205" i="56"/>
  <c r="CM205" i="56" s="1"/>
  <c r="W205" i="56"/>
  <c r="Y204" i="56"/>
  <c r="W204" i="56"/>
  <c r="W203" i="56"/>
  <c r="W202" i="56"/>
  <c r="CP201" i="56"/>
  <c r="CQ201" i="56" s="1"/>
  <c r="CN201" i="56"/>
  <c r="CO201" i="56" s="1"/>
  <c r="CL201" i="56"/>
  <c r="W201" i="56"/>
  <c r="Y200" i="56"/>
  <c r="W200" i="56"/>
  <c r="CP199" i="56"/>
  <c r="CQ199" i="56" s="1"/>
  <c r="CN199" i="56"/>
  <c r="CO199" i="56" s="1"/>
  <c r="CL199" i="56"/>
  <c r="CM199" i="56" s="1"/>
  <c r="W199" i="56"/>
  <c r="CP198" i="56"/>
  <c r="CQ198" i="56" s="1"/>
  <c r="CN198" i="56"/>
  <c r="CO198" i="56" s="1"/>
  <c r="CL198" i="56"/>
  <c r="W198" i="56"/>
  <c r="CP197" i="56"/>
  <c r="CQ197" i="56" s="1"/>
  <c r="CN197" i="56"/>
  <c r="CO197" i="56" s="1"/>
  <c r="CL197" i="56"/>
  <c r="CM197" i="56" s="1"/>
  <c r="W197" i="56"/>
  <c r="CP196" i="56"/>
  <c r="CQ196" i="56" s="1"/>
  <c r="CN196" i="56"/>
  <c r="CO196" i="56" s="1"/>
  <c r="CL196" i="56"/>
  <c r="W196" i="56"/>
  <c r="Y195" i="56"/>
  <c r="W195" i="56"/>
  <c r="CP194" i="56"/>
  <c r="CQ194" i="56" s="1"/>
  <c r="CN194" i="56"/>
  <c r="CO194" i="56" s="1"/>
  <c r="CL194" i="56"/>
  <c r="CM194" i="56" s="1"/>
  <c r="W194" i="56"/>
  <c r="CP193" i="56"/>
  <c r="CQ193" i="56" s="1"/>
  <c r="CN193" i="56"/>
  <c r="CO193" i="56" s="1"/>
  <c r="CL193" i="56"/>
  <c r="CM193" i="56" s="1"/>
  <c r="W193" i="56"/>
  <c r="CP192" i="56"/>
  <c r="CQ192" i="56" s="1"/>
  <c r="CN192" i="56"/>
  <c r="CO192" i="56" s="1"/>
  <c r="CL192" i="56"/>
  <c r="CM192" i="56" s="1"/>
  <c r="W192" i="56"/>
  <c r="CP191" i="56"/>
  <c r="CQ191" i="56" s="1"/>
  <c r="CN191" i="56"/>
  <c r="CO191" i="56" s="1"/>
  <c r="CL191" i="56"/>
  <c r="W191" i="56"/>
  <c r="CP190" i="56"/>
  <c r="CQ190" i="56" s="1"/>
  <c r="CN190" i="56"/>
  <c r="CO190" i="56" s="1"/>
  <c r="CL190" i="56"/>
  <c r="CM190" i="56" s="1"/>
  <c r="W190" i="56"/>
  <c r="CP189" i="56"/>
  <c r="CQ189" i="56" s="1"/>
  <c r="CN189" i="56"/>
  <c r="CO189" i="56" s="1"/>
  <c r="CL189" i="56"/>
  <c r="W189" i="56"/>
  <c r="CP188" i="56"/>
  <c r="CQ188" i="56" s="1"/>
  <c r="CN188" i="56"/>
  <c r="CO188" i="56" s="1"/>
  <c r="CL188" i="56"/>
  <c r="CM188" i="56" s="1"/>
  <c r="W188" i="56"/>
  <c r="CP187" i="56"/>
  <c r="CQ187" i="56" s="1"/>
  <c r="CN187" i="56"/>
  <c r="CO187" i="56" s="1"/>
  <c r="CL187" i="56"/>
  <c r="W187" i="56"/>
  <c r="CP186" i="56"/>
  <c r="CQ186" i="56" s="1"/>
  <c r="CN186" i="56"/>
  <c r="CO186" i="56" s="1"/>
  <c r="CL186" i="56"/>
  <c r="CM186" i="56" s="1"/>
  <c r="W186" i="56"/>
  <c r="CP185" i="56"/>
  <c r="CQ185" i="56" s="1"/>
  <c r="CN185" i="56"/>
  <c r="CO185" i="56" s="1"/>
  <c r="CL185" i="56"/>
  <c r="W185" i="56"/>
  <c r="CP184" i="56"/>
  <c r="CQ184" i="56" s="1"/>
  <c r="CN184" i="56"/>
  <c r="CO184" i="56" s="1"/>
  <c r="CL184" i="56"/>
  <c r="CM184" i="56" s="1"/>
  <c r="CP183" i="56"/>
  <c r="CQ183" i="56" s="1"/>
  <c r="CN183" i="56"/>
  <c r="CO183" i="56" s="1"/>
  <c r="CL183" i="56"/>
  <c r="CM183" i="56" s="1"/>
  <c r="W183" i="56"/>
  <c r="CP182" i="56"/>
  <c r="CQ182" i="56" s="1"/>
  <c r="CN182" i="56"/>
  <c r="CO182" i="56" s="1"/>
  <c r="CL182" i="56"/>
  <c r="CP181" i="56"/>
  <c r="CQ181" i="56" s="1"/>
  <c r="CN181" i="56"/>
  <c r="CO181" i="56" s="1"/>
  <c r="CL181" i="56"/>
  <c r="W181" i="56"/>
  <c r="Y180" i="56"/>
  <c r="W180" i="56"/>
  <c r="W179" i="56"/>
  <c r="W178" i="56"/>
  <c r="CP177" i="56"/>
  <c r="CQ177" i="56" s="1"/>
  <c r="CN177" i="56"/>
  <c r="CO177" i="56" s="1"/>
  <c r="CL177" i="56"/>
  <c r="W177" i="56"/>
  <c r="W176" i="56"/>
  <c r="CP175" i="56"/>
  <c r="CQ175" i="56" s="1"/>
  <c r="CN175" i="56"/>
  <c r="CO175" i="56" s="1"/>
  <c r="CL175" i="56"/>
  <c r="W175" i="56"/>
  <c r="Y174" i="56"/>
  <c r="W174" i="56"/>
  <c r="CP173" i="56"/>
  <c r="CQ173" i="56" s="1"/>
  <c r="CN173" i="56"/>
  <c r="CO173" i="56" s="1"/>
  <c r="CL173" i="56"/>
  <c r="CM173" i="56" s="1"/>
  <c r="W173" i="56"/>
  <c r="CP172" i="56"/>
  <c r="CQ172" i="56" s="1"/>
  <c r="CN172" i="56"/>
  <c r="CO172" i="56" s="1"/>
  <c r="CL172" i="56"/>
  <c r="CM172" i="56" s="1"/>
  <c r="W172" i="56"/>
  <c r="Y171" i="56"/>
  <c r="W171" i="56"/>
  <c r="CP170" i="56"/>
  <c r="CQ170" i="56" s="1"/>
  <c r="CN170" i="56"/>
  <c r="CO170" i="56" s="1"/>
  <c r="CL170" i="56"/>
  <c r="CM170" i="56" s="1"/>
  <c r="W170" i="56"/>
  <c r="Y169" i="56"/>
  <c r="W169" i="56"/>
  <c r="CP168" i="56"/>
  <c r="CQ168" i="56" s="1"/>
  <c r="CN168" i="56"/>
  <c r="CO168" i="56" s="1"/>
  <c r="CL168" i="56"/>
  <c r="W168" i="56"/>
  <c r="CP167" i="56"/>
  <c r="CQ167" i="56" s="1"/>
  <c r="CN167" i="56"/>
  <c r="CO167" i="56" s="1"/>
  <c r="CL167" i="56"/>
  <c r="CM167" i="56" s="1"/>
  <c r="W167" i="56"/>
  <c r="CP166" i="56"/>
  <c r="CQ166" i="56" s="1"/>
  <c r="CN166" i="56"/>
  <c r="CO166" i="56" s="1"/>
  <c r="CL166" i="56"/>
  <c r="W166" i="56"/>
  <c r="CP165" i="56"/>
  <c r="CQ165" i="56" s="1"/>
  <c r="CN165" i="56"/>
  <c r="CO165" i="56" s="1"/>
  <c r="CL165" i="56"/>
  <c r="CM165" i="56" s="1"/>
  <c r="W165" i="56"/>
  <c r="Y164" i="56"/>
  <c r="W164" i="56"/>
  <c r="W163" i="56"/>
  <c r="CP162" i="56"/>
  <c r="CQ162" i="56" s="1"/>
  <c r="CN162" i="56"/>
  <c r="CO162" i="56" s="1"/>
  <c r="CL162" i="56"/>
  <c r="W162" i="56"/>
  <c r="CP161" i="56"/>
  <c r="CQ161" i="56" s="1"/>
  <c r="CN161" i="56"/>
  <c r="CO161" i="56" s="1"/>
  <c r="CL161" i="56"/>
  <c r="CM161" i="56" s="1"/>
  <c r="W161" i="56"/>
  <c r="CP160" i="56"/>
  <c r="CQ160" i="56" s="1"/>
  <c r="CN160" i="56"/>
  <c r="CO160" i="56" s="1"/>
  <c r="CL160" i="56"/>
  <c r="W160" i="56"/>
  <c r="CP159" i="56"/>
  <c r="CQ159" i="56" s="1"/>
  <c r="CN159" i="56"/>
  <c r="CO159" i="56" s="1"/>
  <c r="CL159" i="56"/>
  <c r="CM159" i="56" s="1"/>
  <c r="W159" i="56"/>
  <c r="CP158" i="56"/>
  <c r="CQ158" i="56" s="1"/>
  <c r="CN158" i="56"/>
  <c r="CO158" i="56" s="1"/>
  <c r="CL158" i="56"/>
  <c r="W158" i="56"/>
  <c r="Y157" i="56"/>
  <c r="W157" i="56"/>
  <c r="CP156" i="56"/>
  <c r="CQ156" i="56" s="1"/>
  <c r="CN156" i="56"/>
  <c r="CO156" i="56" s="1"/>
  <c r="CL156" i="56"/>
  <c r="CM156" i="56" s="1"/>
  <c r="W156" i="56"/>
  <c r="CP155" i="56"/>
  <c r="CQ155" i="56" s="1"/>
  <c r="CN155" i="56"/>
  <c r="CO155" i="56" s="1"/>
  <c r="CL155" i="56"/>
  <c r="CM155" i="56" s="1"/>
  <c r="W155" i="56"/>
  <c r="CP154" i="56"/>
  <c r="CQ154" i="56" s="1"/>
  <c r="CN154" i="56"/>
  <c r="CO154" i="56" s="1"/>
  <c r="CL154" i="56"/>
  <c r="CM154" i="56" s="1"/>
  <c r="W154" i="56"/>
  <c r="Y153" i="56"/>
  <c r="W153" i="56"/>
  <c r="CP152" i="56"/>
  <c r="CQ152" i="56" s="1"/>
  <c r="CN152" i="56"/>
  <c r="CO152" i="56" s="1"/>
  <c r="CL152" i="56"/>
  <c r="W152" i="56"/>
  <c r="CS151" i="56"/>
  <c r="Y151" i="56"/>
  <c r="W151" i="56"/>
  <c r="CS150" i="56"/>
  <c r="W150" i="56"/>
  <c r="CP149" i="56"/>
  <c r="CQ149" i="56" s="1"/>
  <c r="CN149" i="56"/>
  <c r="CO149" i="56" s="1"/>
  <c r="CL149" i="56"/>
  <c r="CM149" i="56" s="1"/>
  <c r="W149" i="56"/>
  <c r="CP148" i="56"/>
  <c r="CQ148" i="56" s="1"/>
  <c r="CN148" i="56"/>
  <c r="CO148" i="56" s="1"/>
  <c r="CL148" i="56"/>
  <c r="W148" i="56"/>
  <c r="Y147" i="56"/>
  <c r="W147" i="56"/>
  <c r="W146" i="56"/>
  <c r="W145" i="56"/>
  <c r="CP144" i="56"/>
  <c r="CQ144" i="56" s="1"/>
  <c r="CN144" i="56"/>
  <c r="CO144" i="56" s="1"/>
  <c r="CL144" i="56"/>
  <c r="CM144" i="56" s="1"/>
  <c r="W144" i="56"/>
  <c r="W143" i="56"/>
  <c r="CP142" i="56"/>
  <c r="CQ142" i="56" s="1"/>
  <c r="CN142" i="56"/>
  <c r="CO142" i="56" s="1"/>
  <c r="CL142" i="56"/>
  <c r="CM142" i="56" s="1"/>
  <c r="W142" i="56"/>
  <c r="W141" i="56"/>
  <c r="W140" i="56"/>
  <c r="W139" i="56"/>
  <c r="W138" i="56"/>
  <c r="W137" i="56"/>
  <c r="W136" i="56"/>
  <c r="W135" i="56"/>
  <c r="CP134" i="56"/>
  <c r="CQ134" i="56" s="1"/>
  <c r="CN134" i="56"/>
  <c r="CO134" i="56" s="1"/>
  <c r="CL134" i="56"/>
  <c r="CM134" i="56" s="1"/>
  <c r="W134" i="56"/>
  <c r="CP133" i="56"/>
  <c r="CQ133" i="56" s="1"/>
  <c r="CN133" i="56"/>
  <c r="CO133" i="56" s="1"/>
  <c r="CL133" i="56"/>
  <c r="CM133" i="56" s="1"/>
  <c r="W133" i="56"/>
  <c r="CP132" i="56"/>
  <c r="CQ132" i="56" s="1"/>
  <c r="CN132" i="56"/>
  <c r="CO132" i="56" s="1"/>
  <c r="CL132" i="56"/>
  <c r="CM132" i="56" s="1"/>
  <c r="W132" i="56"/>
  <c r="Y131" i="56"/>
  <c r="W131" i="56"/>
  <c r="CP130" i="56"/>
  <c r="CQ130" i="56" s="1"/>
  <c r="CN130" i="56"/>
  <c r="CO130" i="56" s="1"/>
  <c r="CL130" i="56"/>
  <c r="W130" i="56"/>
  <c r="CP129" i="56"/>
  <c r="CQ129" i="56" s="1"/>
  <c r="CN129" i="56"/>
  <c r="CO129" i="56" s="1"/>
  <c r="CL129" i="56"/>
  <c r="CM129" i="56" s="1"/>
  <c r="W129" i="56"/>
  <c r="CP128" i="56"/>
  <c r="CQ128" i="56" s="1"/>
  <c r="CN128" i="56"/>
  <c r="CO128" i="56" s="1"/>
  <c r="CL128" i="56"/>
  <c r="W128" i="56"/>
  <c r="CP127" i="56"/>
  <c r="CQ127" i="56" s="1"/>
  <c r="CN127" i="56"/>
  <c r="CO127" i="56" s="1"/>
  <c r="CL127" i="56"/>
  <c r="CM127" i="56" s="1"/>
  <c r="W127" i="56"/>
  <c r="CP126" i="56"/>
  <c r="CQ126" i="56" s="1"/>
  <c r="CN126" i="56"/>
  <c r="CO126" i="56" s="1"/>
  <c r="CL126" i="56"/>
  <c r="W126" i="56"/>
  <c r="CP125" i="56"/>
  <c r="CQ125" i="56" s="1"/>
  <c r="CN125" i="56"/>
  <c r="CO125" i="56" s="1"/>
  <c r="CL125" i="56"/>
  <c r="CM125" i="56" s="1"/>
  <c r="W125" i="56"/>
  <c r="CP124" i="56"/>
  <c r="CQ124" i="56" s="1"/>
  <c r="CN124" i="56"/>
  <c r="CO124" i="56" s="1"/>
  <c r="CL124" i="56"/>
  <c r="W124" i="56"/>
  <c r="CP123" i="56"/>
  <c r="CQ123" i="56" s="1"/>
  <c r="CN123" i="56"/>
  <c r="CO123" i="56" s="1"/>
  <c r="CL123" i="56"/>
  <c r="CM123" i="56" s="1"/>
  <c r="W123" i="56"/>
  <c r="CP122" i="56"/>
  <c r="CQ122" i="56" s="1"/>
  <c r="CN122" i="56"/>
  <c r="CO122" i="56" s="1"/>
  <c r="CL122" i="56"/>
  <c r="W122" i="56"/>
  <c r="CP121" i="56"/>
  <c r="CQ121" i="56" s="1"/>
  <c r="CN121" i="56"/>
  <c r="CO121" i="56" s="1"/>
  <c r="CL121" i="56"/>
  <c r="CM121" i="56" s="1"/>
  <c r="W121" i="56"/>
  <c r="Y120" i="56"/>
  <c r="W120" i="56"/>
  <c r="CP119" i="56"/>
  <c r="CQ119" i="56" s="1"/>
  <c r="CN119" i="56"/>
  <c r="CO119" i="56" s="1"/>
  <c r="CL119" i="56"/>
  <c r="W119" i="56"/>
  <c r="CP118" i="56"/>
  <c r="CQ118" i="56" s="1"/>
  <c r="CN118" i="56"/>
  <c r="CO118" i="56" s="1"/>
  <c r="CL118" i="56"/>
  <c r="CM118" i="56" s="1"/>
  <c r="W118" i="56"/>
  <c r="CP117" i="56"/>
  <c r="CQ117" i="56" s="1"/>
  <c r="CN117" i="56"/>
  <c r="CO117" i="56" s="1"/>
  <c r="CL117" i="56"/>
  <c r="W117" i="56"/>
  <c r="CP116" i="56"/>
  <c r="CQ116" i="56" s="1"/>
  <c r="CN116" i="56"/>
  <c r="CO116" i="56" s="1"/>
  <c r="CL116" i="56"/>
  <c r="CM116" i="56" s="1"/>
  <c r="W116" i="56"/>
  <c r="CP115" i="56"/>
  <c r="CQ115" i="56" s="1"/>
  <c r="CN115" i="56"/>
  <c r="CO115" i="56" s="1"/>
  <c r="CL115" i="56"/>
  <c r="CM115" i="56" s="1"/>
  <c r="W115" i="56"/>
  <c r="CP114" i="56"/>
  <c r="CQ114" i="56" s="1"/>
  <c r="CN114" i="56"/>
  <c r="CO114" i="56" s="1"/>
  <c r="CL114" i="56"/>
  <c r="CM114" i="56" s="1"/>
  <c r="W114" i="56"/>
  <c r="CP113" i="56"/>
  <c r="CQ113" i="56" s="1"/>
  <c r="CN113" i="56"/>
  <c r="CO113" i="56" s="1"/>
  <c r="CL113" i="56"/>
  <c r="W113" i="56"/>
  <c r="CP112" i="56"/>
  <c r="CQ112" i="56" s="1"/>
  <c r="CN112" i="56"/>
  <c r="CO112" i="56" s="1"/>
  <c r="CL112" i="56"/>
  <c r="CM112" i="56" s="1"/>
  <c r="W112" i="56"/>
  <c r="CP111" i="56"/>
  <c r="CQ111" i="56" s="1"/>
  <c r="CN111" i="56"/>
  <c r="CO111" i="56" s="1"/>
  <c r="CL111" i="56"/>
  <c r="W111" i="56"/>
  <c r="Y110" i="56"/>
  <c r="W110" i="56"/>
  <c r="CP109" i="56"/>
  <c r="CQ109" i="56" s="1"/>
  <c r="CN109" i="56"/>
  <c r="CO109" i="56" s="1"/>
  <c r="CL109" i="56"/>
  <c r="CM109" i="56" s="1"/>
  <c r="W109" i="56"/>
  <c r="CP108" i="56"/>
  <c r="CQ108" i="56" s="1"/>
  <c r="CN108" i="56"/>
  <c r="CO108" i="56" s="1"/>
  <c r="CL108" i="56"/>
  <c r="W108" i="56"/>
  <c r="CP107" i="56"/>
  <c r="CQ107" i="56" s="1"/>
  <c r="CN107" i="56"/>
  <c r="CO107" i="56" s="1"/>
  <c r="CL107" i="56"/>
  <c r="CM107" i="56" s="1"/>
  <c r="W107" i="56"/>
  <c r="CP106" i="56"/>
  <c r="CQ106" i="56" s="1"/>
  <c r="CN106" i="56"/>
  <c r="CO106" i="56" s="1"/>
  <c r="CL106" i="56"/>
  <c r="W106" i="56"/>
  <c r="CP105" i="56"/>
  <c r="CQ105" i="56" s="1"/>
  <c r="CN105" i="56"/>
  <c r="CO105" i="56" s="1"/>
  <c r="CL105" i="56"/>
  <c r="CM105" i="56" s="1"/>
  <c r="W105" i="56"/>
  <c r="Y104" i="56"/>
  <c r="W104" i="56"/>
  <c r="W103" i="56"/>
  <c r="CP102" i="56"/>
  <c r="CQ102" i="56" s="1"/>
  <c r="CN102" i="56"/>
  <c r="CO102" i="56" s="1"/>
  <c r="CL102" i="56"/>
  <c r="CM102" i="56" s="1"/>
  <c r="W102" i="56"/>
  <c r="CP101" i="56"/>
  <c r="CQ101" i="56" s="1"/>
  <c r="CN101" i="56"/>
  <c r="CO101" i="56" s="1"/>
  <c r="CL101" i="56"/>
  <c r="CM101" i="56" s="1"/>
  <c r="W101" i="56"/>
  <c r="CP100" i="56"/>
  <c r="CQ100" i="56" s="1"/>
  <c r="CN100" i="56"/>
  <c r="CO100" i="56" s="1"/>
  <c r="CL100" i="56"/>
  <c r="CM100" i="56" s="1"/>
  <c r="W100" i="56"/>
  <c r="CP99" i="56"/>
  <c r="CQ99" i="56" s="1"/>
  <c r="CN99" i="56"/>
  <c r="CO99" i="56" s="1"/>
  <c r="CL99" i="56"/>
  <c r="CM99" i="56" s="1"/>
  <c r="W99" i="56"/>
  <c r="CP98" i="56"/>
  <c r="CQ98" i="56" s="1"/>
  <c r="CN98" i="56"/>
  <c r="CO98" i="56" s="1"/>
  <c r="CL98" i="56"/>
  <c r="CM98" i="56" s="1"/>
  <c r="W98" i="56"/>
  <c r="CP97" i="56"/>
  <c r="CQ97" i="56" s="1"/>
  <c r="CN97" i="56"/>
  <c r="CO97" i="56" s="1"/>
  <c r="CL97" i="56"/>
  <c r="W97" i="56"/>
  <c r="CP96" i="56"/>
  <c r="CQ96" i="56" s="1"/>
  <c r="CN96" i="56"/>
  <c r="CO96" i="56" s="1"/>
  <c r="CL96" i="56"/>
  <c r="CM96" i="56" s="1"/>
  <c r="W96" i="56"/>
  <c r="CP95" i="56"/>
  <c r="CQ95" i="56" s="1"/>
  <c r="CN95" i="56"/>
  <c r="CO95" i="56" s="1"/>
  <c r="CL95" i="56"/>
  <c r="W95" i="56"/>
  <c r="CP94" i="56"/>
  <c r="CQ94" i="56" s="1"/>
  <c r="CN94" i="56"/>
  <c r="CO94" i="56" s="1"/>
  <c r="CL94" i="56"/>
  <c r="CM94" i="56" s="1"/>
  <c r="W94" i="56"/>
  <c r="CP93" i="56"/>
  <c r="CQ93" i="56" s="1"/>
  <c r="CN93" i="56"/>
  <c r="CO93" i="56" s="1"/>
  <c r="CL93" i="56"/>
  <c r="W93" i="56"/>
  <c r="CP92" i="56"/>
  <c r="CQ92" i="56" s="1"/>
  <c r="CN92" i="56"/>
  <c r="CO92" i="56" s="1"/>
  <c r="CL92" i="56"/>
  <c r="CM92" i="56" s="1"/>
  <c r="W92" i="56"/>
  <c r="CP91" i="56"/>
  <c r="CQ91" i="56" s="1"/>
  <c r="CN91" i="56"/>
  <c r="CO91" i="56" s="1"/>
  <c r="CL91" i="56"/>
  <c r="W91" i="56"/>
  <c r="CP90" i="56"/>
  <c r="CQ90" i="56" s="1"/>
  <c r="CN90" i="56"/>
  <c r="CO90" i="56" s="1"/>
  <c r="CL90" i="56"/>
  <c r="CM90" i="56" s="1"/>
  <c r="W90" i="56"/>
  <c r="CP89" i="56"/>
  <c r="CQ89" i="56" s="1"/>
  <c r="CN89" i="56"/>
  <c r="CO89" i="56" s="1"/>
  <c r="CL89" i="56"/>
  <c r="W89" i="56"/>
  <c r="CP88" i="56"/>
  <c r="CQ88" i="56" s="1"/>
  <c r="CN88" i="56"/>
  <c r="CO88" i="56" s="1"/>
  <c r="CL88" i="56"/>
  <c r="CM88" i="56" s="1"/>
  <c r="W88" i="56"/>
  <c r="CP87" i="56"/>
  <c r="CQ87" i="56" s="1"/>
  <c r="CN87" i="56"/>
  <c r="CO87" i="56" s="1"/>
  <c r="CL87" i="56"/>
  <c r="W87" i="56"/>
  <c r="CP86" i="56"/>
  <c r="CQ86" i="56" s="1"/>
  <c r="CN86" i="56"/>
  <c r="CO86" i="56" s="1"/>
  <c r="CL86" i="56"/>
  <c r="CM86" i="56" s="1"/>
  <c r="W86" i="56"/>
  <c r="Y85" i="56"/>
  <c r="W85" i="56"/>
  <c r="CP84" i="56"/>
  <c r="CQ84" i="56" s="1"/>
  <c r="CN84" i="56"/>
  <c r="CO84" i="56" s="1"/>
  <c r="CL84" i="56"/>
  <c r="W84" i="56"/>
  <c r="CP83" i="56"/>
  <c r="CQ83" i="56" s="1"/>
  <c r="CN83" i="56"/>
  <c r="CO83" i="56" s="1"/>
  <c r="CL83" i="56"/>
  <c r="CM83" i="56" s="1"/>
  <c r="W83" i="56"/>
  <c r="CP82" i="56"/>
  <c r="CQ82" i="56" s="1"/>
  <c r="CN82" i="56"/>
  <c r="CO82" i="56" s="1"/>
  <c r="CL82" i="56"/>
  <c r="CR82" i="56" s="1"/>
  <c r="CS82" i="56" s="1"/>
  <c r="W82" i="56"/>
  <c r="CP81" i="56"/>
  <c r="CQ81" i="56" s="1"/>
  <c r="CN81" i="56"/>
  <c r="CO81" i="56" s="1"/>
  <c r="CL81" i="56"/>
  <c r="CM81" i="56" s="1"/>
  <c r="W81" i="56"/>
  <c r="CP80" i="56"/>
  <c r="CQ80" i="56" s="1"/>
  <c r="CN80" i="56"/>
  <c r="CO80" i="56" s="1"/>
  <c r="CL80" i="56"/>
  <c r="W80" i="56"/>
  <c r="CP79" i="56"/>
  <c r="CQ79" i="56" s="1"/>
  <c r="CN79" i="56"/>
  <c r="CO79" i="56" s="1"/>
  <c r="CL79" i="56"/>
  <c r="CM79" i="56" s="1"/>
  <c r="W79" i="56"/>
  <c r="Y78" i="56"/>
  <c r="W78" i="56"/>
  <c r="CP77" i="56"/>
  <c r="CQ77" i="56" s="1"/>
  <c r="CN77" i="56"/>
  <c r="CO77" i="56" s="1"/>
  <c r="CL77" i="56"/>
  <c r="W77" i="56"/>
  <c r="CP76" i="56"/>
  <c r="CQ76" i="56" s="1"/>
  <c r="CN76" i="56"/>
  <c r="CO76" i="56" s="1"/>
  <c r="CL76" i="56"/>
  <c r="CM76" i="56" s="1"/>
  <c r="CP75" i="56"/>
  <c r="CQ75" i="56" s="1"/>
  <c r="CN75" i="56"/>
  <c r="CO75" i="56" s="1"/>
  <c r="CL75" i="56"/>
  <c r="CM75" i="56" s="1"/>
  <c r="W75" i="56"/>
  <c r="CP74" i="56"/>
  <c r="CQ74" i="56" s="1"/>
  <c r="CN74" i="56"/>
  <c r="CO74" i="56" s="1"/>
  <c r="CL74" i="56"/>
  <c r="CM74" i="56" s="1"/>
  <c r="W74" i="56"/>
  <c r="CP73" i="56"/>
  <c r="CQ73" i="56" s="1"/>
  <c r="CN73" i="56"/>
  <c r="CO73" i="56" s="1"/>
  <c r="CL73" i="56"/>
  <c r="CM73" i="56" s="1"/>
  <c r="W73" i="56"/>
  <c r="CP72" i="56"/>
  <c r="CQ72" i="56" s="1"/>
  <c r="CN72" i="56"/>
  <c r="CO72" i="56" s="1"/>
  <c r="CL72" i="56"/>
  <c r="W72" i="56"/>
  <c r="CP71" i="56"/>
  <c r="CQ71" i="56" s="1"/>
  <c r="CN71" i="56"/>
  <c r="CO71" i="56" s="1"/>
  <c r="CL71" i="56"/>
  <c r="CM71" i="56" s="1"/>
  <c r="W71" i="56"/>
  <c r="CP70" i="56"/>
  <c r="CQ70" i="56" s="1"/>
  <c r="CN70" i="56"/>
  <c r="CO70" i="56" s="1"/>
  <c r="CL70" i="56"/>
  <c r="W70" i="56"/>
  <c r="CP69" i="56"/>
  <c r="CQ69" i="56" s="1"/>
  <c r="CN69" i="56"/>
  <c r="CO69" i="56" s="1"/>
  <c r="CL69" i="56"/>
  <c r="CM69" i="56" s="1"/>
  <c r="W69" i="56"/>
  <c r="W68" i="56"/>
  <c r="CP67" i="56"/>
  <c r="CQ67" i="56" s="1"/>
  <c r="CN67" i="56"/>
  <c r="CO67" i="56" s="1"/>
  <c r="CL67" i="56"/>
  <c r="CM67" i="56" s="1"/>
  <c r="W67" i="56"/>
  <c r="CP66" i="56"/>
  <c r="CQ66" i="56" s="1"/>
  <c r="CN66" i="56"/>
  <c r="CO66" i="56" s="1"/>
  <c r="CL66" i="56"/>
  <c r="W66" i="56"/>
  <c r="CP65" i="56"/>
  <c r="CQ65" i="56" s="1"/>
  <c r="CN65" i="56"/>
  <c r="CO65" i="56" s="1"/>
  <c r="CL65" i="56"/>
  <c r="CM65" i="56" s="1"/>
  <c r="W65" i="56"/>
  <c r="CP64" i="56"/>
  <c r="CQ64" i="56" s="1"/>
  <c r="CN64" i="56"/>
  <c r="CO64" i="56" s="1"/>
  <c r="CL64" i="56"/>
  <c r="W64" i="56"/>
  <c r="CP63" i="56"/>
  <c r="CQ63" i="56" s="1"/>
  <c r="CN63" i="56"/>
  <c r="CO63" i="56" s="1"/>
  <c r="CL63" i="56"/>
  <c r="CM63" i="56" s="1"/>
  <c r="W63" i="56"/>
  <c r="CP62" i="56"/>
  <c r="CQ62" i="56" s="1"/>
  <c r="CN62" i="56"/>
  <c r="CO62" i="56" s="1"/>
  <c r="CL62" i="56"/>
  <c r="W62" i="56"/>
  <c r="CP61" i="56"/>
  <c r="CQ61" i="56" s="1"/>
  <c r="CN61" i="56"/>
  <c r="CO61" i="56" s="1"/>
  <c r="CL61" i="56"/>
  <c r="CM61" i="56" s="1"/>
  <c r="W61" i="56"/>
  <c r="CP60" i="56"/>
  <c r="CQ60" i="56" s="1"/>
  <c r="CN60" i="56"/>
  <c r="CO60" i="56" s="1"/>
  <c r="CL60" i="56"/>
  <c r="W60" i="56"/>
  <c r="CP59" i="56"/>
  <c r="CQ59" i="56" s="1"/>
  <c r="CN59" i="56"/>
  <c r="CO59" i="56" s="1"/>
  <c r="CL59" i="56"/>
  <c r="CM59" i="56" s="1"/>
  <c r="W59" i="56"/>
  <c r="Y58" i="56"/>
  <c r="W58" i="56"/>
  <c r="CP57" i="56"/>
  <c r="CQ57" i="56" s="1"/>
  <c r="CN57" i="56"/>
  <c r="CO57" i="56" s="1"/>
  <c r="CL57" i="56"/>
  <c r="W57" i="56"/>
  <c r="CP56" i="56"/>
  <c r="CQ56" i="56" s="1"/>
  <c r="CN56" i="56"/>
  <c r="CO56" i="56" s="1"/>
  <c r="CL56" i="56"/>
  <c r="CM56" i="56" s="1"/>
  <c r="W56" i="56"/>
  <c r="CP55" i="56"/>
  <c r="CQ55" i="56" s="1"/>
  <c r="CN55" i="56"/>
  <c r="CO55" i="56" s="1"/>
  <c r="CL55" i="56"/>
  <c r="W55" i="56"/>
  <c r="CP54" i="56"/>
  <c r="CQ54" i="56" s="1"/>
  <c r="CN54" i="56"/>
  <c r="CO54" i="56" s="1"/>
  <c r="CL54" i="56"/>
  <c r="CM54" i="56" s="1"/>
  <c r="W54" i="56"/>
  <c r="CP53" i="56"/>
  <c r="CQ53" i="56" s="1"/>
  <c r="CN53" i="56"/>
  <c r="CO53" i="56" s="1"/>
  <c r="CL53" i="56"/>
  <c r="W53" i="56"/>
  <c r="CP52" i="56"/>
  <c r="CQ52" i="56" s="1"/>
  <c r="CN52" i="56"/>
  <c r="CO52" i="56" s="1"/>
  <c r="CL52" i="56"/>
  <c r="CM52" i="56" s="1"/>
  <c r="W52" i="56"/>
  <c r="CP51" i="56"/>
  <c r="CQ51" i="56" s="1"/>
  <c r="CN51" i="56"/>
  <c r="CO51" i="56" s="1"/>
  <c r="CL51" i="56"/>
  <c r="W51" i="56"/>
  <c r="CP50" i="56"/>
  <c r="CQ50" i="56" s="1"/>
  <c r="CN50" i="56"/>
  <c r="CO50" i="56" s="1"/>
  <c r="CL50" i="56"/>
  <c r="W50" i="56"/>
  <c r="CP49" i="56"/>
  <c r="CQ49" i="56" s="1"/>
  <c r="CN49" i="56"/>
  <c r="CO49" i="56" s="1"/>
  <c r="CL49" i="56"/>
  <c r="W49" i="56"/>
  <c r="Y47" i="56"/>
  <c r="W47" i="56"/>
  <c r="CP46" i="56"/>
  <c r="CQ46" i="56" s="1"/>
  <c r="CN46" i="56"/>
  <c r="CO46" i="56" s="1"/>
  <c r="CL46" i="56"/>
  <c r="W46" i="56"/>
  <c r="CP45" i="56"/>
  <c r="CQ45" i="56" s="1"/>
  <c r="CN45" i="56"/>
  <c r="CO45" i="56" s="1"/>
  <c r="CL45" i="56"/>
  <c r="W45" i="56"/>
  <c r="CP44" i="56"/>
  <c r="CQ44" i="56" s="1"/>
  <c r="CN44" i="56"/>
  <c r="CO44" i="56" s="1"/>
  <c r="CL44" i="56"/>
  <c r="CM44" i="56" s="1"/>
  <c r="W44" i="56"/>
  <c r="CP43" i="56"/>
  <c r="CQ43" i="56" s="1"/>
  <c r="CN43" i="56"/>
  <c r="CO43" i="56" s="1"/>
  <c r="CL43" i="56"/>
  <c r="W43" i="56"/>
  <c r="CP42" i="56"/>
  <c r="CQ42" i="56" s="1"/>
  <c r="CN42" i="56"/>
  <c r="CO42" i="56" s="1"/>
  <c r="CL42" i="56"/>
  <c r="W42" i="56"/>
  <c r="CP41" i="56"/>
  <c r="CQ41" i="56" s="1"/>
  <c r="CN41" i="56"/>
  <c r="CO41" i="56" s="1"/>
  <c r="CL41" i="56"/>
  <c r="W41" i="56"/>
  <c r="CP40" i="56"/>
  <c r="CQ40" i="56" s="1"/>
  <c r="CN40" i="56"/>
  <c r="CO40" i="56" s="1"/>
  <c r="CL40" i="56"/>
  <c r="CM40" i="56" s="1"/>
  <c r="W40" i="56"/>
  <c r="CP39" i="56"/>
  <c r="CQ39" i="56" s="1"/>
  <c r="CN39" i="56"/>
  <c r="CO39" i="56" s="1"/>
  <c r="CL39" i="56"/>
  <c r="W39" i="56"/>
  <c r="CP38" i="56"/>
  <c r="CQ38" i="56" s="1"/>
  <c r="CN38" i="56"/>
  <c r="CO38" i="56" s="1"/>
  <c r="CL38" i="56"/>
  <c r="CM38" i="56" s="1"/>
  <c r="W38" i="56"/>
  <c r="CP37" i="56"/>
  <c r="CQ37" i="56" s="1"/>
  <c r="CN37" i="56"/>
  <c r="CO37" i="56" s="1"/>
  <c r="CL37" i="56"/>
  <c r="W37" i="56"/>
  <c r="CP36" i="56"/>
  <c r="CQ36" i="56" s="1"/>
  <c r="CN36" i="56"/>
  <c r="CO36" i="56" s="1"/>
  <c r="CL36" i="56"/>
  <c r="W36" i="56"/>
  <c r="CP35" i="56"/>
  <c r="CQ35" i="56" s="1"/>
  <c r="CN35" i="56"/>
  <c r="CO35" i="56" s="1"/>
  <c r="CL35" i="56"/>
  <c r="W35" i="56"/>
  <c r="CP34" i="56"/>
  <c r="CQ34" i="56" s="1"/>
  <c r="CN34" i="56"/>
  <c r="CO34" i="56" s="1"/>
  <c r="CL34" i="56"/>
  <c r="CM34" i="56" s="1"/>
  <c r="W34" i="56"/>
  <c r="CP33" i="56"/>
  <c r="CQ33" i="56" s="1"/>
  <c r="CN33" i="56"/>
  <c r="CO33" i="56" s="1"/>
  <c r="CL33" i="56"/>
  <c r="W33" i="56"/>
  <c r="CP32" i="56"/>
  <c r="CQ32" i="56" s="1"/>
  <c r="CN32" i="56"/>
  <c r="CO32" i="56" s="1"/>
  <c r="CL32" i="56"/>
  <c r="W32" i="56"/>
  <c r="Y31" i="56"/>
  <c r="W31" i="56"/>
  <c r="CP30" i="56"/>
  <c r="CQ30" i="56" s="1"/>
  <c r="CN30" i="56"/>
  <c r="CO30" i="56" s="1"/>
  <c r="CL30" i="56"/>
  <c r="W30" i="56"/>
  <c r="CP29" i="56"/>
  <c r="CQ29" i="56" s="1"/>
  <c r="CN29" i="56"/>
  <c r="CO29" i="56" s="1"/>
  <c r="CL29" i="56"/>
  <c r="CM29" i="56" s="1"/>
  <c r="W29" i="56"/>
  <c r="CP28" i="56"/>
  <c r="CQ28" i="56" s="1"/>
  <c r="CN28" i="56"/>
  <c r="CO28" i="56" s="1"/>
  <c r="CL28" i="56"/>
  <c r="W28" i="56"/>
  <c r="CP27" i="56"/>
  <c r="CQ27" i="56" s="1"/>
  <c r="CN27" i="56"/>
  <c r="CO27" i="56" s="1"/>
  <c r="CL27" i="56"/>
  <c r="W27" i="56"/>
  <c r="CP26" i="56"/>
  <c r="CQ26" i="56" s="1"/>
  <c r="CN26" i="56"/>
  <c r="CO26" i="56" s="1"/>
  <c r="CL26" i="56"/>
  <c r="W26" i="56"/>
  <c r="CP25" i="56"/>
  <c r="CQ25" i="56" s="1"/>
  <c r="CN25" i="56"/>
  <c r="CO25" i="56" s="1"/>
  <c r="CL25" i="56"/>
  <c r="CM25" i="56" s="1"/>
  <c r="W25" i="56"/>
  <c r="CP24" i="56"/>
  <c r="CQ24" i="56" s="1"/>
  <c r="CN24" i="56"/>
  <c r="CO24" i="56" s="1"/>
  <c r="CL24" i="56"/>
  <c r="W24" i="56"/>
  <c r="CP23" i="56"/>
  <c r="CQ23" i="56" s="1"/>
  <c r="CN23" i="56"/>
  <c r="CO23" i="56" s="1"/>
  <c r="CL23" i="56"/>
  <c r="W23" i="56"/>
  <c r="CP22" i="56"/>
  <c r="CQ22" i="56" s="1"/>
  <c r="CN22" i="56"/>
  <c r="CO22" i="56" s="1"/>
  <c r="CL22" i="56"/>
  <c r="W22" i="56"/>
  <c r="CP21" i="56"/>
  <c r="CQ21" i="56" s="1"/>
  <c r="CN21" i="56"/>
  <c r="CO21" i="56" s="1"/>
  <c r="CL21" i="56"/>
  <c r="W21" i="56"/>
  <c r="Y20" i="56"/>
  <c r="CP18" i="56"/>
  <c r="CQ18" i="56" s="1"/>
  <c r="CN18" i="56"/>
  <c r="CO18" i="56" s="1"/>
  <c r="CL18" i="56"/>
  <c r="W18" i="56"/>
  <c r="CP17" i="56"/>
  <c r="CQ17" i="56" s="1"/>
  <c r="CN17" i="56"/>
  <c r="CO17" i="56" s="1"/>
  <c r="CL17" i="56"/>
  <c r="CM17" i="56" s="1"/>
  <c r="W17" i="56"/>
  <c r="CP16" i="56"/>
  <c r="CQ16" i="56" s="1"/>
  <c r="CN16" i="56"/>
  <c r="CO16" i="56" s="1"/>
  <c r="CL16" i="56"/>
  <c r="W16" i="56"/>
  <c r="CP15" i="56"/>
  <c r="CQ15" i="56" s="1"/>
  <c r="CN15" i="56"/>
  <c r="CO15" i="56" s="1"/>
  <c r="CL15" i="56"/>
  <c r="W15" i="56"/>
  <c r="CP14" i="56"/>
  <c r="CQ14" i="56" s="1"/>
  <c r="CN14" i="56"/>
  <c r="CO14" i="56" s="1"/>
  <c r="CL14" i="56"/>
  <c r="W14" i="56"/>
  <c r="CP13" i="56"/>
  <c r="CQ13" i="56" s="1"/>
  <c r="CN13" i="56"/>
  <c r="CO13" i="56" s="1"/>
  <c r="CL13" i="56"/>
  <c r="W13" i="56"/>
  <c r="CP12" i="56"/>
  <c r="CQ12" i="56" s="1"/>
  <c r="CN12" i="56"/>
  <c r="CO12" i="56" s="1"/>
  <c r="CL12" i="56"/>
  <c r="W12" i="56"/>
  <c r="CP11" i="56"/>
  <c r="CQ11" i="56" s="1"/>
  <c r="CN11" i="56"/>
  <c r="CO11" i="56" s="1"/>
  <c r="CL11" i="56"/>
  <c r="CM11" i="56" s="1"/>
  <c r="W11" i="56"/>
  <c r="CP10" i="56"/>
  <c r="CQ10" i="56" s="1"/>
  <c r="CN10" i="56"/>
  <c r="CO10" i="56" s="1"/>
  <c r="CL10" i="56"/>
  <c r="W10" i="56"/>
  <c r="Y9" i="56"/>
  <c r="CR308" i="56" l="1"/>
  <c r="CS308" i="56" s="1"/>
  <c r="CR385" i="56"/>
  <c r="CS385" i="56" s="1"/>
  <c r="CR403" i="56"/>
  <c r="CS403" i="56" s="1"/>
  <c r="BF446" i="56"/>
  <c r="CR229" i="56"/>
  <c r="CS229" i="56" s="1"/>
  <c r="Y356" i="56"/>
  <c r="CR368" i="56"/>
  <c r="CS368" i="56" s="1"/>
  <c r="CR345" i="56"/>
  <c r="CS345" i="56" s="1"/>
  <c r="CR23" i="56"/>
  <c r="CS23" i="56" s="1"/>
  <c r="CR26" i="56"/>
  <c r="CS26" i="56" s="1"/>
  <c r="CR30" i="56"/>
  <c r="CS30" i="56" s="1"/>
  <c r="CR57" i="56"/>
  <c r="CS57" i="56" s="1"/>
  <c r="CR270" i="56"/>
  <c r="CS270" i="56" s="1"/>
  <c r="CR395" i="56"/>
  <c r="CS395" i="56" s="1"/>
  <c r="AA454" i="56"/>
  <c r="AE454" i="56"/>
  <c r="AI454" i="56"/>
  <c r="AM454" i="56"/>
  <c r="AQ454" i="56"/>
  <c r="AU454" i="56"/>
  <c r="AY454" i="56"/>
  <c r="BC454" i="56"/>
  <c r="BG454" i="56"/>
  <c r="BL503" i="56"/>
  <c r="BL504" i="56" s="1"/>
  <c r="BP503" i="56"/>
  <c r="BP504" i="56" s="1"/>
  <c r="BT503" i="56"/>
  <c r="BT504" i="56" s="1"/>
  <c r="BX503" i="56"/>
  <c r="BX504" i="56" s="1"/>
  <c r="CB503" i="56"/>
  <c r="CB504" i="56" s="1"/>
  <c r="CF503" i="56"/>
  <c r="CF504" i="56" s="1"/>
  <c r="CJ503" i="56"/>
  <c r="CJ504" i="56" s="1"/>
  <c r="BI508" i="56"/>
  <c r="BI509" i="56" s="1"/>
  <c r="BM508" i="56"/>
  <c r="BM509" i="56" s="1"/>
  <c r="BQ508" i="56"/>
  <c r="BQ509" i="56" s="1"/>
  <c r="BU508" i="56"/>
  <c r="BU509" i="56" s="1"/>
  <c r="BY508" i="56"/>
  <c r="BY509" i="56" s="1"/>
  <c r="CC508" i="56"/>
  <c r="CC509" i="56" s="1"/>
  <c r="CG508" i="56"/>
  <c r="CG509" i="56" s="1"/>
  <c r="CK508" i="56"/>
  <c r="CK509" i="56" s="1"/>
  <c r="CM253" i="56"/>
  <c r="CR18" i="56"/>
  <c r="CS18" i="56" s="1"/>
  <c r="CR22" i="56"/>
  <c r="CS22" i="56" s="1"/>
  <c r="CM57" i="56"/>
  <c r="CR60" i="56"/>
  <c r="CS60" i="56" s="1"/>
  <c r="CR91" i="56"/>
  <c r="CS91" i="56" s="1"/>
  <c r="CR198" i="56"/>
  <c r="CS198" i="56" s="1"/>
  <c r="CR299" i="56"/>
  <c r="CS299" i="56" s="1"/>
  <c r="CR365" i="56"/>
  <c r="CS365" i="56" s="1"/>
  <c r="CR445" i="56"/>
  <c r="CS445" i="56" s="1"/>
  <c r="W451" i="56"/>
  <c r="AC454" i="56"/>
  <c r="AG454" i="56"/>
  <c r="AK454" i="56"/>
  <c r="AO454" i="56"/>
  <c r="AS454" i="56"/>
  <c r="AW454" i="56"/>
  <c r="BA454" i="56"/>
  <c r="BE454" i="56"/>
  <c r="BJ503" i="56"/>
  <c r="BJ504" i="56" s="1"/>
  <c r="BN503" i="56"/>
  <c r="BN504" i="56" s="1"/>
  <c r="BR503" i="56"/>
  <c r="BR504" i="56" s="1"/>
  <c r="BV503" i="56"/>
  <c r="BV504" i="56" s="1"/>
  <c r="BZ503" i="56"/>
  <c r="BZ504" i="56" s="1"/>
  <c r="CD503" i="56"/>
  <c r="CD504" i="56" s="1"/>
  <c r="CH503" i="56"/>
  <c r="CH504" i="56" s="1"/>
  <c r="BK508" i="56"/>
  <c r="BK509" i="56" s="1"/>
  <c r="BO508" i="56"/>
  <c r="BO509" i="56" s="1"/>
  <c r="BS508" i="56"/>
  <c r="BS509" i="56" s="1"/>
  <c r="BW508" i="56"/>
  <c r="BW509" i="56" s="1"/>
  <c r="CA508" i="56"/>
  <c r="CA509" i="56" s="1"/>
  <c r="CE508" i="56"/>
  <c r="CE509" i="56" s="1"/>
  <c r="CI508" i="56"/>
  <c r="CI509" i="56" s="1"/>
  <c r="BL513" i="56"/>
  <c r="BL514" i="56" s="1"/>
  <c r="BP513" i="56"/>
  <c r="BP514" i="56" s="1"/>
  <c r="BT513" i="56"/>
  <c r="BT514" i="56" s="1"/>
  <c r="BX513" i="56"/>
  <c r="BX514" i="56" s="1"/>
  <c r="CB513" i="56"/>
  <c r="CB514" i="56" s="1"/>
  <c r="CF513" i="56"/>
  <c r="CF514" i="56" s="1"/>
  <c r="CJ513" i="56"/>
  <c r="CJ514" i="56" s="1"/>
  <c r="CM18" i="56"/>
  <c r="CM22" i="56"/>
  <c r="CR119" i="56"/>
  <c r="CS119" i="56" s="1"/>
  <c r="CR261" i="56"/>
  <c r="CS261" i="56" s="1"/>
  <c r="CR291" i="56"/>
  <c r="CS291" i="56" s="1"/>
  <c r="CR354" i="56"/>
  <c r="CS354" i="56" s="1"/>
  <c r="CR389" i="56"/>
  <c r="CS389" i="56" s="1"/>
  <c r="CR407" i="56"/>
  <c r="CS407" i="56" s="1"/>
  <c r="CR411" i="56"/>
  <c r="CS411" i="56" s="1"/>
  <c r="CR419" i="56"/>
  <c r="CS419" i="56" s="1"/>
  <c r="CR436" i="56"/>
  <c r="CS436" i="56" s="1"/>
  <c r="CR440" i="56"/>
  <c r="CS440" i="56" s="1"/>
  <c r="BJ513" i="56"/>
  <c r="BJ514" i="56" s="1"/>
  <c r="BN513" i="56"/>
  <c r="BN514" i="56" s="1"/>
  <c r="BR513" i="56"/>
  <c r="BR514" i="56" s="1"/>
  <c r="BV513" i="56"/>
  <c r="BV514" i="56" s="1"/>
  <c r="BZ513" i="56"/>
  <c r="BZ514" i="56" s="1"/>
  <c r="CD513" i="56"/>
  <c r="CD514" i="56" s="1"/>
  <c r="CH513" i="56"/>
  <c r="CH514" i="56" s="1"/>
  <c r="CM385" i="56"/>
  <c r="CM395" i="56"/>
  <c r="CM403" i="56"/>
  <c r="CR39" i="56"/>
  <c r="CS39" i="56" s="1"/>
  <c r="CM39" i="56"/>
  <c r="CM91" i="56"/>
  <c r="CR93" i="56"/>
  <c r="CS93" i="56" s="1"/>
  <c r="CR95" i="56"/>
  <c r="CS95" i="56" s="1"/>
  <c r="CM119" i="56"/>
  <c r="CR166" i="56"/>
  <c r="CS166" i="56" s="1"/>
  <c r="CM198" i="56"/>
  <c r="CM229" i="56"/>
  <c r="CM237" i="56"/>
  <c r="CR245" i="56"/>
  <c r="CS245" i="56" s="1"/>
  <c r="CM270" i="56"/>
  <c r="CR274" i="56"/>
  <c r="CS274" i="56" s="1"/>
  <c r="CR279" i="56"/>
  <c r="CS279" i="56" s="1"/>
  <c r="CM308" i="56"/>
  <c r="CR312" i="56"/>
  <c r="CS312" i="56" s="1"/>
  <c r="CR320" i="56"/>
  <c r="CS320" i="56" s="1"/>
  <c r="CM354" i="56"/>
  <c r="CM365" i="56"/>
  <c r="CM368" i="56"/>
  <c r="CR376" i="56"/>
  <c r="CS376" i="56" s="1"/>
  <c r="CM419" i="56"/>
  <c r="CR423" i="56"/>
  <c r="CS423" i="56" s="1"/>
  <c r="CR428" i="56"/>
  <c r="CS428" i="56" s="1"/>
  <c r="Z446" i="56"/>
  <c r="AD446" i="56"/>
  <c r="AH446" i="56"/>
  <c r="AL446" i="56"/>
  <c r="AP446" i="56"/>
  <c r="AT446" i="56"/>
  <c r="AX446" i="56"/>
  <c r="BB446" i="56"/>
  <c r="Z454" i="56"/>
  <c r="AB454" i="56"/>
  <c r="AD454" i="56"/>
  <c r="AF454" i="56"/>
  <c r="AH454" i="56"/>
  <c r="AJ454" i="56"/>
  <c r="AL454" i="56"/>
  <c r="AN454" i="56"/>
  <c r="AP454" i="56"/>
  <c r="AR454" i="56"/>
  <c r="AT454" i="56"/>
  <c r="AV454" i="56"/>
  <c r="AX454" i="56"/>
  <c r="AZ454" i="56"/>
  <c r="BB454" i="56"/>
  <c r="BD454" i="56"/>
  <c r="BF454" i="56"/>
  <c r="CR49" i="56"/>
  <c r="CS49" i="56" s="1"/>
  <c r="CR66" i="56"/>
  <c r="CS66" i="56" s="1"/>
  <c r="CR70" i="56"/>
  <c r="CS70" i="56" s="1"/>
  <c r="CR160" i="56"/>
  <c r="CS160" i="56" s="1"/>
  <c r="CR189" i="56"/>
  <c r="CS189" i="56" s="1"/>
  <c r="CR219" i="56"/>
  <c r="CS219" i="56" s="1"/>
  <c r="BI503" i="56"/>
  <c r="BI504" i="56" s="1"/>
  <c r="BK503" i="56"/>
  <c r="BK504" i="56" s="1"/>
  <c r="BM503" i="56"/>
  <c r="BM504" i="56" s="1"/>
  <c r="BO503" i="56"/>
  <c r="BO504" i="56" s="1"/>
  <c r="BQ503" i="56"/>
  <c r="BQ504" i="56" s="1"/>
  <c r="BS503" i="56"/>
  <c r="BS504" i="56" s="1"/>
  <c r="BU503" i="56"/>
  <c r="BU504" i="56" s="1"/>
  <c r="BW503" i="56"/>
  <c r="BW504" i="56" s="1"/>
  <c r="BY503" i="56"/>
  <c r="BY504" i="56" s="1"/>
  <c r="CA503" i="56"/>
  <c r="CA504" i="56" s="1"/>
  <c r="CC503" i="56"/>
  <c r="CC504" i="56" s="1"/>
  <c r="CE503" i="56"/>
  <c r="CE504" i="56" s="1"/>
  <c r="CG503" i="56"/>
  <c r="CG504" i="56" s="1"/>
  <c r="CI503" i="56"/>
  <c r="CI504" i="56" s="1"/>
  <c r="CK503" i="56"/>
  <c r="CK504" i="56" s="1"/>
  <c r="BJ508" i="56"/>
  <c r="BJ509" i="56" s="1"/>
  <c r="BL508" i="56"/>
  <c r="BL509" i="56" s="1"/>
  <c r="BN508" i="56"/>
  <c r="BN509" i="56" s="1"/>
  <c r="BP508" i="56"/>
  <c r="BP509" i="56" s="1"/>
  <c r="BR508" i="56"/>
  <c r="BR509" i="56" s="1"/>
  <c r="BT508" i="56"/>
  <c r="BT509" i="56" s="1"/>
  <c r="BV508" i="56"/>
  <c r="BV509" i="56" s="1"/>
  <c r="BX508" i="56"/>
  <c r="BX509" i="56" s="1"/>
  <c r="BZ508" i="56"/>
  <c r="BZ509" i="56" s="1"/>
  <c r="CB508" i="56"/>
  <c r="CB509" i="56" s="1"/>
  <c r="CR10" i="56"/>
  <c r="CS10" i="56" s="1"/>
  <c r="CR111" i="56"/>
  <c r="CS111" i="56" s="1"/>
  <c r="CR128" i="56"/>
  <c r="CS128" i="56" s="1"/>
  <c r="CR211" i="56"/>
  <c r="CS211" i="56" s="1"/>
  <c r="CM10" i="56"/>
  <c r="CM30" i="56"/>
  <c r="CR32" i="56"/>
  <c r="CS32" i="56" s="1"/>
  <c r="CM49" i="56"/>
  <c r="CR50" i="56"/>
  <c r="CS50" i="56" s="1"/>
  <c r="CR51" i="56"/>
  <c r="CS51" i="56" s="1"/>
  <c r="CR53" i="56"/>
  <c r="CS53" i="56" s="1"/>
  <c r="CM66" i="56"/>
  <c r="CM70" i="56"/>
  <c r="CR72" i="56"/>
  <c r="CS72" i="56" s="1"/>
  <c r="CM82" i="56"/>
  <c r="CR84" i="56"/>
  <c r="CS84" i="56" s="1"/>
  <c r="CM111" i="56"/>
  <c r="CM128" i="56"/>
  <c r="CM160" i="56"/>
  <c r="CM166" i="56"/>
  <c r="CM189" i="56"/>
  <c r="CM211" i="56"/>
  <c r="CM219" i="56"/>
  <c r="CM245" i="56"/>
  <c r="CM261" i="56"/>
  <c r="CM279" i="56"/>
  <c r="CM299" i="56"/>
  <c r="CR303" i="56"/>
  <c r="CS303" i="56" s="1"/>
  <c r="CM320" i="56"/>
  <c r="CM345" i="56"/>
  <c r="CM376" i="56"/>
  <c r="CR391" i="56"/>
  <c r="CS391" i="56" s="1"/>
  <c r="CM411" i="56"/>
  <c r="CR415" i="56"/>
  <c r="CS415" i="56" s="1"/>
  <c r="CM428" i="56"/>
  <c r="CR432" i="56"/>
  <c r="CS432" i="56" s="1"/>
  <c r="CR14" i="56"/>
  <c r="CS14" i="56" s="1"/>
  <c r="CR35" i="56"/>
  <c r="CS35" i="56" s="1"/>
  <c r="CR43" i="56"/>
  <c r="CS43" i="56" s="1"/>
  <c r="CR62" i="56"/>
  <c r="CS62" i="56" s="1"/>
  <c r="CR77" i="56"/>
  <c r="CS77" i="56" s="1"/>
  <c r="CR87" i="56"/>
  <c r="CS87" i="56" s="1"/>
  <c r="CR106" i="56"/>
  <c r="CS106" i="56" s="1"/>
  <c r="CR124" i="56"/>
  <c r="CS124" i="56" s="1"/>
  <c r="CR181" i="56"/>
  <c r="CS181" i="56" s="1"/>
  <c r="CR182" i="56"/>
  <c r="CS182" i="56" s="1"/>
  <c r="CR185" i="56"/>
  <c r="CS185" i="56" s="1"/>
  <c r="CR206" i="56"/>
  <c r="CS206" i="56" s="1"/>
  <c r="CR224" i="56"/>
  <c r="CS224" i="56" s="1"/>
  <c r="CR257" i="56"/>
  <c r="CS257" i="56" s="1"/>
  <c r="CR266" i="56"/>
  <c r="CS266" i="56" s="1"/>
  <c r="CR283" i="56"/>
  <c r="CS283" i="56" s="1"/>
  <c r="CR295" i="56"/>
  <c r="CS295" i="56" s="1"/>
  <c r="CR349" i="56"/>
  <c r="CS349" i="56" s="1"/>
  <c r="CR372" i="56"/>
  <c r="CS372" i="56" s="1"/>
  <c r="CR381" i="56"/>
  <c r="CS381" i="56" s="1"/>
  <c r="CM14" i="56"/>
  <c r="CR15" i="56"/>
  <c r="CS15" i="56" s="1"/>
  <c r="CM26" i="56"/>
  <c r="CR27" i="56"/>
  <c r="CS27" i="56" s="1"/>
  <c r="CM35" i="56"/>
  <c r="CR36" i="56"/>
  <c r="CS36" i="56" s="1"/>
  <c r="CM43" i="56"/>
  <c r="CM53" i="56"/>
  <c r="CR55" i="56"/>
  <c r="CS55" i="56" s="1"/>
  <c r="CM62" i="56"/>
  <c r="CR64" i="56"/>
  <c r="CS64" i="56" s="1"/>
  <c r="CM77" i="56"/>
  <c r="CR80" i="56"/>
  <c r="CS80" i="56" s="1"/>
  <c r="CM87" i="56"/>
  <c r="CR89" i="56"/>
  <c r="CS89" i="56" s="1"/>
  <c r="CM95" i="56"/>
  <c r="CR97" i="56"/>
  <c r="CS97" i="56" s="1"/>
  <c r="CM106" i="56"/>
  <c r="CM124" i="56"/>
  <c r="Y163" i="56"/>
  <c r="CM181" i="56"/>
  <c r="CM182" i="56"/>
  <c r="CM185" i="56"/>
  <c r="CM206" i="56"/>
  <c r="CM224" i="56"/>
  <c r="CM257" i="56"/>
  <c r="CM266" i="56"/>
  <c r="CM274" i="56"/>
  <c r="CM283" i="56"/>
  <c r="CM295" i="56"/>
  <c r="CM303" i="56"/>
  <c r="CM312" i="56"/>
  <c r="CM349" i="56"/>
  <c r="Y339" i="56"/>
  <c r="CM372" i="56"/>
  <c r="CM381" i="56"/>
  <c r="CM389" i="56"/>
  <c r="CM391" i="56"/>
  <c r="CM407" i="56"/>
  <c r="CM415" i="56"/>
  <c r="CM423" i="56"/>
  <c r="CM432" i="56"/>
  <c r="CM445" i="56"/>
  <c r="CR74" i="56"/>
  <c r="CS74" i="56" s="1"/>
  <c r="CR101" i="56"/>
  <c r="CS101" i="56" s="1"/>
  <c r="CR115" i="56"/>
  <c r="CS115" i="56" s="1"/>
  <c r="CR133" i="56"/>
  <c r="CS133" i="56" s="1"/>
  <c r="CR155" i="56"/>
  <c r="CS155" i="56" s="1"/>
  <c r="CR172" i="56"/>
  <c r="CS172" i="56" s="1"/>
  <c r="CR193" i="56"/>
  <c r="CS193" i="56" s="1"/>
  <c r="CR241" i="56"/>
  <c r="CS241" i="56" s="1"/>
  <c r="CR249" i="56"/>
  <c r="CS249" i="56" s="1"/>
  <c r="CR329" i="56"/>
  <c r="CS329" i="56" s="1"/>
  <c r="CR341" i="56"/>
  <c r="CS341" i="56" s="1"/>
  <c r="CR361" i="56"/>
  <c r="CS361" i="56" s="1"/>
  <c r="CD508" i="56"/>
  <c r="CD509" i="56" s="1"/>
  <c r="CF508" i="56"/>
  <c r="CF509" i="56" s="1"/>
  <c r="CH508" i="56"/>
  <c r="CH509" i="56" s="1"/>
  <c r="CJ508" i="56"/>
  <c r="CJ509" i="56" s="1"/>
  <c r="BI513" i="56"/>
  <c r="BI514" i="56" s="1"/>
  <c r="BK513" i="56"/>
  <c r="BK514" i="56" s="1"/>
  <c r="BM513" i="56"/>
  <c r="BM514" i="56" s="1"/>
  <c r="BO513" i="56"/>
  <c r="BO514" i="56" s="1"/>
  <c r="BQ513" i="56"/>
  <c r="BQ514" i="56" s="1"/>
  <c r="BS513" i="56"/>
  <c r="BS514" i="56" s="1"/>
  <c r="BU513" i="56"/>
  <c r="BU514" i="56" s="1"/>
  <c r="BW513" i="56"/>
  <c r="BW514" i="56" s="1"/>
  <c r="BY513" i="56"/>
  <c r="BY514" i="56" s="1"/>
  <c r="CA513" i="56"/>
  <c r="CA514" i="56" s="1"/>
  <c r="CC513" i="56"/>
  <c r="CC514" i="56" s="1"/>
  <c r="CE513" i="56"/>
  <c r="CE514" i="56" s="1"/>
  <c r="CG513" i="56"/>
  <c r="CG514" i="56" s="1"/>
  <c r="CI513" i="56"/>
  <c r="CI514" i="56" s="1"/>
  <c r="CK513" i="56"/>
  <c r="CK514" i="56" s="1"/>
  <c r="CR16" i="56"/>
  <c r="CS16" i="56" s="1"/>
  <c r="CR24" i="56"/>
  <c r="CS24" i="56" s="1"/>
  <c r="CR33" i="56"/>
  <c r="CS33" i="56" s="1"/>
  <c r="CR41" i="56"/>
  <c r="CS41" i="56" s="1"/>
  <c r="CR113" i="56"/>
  <c r="CS113" i="56" s="1"/>
  <c r="CM113" i="56"/>
  <c r="CR122" i="56"/>
  <c r="CS122" i="56" s="1"/>
  <c r="CM122" i="56"/>
  <c r="CR130" i="56"/>
  <c r="CS130" i="56" s="1"/>
  <c r="CM130" i="56"/>
  <c r="CR152" i="56"/>
  <c r="CS152" i="56" s="1"/>
  <c r="CM152" i="56"/>
  <c r="CR162" i="56"/>
  <c r="CS162" i="56" s="1"/>
  <c r="CM162" i="56"/>
  <c r="CR168" i="56"/>
  <c r="CS168" i="56" s="1"/>
  <c r="CM168" i="56"/>
  <c r="CR177" i="56"/>
  <c r="CS177" i="56" s="1"/>
  <c r="CM177" i="56"/>
  <c r="CR191" i="56"/>
  <c r="CS191" i="56" s="1"/>
  <c r="CM191" i="56"/>
  <c r="CR201" i="56"/>
  <c r="CS201" i="56" s="1"/>
  <c r="CM201" i="56"/>
  <c r="CR213" i="56"/>
  <c r="CS213" i="56" s="1"/>
  <c r="CM213" i="56"/>
  <c r="CR221" i="56"/>
  <c r="CS221" i="56" s="1"/>
  <c r="CM221" i="56"/>
  <c r="CR231" i="56"/>
  <c r="CS231" i="56" s="1"/>
  <c r="CM231" i="56"/>
  <c r="CR239" i="56"/>
  <c r="CS239" i="56" s="1"/>
  <c r="CM239" i="56"/>
  <c r="CR247" i="56"/>
  <c r="CS247" i="56" s="1"/>
  <c r="CM247" i="56"/>
  <c r="CR255" i="56"/>
  <c r="CS255" i="56" s="1"/>
  <c r="CM255" i="56"/>
  <c r="CR263" i="56"/>
  <c r="CS263" i="56" s="1"/>
  <c r="CM263" i="56"/>
  <c r="CR272" i="56"/>
  <c r="CS272" i="56" s="1"/>
  <c r="CM272" i="56"/>
  <c r="CR281" i="56"/>
  <c r="CS281" i="56" s="1"/>
  <c r="CM281" i="56"/>
  <c r="CR287" i="56"/>
  <c r="CS287" i="56" s="1"/>
  <c r="CM287" i="56"/>
  <c r="CR293" i="56"/>
  <c r="CS293" i="56" s="1"/>
  <c r="CM293" i="56"/>
  <c r="CR301" i="56"/>
  <c r="CS301" i="56" s="1"/>
  <c r="CM301" i="56"/>
  <c r="CR310" i="56"/>
  <c r="CS310" i="56" s="1"/>
  <c r="CM310" i="56"/>
  <c r="CR326" i="56"/>
  <c r="CS326" i="56" s="1"/>
  <c r="CM326" i="56"/>
  <c r="CR333" i="56"/>
  <c r="CS333" i="56" s="1"/>
  <c r="CM333" i="56"/>
  <c r="CR347" i="56"/>
  <c r="CS347" i="56" s="1"/>
  <c r="CM347" i="56"/>
  <c r="CR358" i="56"/>
  <c r="CS358" i="56" s="1"/>
  <c r="CM358" i="56"/>
  <c r="CR370" i="56"/>
  <c r="CS370" i="56" s="1"/>
  <c r="CM370" i="56"/>
  <c r="CR378" i="56"/>
  <c r="CS378" i="56" s="1"/>
  <c r="CM378" i="56"/>
  <c r="CR387" i="56"/>
  <c r="CS387" i="56" s="1"/>
  <c r="CM387" i="56"/>
  <c r="CR397" i="56"/>
  <c r="CS397" i="56" s="1"/>
  <c r="CM397" i="56"/>
  <c r="CR405" i="56"/>
  <c r="CS405" i="56" s="1"/>
  <c r="CM405" i="56"/>
  <c r="CR413" i="56"/>
  <c r="CS413" i="56" s="1"/>
  <c r="CM413" i="56"/>
  <c r="CR421" i="56"/>
  <c r="CS421" i="56" s="1"/>
  <c r="CM421" i="56"/>
  <c r="CR430" i="56"/>
  <c r="CS430" i="56" s="1"/>
  <c r="CM430" i="56"/>
  <c r="CR443" i="56"/>
  <c r="CS443" i="56" s="1"/>
  <c r="CM443" i="56"/>
  <c r="W447" i="56"/>
  <c r="N446" i="56"/>
  <c r="O446" i="56"/>
  <c r="Q446" i="56"/>
  <c r="S446" i="56"/>
  <c r="U446" i="56"/>
  <c r="CR12" i="56"/>
  <c r="CS12" i="56" s="1"/>
  <c r="CR28" i="56"/>
  <c r="CS28" i="56" s="1"/>
  <c r="CR37" i="56"/>
  <c r="CS37" i="56" s="1"/>
  <c r="CR45" i="56"/>
  <c r="CS45" i="56" s="1"/>
  <c r="CM12" i="56"/>
  <c r="CR13" i="56"/>
  <c r="CS13" i="56" s="1"/>
  <c r="CM16" i="56"/>
  <c r="Y19" i="56"/>
  <c r="Y8" i="56" s="1"/>
  <c r="CR21" i="56"/>
  <c r="CS21" i="56" s="1"/>
  <c r="CM24" i="56"/>
  <c r="CM28" i="56"/>
  <c r="CM33" i="56"/>
  <c r="CM37" i="56"/>
  <c r="CM41" i="56"/>
  <c r="CR42" i="56"/>
  <c r="CS42" i="56" s="1"/>
  <c r="CM45" i="56"/>
  <c r="CR46" i="56"/>
  <c r="CS46" i="56" s="1"/>
  <c r="CM51" i="56"/>
  <c r="CM55" i="56"/>
  <c r="CM60" i="56"/>
  <c r="CM64" i="56"/>
  <c r="CM72" i="56"/>
  <c r="CM80" i="56"/>
  <c r="CM84" i="56"/>
  <c r="CM89" i="56"/>
  <c r="CM93" i="56"/>
  <c r="CM97" i="56"/>
  <c r="CR99" i="56"/>
  <c r="CS99" i="56" s="1"/>
  <c r="CR108" i="56"/>
  <c r="CS108" i="56" s="1"/>
  <c r="CM108" i="56"/>
  <c r="CR117" i="56"/>
  <c r="CS117" i="56" s="1"/>
  <c r="CM117" i="56"/>
  <c r="CR126" i="56"/>
  <c r="CS126" i="56" s="1"/>
  <c r="CM126" i="56"/>
  <c r="CR148" i="56"/>
  <c r="CS148" i="56" s="1"/>
  <c r="CM148" i="56"/>
  <c r="CR158" i="56"/>
  <c r="CS158" i="56" s="1"/>
  <c r="CM158" i="56"/>
  <c r="CR175" i="56"/>
  <c r="CS175" i="56" s="1"/>
  <c r="CM175" i="56"/>
  <c r="CR187" i="56"/>
  <c r="CS187" i="56" s="1"/>
  <c r="CM187" i="56"/>
  <c r="CR196" i="56"/>
  <c r="CS196" i="56" s="1"/>
  <c r="CM196" i="56"/>
  <c r="CR208" i="56"/>
  <c r="CS208" i="56" s="1"/>
  <c r="CM208" i="56"/>
  <c r="CR217" i="56"/>
  <c r="CS217" i="56" s="1"/>
  <c r="CM217" i="56"/>
  <c r="CR227" i="56"/>
  <c r="CS227" i="56" s="1"/>
  <c r="CM227" i="56"/>
  <c r="CR235" i="56"/>
  <c r="CS235" i="56" s="1"/>
  <c r="CM235" i="56"/>
  <c r="CR243" i="56"/>
  <c r="CS243" i="56" s="1"/>
  <c r="CM243" i="56"/>
  <c r="CR251" i="56"/>
  <c r="CS251" i="56" s="1"/>
  <c r="CM251" i="56"/>
  <c r="CR259" i="56"/>
  <c r="CS259" i="56" s="1"/>
  <c r="CM259" i="56"/>
  <c r="CR268" i="56"/>
  <c r="CS268" i="56" s="1"/>
  <c r="CM268" i="56"/>
  <c r="CR277" i="56"/>
  <c r="CS277" i="56" s="1"/>
  <c r="CM277" i="56"/>
  <c r="CR285" i="56"/>
  <c r="CS285" i="56" s="1"/>
  <c r="CM285" i="56"/>
  <c r="CR289" i="56"/>
  <c r="CS289" i="56" s="1"/>
  <c r="CM289" i="56"/>
  <c r="CR297" i="56"/>
  <c r="CS297" i="56" s="1"/>
  <c r="CM297" i="56"/>
  <c r="Y233" i="56"/>
  <c r="CR306" i="56"/>
  <c r="CS306" i="56" s="1"/>
  <c r="CM306" i="56"/>
  <c r="CR317" i="56"/>
  <c r="CS317" i="56" s="1"/>
  <c r="CM317" i="56"/>
  <c r="CR331" i="56"/>
  <c r="CS331" i="56" s="1"/>
  <c r="CM331" i="56"/>
  <c r="CR337" i="56"/>
  <c r="CS337" i="56" s="1"/>
  <c r="CM337" i="56"/>
  <c r="CR343" i="56"/>
  <c r="CS343" i="56" s="1"/>
  <c r="CM343" i="56"/>
  <c r="CR352" i="56"/>
  <c r="CS352" i="56" s="1"/>
  <c r="CM352" i="56"/>
  <c r="CR363" i="56"/>
  <c r="CS363" i="56" s="1"/>
  <c r="CM363" i="56"/>
  <c r="Y179" i="56"/>
  <c r="Y315" i="56"/>
  <c r="Y314" i="56" s="1"/>
  <c r="CR374" i="56"/>
  <c r="CS374" i="56" s="1"/>
  <c r="CM374" i="56"/>
  <c r="CR383" i="56"/>
  <c r="CS383" i="56" s="1"/>
  <c r="CM383" i="56"/>
  <c r="CR393" i="56"/>
  <c r="CS393" i="56" s="1"/>
  <c r="CM393" i="56"/>
  <c r="CR401" i="56"/>
  <c r="CS401" i="56" s="1"/>
  <c r="CM401" i="56"/>
  <c r="CR409" i="56"/>
  <c r="CS409" i="56" s="1"/>
  <c r="CM409" i="56"/>
  <c r="CR417" i="56"/>
  <c r="CS417" i="56" s="1"/>
  <c r="CM417" i="56"/>
  <c r="CR426" i="56"/>
  <c r="CS426" i="56" s="1"/>
  <c r="CM426" i="56"/>
  <c r="CR434" i="56"/>
  <c r="CS434" i="56" s="1"/>
  <c r="CM434" i="56"/>
  <c r="AB446" i="56"/>
  <c r="AF446" i="56"/>
  <c r="AJ446" i="56"/>
  <c r="AN446" i="56"/>
  <c r="AR446" i="56"/>
  <c r="AV446" i="56"/>
  <c r="AZ446" i="56"/>
  <c r="BD446" i="56"/>
  <c r="BH446" i="56"/>
  <c r="W448" i="56"/>
  <c r="P446" i="56"/>
  <c r="T446" i="56"/>
  <c r="AA446" i="56"/>
  <c r="AC446" i="56"/>
  <c r="AE446" i="56"/>
  <c r="AG446" i="56"/>
  <c r="AI446" i="56"/>
  <c r="AK446" i="56"/>
  <c r="AM446" i="56"/>
  <c r="AO446" i="56"/>
  <c r="AQ446" i="56"/>
  <c r="AS446" i="56"/>
  <c r="AU446" i="56"/>
  <c r="AW446" i="56"/>
  <c r="AY446" i="56"/>
  <c r="BA446" i="56"/>
  <c r="BC446" i="56"/>
  <c r="BE446" i="56"/>
  <c r="BG446" i="56"/>
  <c r="W450" i="56"/>
  <c r="W452" i="56"/>
  <c r="BI523" i="56"/>
  <c r="BI524" i="56" s="1"/>
  <c r="BK523" i="56"/>
  <c r="BK524" i="56" s="1"/>
  <c r="BM523" i="56"/>
  <c r="BM524" i="56" s="1"/>
  <c r="BO523" i="56"/>
  <c r="BO524" i="56" s="1"/>
  <c r="BQ523" i="56"/>
  <c r="BQ524" i="56" s="1"/>
  <c r="BS523" i="56"/>
  <c r="BS524" i="56" s="1"/>
  <c r="BU523" i="56"/>
  <c r="BU524" i="56" s="1"/>
  <c r="BW523" i="56"/>
  <c r="BW524" i="56" s="1"/>
  <c r="BY523" i="56"/>
  <c r="BY524" i="56" s="1"/>
  <c r="CA523" i="56"/>
  <c r="CA524" i="56" s="1"/>
  <c r="CC523" i="56"/>
  <c r="CC524" i="56" s="1"/>
  <c r="CE523" i="56"/>
  <c r="CE524" i="56" s="1"/>
  <c r="CG523" i="56"/>
  <c r="CG524" i="56" s="1"/>
  <c r="CI523" i="56"/>
  <c r="CI524" i="56" s="1"/>
  <c r="CK523" i="56"/>
  <c r="CK524" i="56" s="1"/>
  <c r="BJ523" i="56"/>
  <c r="BJ524" i="56" s="1"/>
  <c r="BL523" i="56"/>
  <c r="BL524" i="56" s="1"/>
  <c r="BN523" i="56"/>
  <c r="BN524" i="56" s="1"/>
  <c r="BP523" i="56"/>
  <c r="BP524" i="56" s="1"/>
  <c r="BR523" i="56"/>
  <c r="BR524" i="56" s="1"/>
  <c r="BT523" i="56"/>
  <c r="BT524" i="56" s="1"/>
  <c r="BV523" i="56"/>
  <c r="BV524" i="56" s="1"/>
  <c r="BX523" i="56"/>
  <c r="BX524" i="56" s="1"/>
  <c r="BZ523" i="56"/>
  <c r="BZ524" i="56" s="1"/>
  <c r="CB523" i="56"/>
  <c r="CB524" i="56" s="1"/>
  <c r="CD523" i="56"/>
  <c r="CD524" i="56" s="1"/>
  <c r="CF523" i="56"/>
  <c r="CF524" i="56" s="1"/>
  <c r="CH523" i="56"/>
  <c r="CH524" i="56" s="1"/>
  <c r="CJ523" i="56"/>
  <c r="CJ524" i="56" s="1"/>
  <c r="BJ528" i="56"/>
  <c r="BJ529" i="56" s="1"/>
  <c r="BL528" i="56"/>
  <c r="BL529" i="56" s="1"/>
  <c r="BN528" i="56"/>
  <c r="BN529" i="56" s="1"/>
  <c r="BP528" i="56"/>
  <c r="BP529" i="56" s="1"/>
  <c r="BR528" i="56"/>
  <c r="BR529" i="56" s="1"/>
  <c r="BT528" i="56"/>
  <c r="BT529" i="56" s="1"/>
  <c r="BV528" i="56"/>
  <c r="BV529" i="56" s="1"/>
  <c r="BX528" i="56"/>
  <c r="BX529" i="56" s="1"/>
  <c r="BZ528" i="56"/>
  <c r="BZ529" i="56" s="1"/>
  <c r="CB528" i="56"/>
  <c r="CB529" i="56" s="1"/>
  <c r="CD528" i="56"/>
  <c r="CD529" i="56" s="1"/>
  <c r="CF528" i="56"/>
  <c r="CF529" i="56" s="1"/>
  <c r="CH528" i="56"/>
  <c r="CH529" i="56" s="1"/>
  <c r="CJ528" i="56"/>
  <c r="CJ529" i="56" s="1"/>
  <c r="BI528" i="56"/>
  <c r="BI529" i="56" s="1"/>
  <c r="BK528" i="56"/>
  <c r="BK529" i="56" s="1"/>
  <c r="BM528" i="56"/>
  <c r="BM529" i="56" s="1"/>
  <c r="BO528" i="56"/>
  <c r="BO529" i="56" s="1"/>
  <c r="BQ528" i="56"/>
  <c r="BQ529" i="56" s="1"/>
  <c r="BS528" i="56"/>
  <c r="BS529" i="56" s="1"/>
  <c r="BU528" i="56"/>
  <c r="BU529" i="56" s="1"/>
  <c r="BW528" i="56"/>
  <c r="BW529" i="56" s="1"/>
  <c r="BY528" i="56"/>
  <c r="BY529" i="56" s="1"/>
  <c r="CA528" i="56"/>
  <c r="CA529" i="56" s="1"/>
  <c r="CC528" i="56"/>
  <c r="CC529" i="56" s="1"/>
  <c r="CE528" i="56"/>
  <c r="CE529" i="56" s="1"/>
  <c r="CG528" i="56"/>
  <c r="CG529" i="56" s="1"/>
  <c r="CI528" i="56"/>
  <c r="CI529" i="56" s="1"/>
  <c r="CK528" i="56"/>
  <c r="CK529" i="56" s="1"/>
  <c r="BI533" i="56"/>
  <c r="BI534" i="56" s="1"/>
  <c r="BK533" i="56"/>
  <c r="BK534" i="56" s="1"/>
  <c r="BM533" i="56"/>
  <c r="BM534" i="56" s="1"/>
  <c r="BO533" i="56"/>
  <c r="BO534" i="56" s="1"/>
  <c r="BQ533" i="56"/>
  <c r="BQ534" i="56" s="1"/>
  <c r="BS533" i="56"/>
  <c r="BS534" i="56" s="1"/>
  <c r="BU533" i="56"/>
  <c r="BU534" i="56" s="1"/>
  <c r="BW533" i="56"/>
  <c r="BW534" i="56" s="1"/>
  <c r="BY533" i="56"/>
  <c r="BY534" i="56" s="1"/>
  <c r="CA533" i="56"/>
  <c r="CA534" i="56" s="1"/>
  <c r="CC533" i="56"/>
  <c r="CC534" i="56" s="1"/>
  <c r="CE533" i="56"/>
  <c r="CE534" i="56" s="1"/>
  <c r="CG533" i="56"/>
  <c r="CG534" i="56" s="1"/>
  <c r="CI533" i="56"/>
  <c r="CI534" i="56" s="1"/>
  <c r="CK533" i="56"/>
  <c r="CK534" i="56" s="1"/>
  <c r="BJ538" i="56"/>
  <c r="BJ539" i="56" s="1"/>
  <c r="BL538" i="56"/>
  <c r="BL539" i="56" s="1"/>
  <c r="BN538" i="56"/>
  <c r="BN539" i="56" s="1"/>
  <c r="BP538" i="56"/>
  <c r="BP539" i="56" s="1"/>
  <c r="BR538" i="56"/>
  <c r="BR539" i="56" s="1"/>
  <c r="BT538" i="56"/>
  <c r="BT539" i="56" s="1"/>
  <c r="BV538" i="56"/>
  <c r="BV539" i="56" s="1"/>
  <c r="M446" i="56"/>
  <c r="CR11" i="56"/>
  <c r="CS11" i="56" s="1"/>
  <c r="CR17" i="56"/>
  <c r="CS17" i="56" s="1"/>
  <c r="CR25" i="56"/>
  <c r="CS25" i="56" s="1"/>
  <c r="CR29" i="56"/>
  <c r="CS29" i="56" s="1"/>
  <c r="CR34" i="56"/>
  <c r="CS34" i="56" s="1"/>
  <c r="CR38" i="56"/>
  <c r="CS38" i="56" s="1"/>
  <c r="CR40" i="56"/>
  <c r="CS40" i="56" s="1"/>
  <c r="CR44" i="56"/>
  <c r="CS44" i="56" s="1"/>
  <c r="CR52" i="56"/>
  <c r="CS52" i="56" s="1"/>
  <c r="CR56" i="56"/>
  <c r="CS56" i="56" s="1"/>
  <c r="CR65" i="56"/>
  <c r="CS65" i="56" s="1"/>
  <c r="CR75" i="56"/>
  <c r="CS75" i="56" s="1"/>
  <c r="CR86" i="56"/>
  <c r="CS86" i="56" s="1"/>
  <c r="CR94" i="56"/>
  <c r="CS94" i="56" s="1"/>
  <c r="CR98" i="56"/>
  <c r="CS98" i="56" s="1"/>
  <c r="CR105" i="56"/>
  <c r="CS105" i="56" s="1"/>
  <c r="CR109" i="56"/>
  <c r="CS109" i="56" s="1"/>
  <c r="CR118" i="56"/>
  <c r="CS118" i="56" s="1"/>
  <c r="CR127" i="56"/>
  <c r="CS127" i="56" s="1"/>
  <c r="CR149" i="56"/>
  <c r="CS149" i="56" s="1"/>
  <c r="CR183" i="56"/>
  <c r="CS183" i="56" s="1"/>
  <c r="CR188" i="56"/>
  <c r="CS188" i="56" s="1"/>
  <c r="CR205" i="56"/>
  <c r="CS205" i="56" s="1"/>
  <c r="CR210" i="56"/>
  <c r="CS210" i="56" s="1"/>
  <c r="CR218" i="56"/>
  <c r="CS218" i="56" s="1"/>
  <c r="CR223" i="56"/>
  <c r="CS223" i="56" s="1"/>
  <c r="CR236" i="56"/>
  <c r="CS236" i="56" s="1"/>
  <c r="CR240" i="56"/>
  <c r="CS240" i="56" s="1"/>
  <c r="CR244" i="56"/>
  <c r="CS244" i="56" s="1"/>
  <c r="CR252" i="56"/>
  <c r="CS252" i="56" s="1"/>
  <c r="CR256" i="56"/>
  <c r="CS256" i="56" s="1"/>
  <c r="CR269" i="56"/>
  <c r="CS269" i="56" s="1"/>
  <c r="CR273" i="56"/>
  <c r="CS273" i="56" s="1"/>
  <c r="CR278" i="56"/>
  <c r="CS278" i="56" s="1"/>
  <c r="CR298" i="56"/>
  <c r="CS298" i="56" s="1"/>
  <c r="CR307" i="56"/>
  <c r="CS307" i="56" s="1"/>
  <c r="CR311" i="56"/>
  <c r="CS311" i="56" s="1"/>
  <c r="CR328" i="56"/>
  <c r="CS328" i="56" s="1"/>
  <c r="CR338" i="56"/>
  <c r="CS338" i="56" s="1"/>
  <c r="CR353" i="56"/>
  <c r="CS353" i="56" s="1"/>
  <c r="CR359" i="56"/>
  <c r="CS359" i="56" s="1"/>
  <c r="CR442" i="56"/>
  <c r="CS442" i="56" s="1"/>
  <c r="CM444" i="56"/>
  <c r="CR444" i="56"/>
  <c r="CS444" i="56" s="1"/>
  <c r="CM13" i="56"/>
  <c r="CM15" i="56"/>
  <c r="CM21" i="56"/>
  <c r="CM23" i="56"/>
  <c r="CM27" i="56"/>
  <c r="CM32" i="56"/>
  <c r="CM36" i="56"/>
  <c r="CM42" i="56"/>
  <c r="CM46" i="56"/>
  <c r="CM50" i="56"/>
  <c r="CR54" i="56"/>
  <c r="CS54" i="56" s="1"/>
  <c r="CR59" i="56"/>
  <c r="CS59" i="56" s="1"/>
  <c r="CR63" i="56"/>
  <c r="CS63" i="56" s="1"/>
  <c r="CR67" i="56"/>
  <c r="CS67" i="56" s="1"/>
  <c r="CR69" i="56"/>
  <c r="CS69" i="56" s="1"/>
  <c r="CR73" i="56"/>
  <c r="CS73" i="56" s="1"/>
  <c r="CR79" i="56"/>
  <c r="CS79" i="56" s="1"/>
  <c r="CR83" i="56"/>
  <c r="CS83" i="56" s="1"/>
  <c r="CR88" i="56"/>
  <c r="CS88" i="56" s="1"/>
  <c r="CR92" i="56"/>
  <c r="CS92" i="56" s="1"/>
  <c r="CR96" i="56"/>
  <c r="CS96" i="56" s="1"/>
  <c r="CR100" i="56"/>
  <c r="CS100" i="56" s="1"/>
  <c r="CR107" i="56"/>
  <c r="CS107" i="56" s="1"/>
  <c r="CR112" i="56"/>
  <c r="CS112" i="56" s="1"/>
  <c r="CR116" i="56"/>
  <c r="CS116" i="56" s="1"/>
  <c r="CR121" i="56"/>
  <c r="CS121" i="56" s="1"/>
  <c r="CR125" i="56"/>
  <c r="CS125" i="56" s="1"/>
  <c r="CR129" i="56"/>
  <c r="CS129" i="56" s="1"/>
  <c r="CR134" i="56"/>
  <c r="CS134" i="56" s="1"/>
  <c r="CR142" i="56"/>
  <c r="CS142" i="56" s="1"/>
  <c r="CR144" i="56"/>
  <c r="CS144" i="56" s="1"/>
  <c r="CR156" i="56"/>
  <c r="CS156" i="56" s="1"/>
  <c r="CR161" i="56"/>
  <c r="CS161" i="56" s="1"/>
  <c r="CR167" i="56"/>
  <c r="CS167" i="56" s="1"/>
  <c r="CR173" i="56"/>
  <c r="CS173" i="56" s="1"/>
  <c r="CR186" i="56"/>
  <c r="CS186" i="56" s="1"/>
  <c r="CR190" i="56"/>
  <c r="CS190" i="56" s="1"/>
  <c r="CR194" i="56"/>
  <c r="CS194" i="56" s="1"/>
  <c r="CR199" i="56"/>
  <c r="CS199" i="56" s="1"/>
  <c r="CR207" i="56"/>
  <c r="CS207" i="56" s="1"/>
  <c r="CR212" i="56"/>
  <c r="CS212" i="56" s="1"/>
  <c r="CR220" i="56"/>
  <c r="CS220" i="56" s="1"/>
  <c r="Y215" i="56"/>
  <c r="CR226" i="56"/>
  <c r="CS226" i="56" s="1"/>
  <c r="CR230" i="56"/>
  <c r="CS230" i="56" s="1"/>
  <c r="CR238" i="56"/>
  <c r="CS238" i="56" s="1"/>
  <c r="CR242" i="56"/>
  <c r="CS242" i="56" s="1"/>
  <c r="CR246" i="56"/>
  <c r="CS246" i="56" s="1"/>
  <c r="CR250" i="56"/>
  <c r="CS250" i="56" s="1"/>
  <c r="CR254" i="56"/>
  <c r="CS254" i="56" s="1"/>
  <c r="CR258" i="56"/>
  <c r="CS258" i="56" s="1"/>
  <c r="CR262" i="56"/>
  <c r="CS262" i="56" s="1"/>
  <c r="CR267" i="56"/>
  <c r="CS267" i="56" s="1"/>
  <c r="CR271" i="56"/>
  <c r="CS271" i="56" s="1"/>
  <c r="CR275" i="56"/>
  <c r="CS275" i="56" s="1"/>
  <c r="CR280" i="56"/>
  <c r="CS280" i="56" s="1"/>
  <c r="CR284" i="56"/>
  <c r="CS284" i="56" s="1"/>
  <c r="CR292" i="56"/>
  <c r="CS292" i="56" s="1"/>
  <c r="CR296" i="56"/>
  <c r="CS296" i="56" s="1"/>
  <c r="CR300" i="56"/>
  <c r="CS300" i="56" s="1"/>
  <c r="CR305" i="56"/>
  <c r="CS305" i="56" s="1"/>
  <c r="CR309" i="56"/>
  <c r="CS309" i="56" s="1"/>
  <c r="CR313" i="56"/>
  <c r="CS313" i="56" s="1"/>
  <c r="CR325" i="56"/>
  <c r="CS325" i="56" s="1"/>
  <c r="CR330" i="56"/>
  <c r="CS330" i="56" s="1"/>
  <c r="CR334" i="56"/>
  <c r="CS334" i="56" s="1"/>
  <c r="CR336" i="56"/>
  <c r="CS336" i="56" s="1"/>
  <c r="CR342" i="56"/>
  <c r="CS342" i="56" s="1"/>
  <c r="CR346" i="56"/>
  <c r="CS346" i="56" s="1"/>
  <c r="CR350" i="56"/>
  <c r="CS350" i="56" s="1"/>
  <c r="CR355" i="56"/>
  <c r="CS355" i="56" s="1"/>
  <c r="CR360" i="56"/>
  <c r="CS360" i="56" s="1"/>
  <c r="CM362" i="56"/>
  <c r="CR362" i="56"/>
  <c r="CS362" i="56" s="1"/>
  <c r="CR364" i="56"/>
  <c r="CS364" i="56" s="1"/>
  <c r="CM366" i="56"/>
  <c r="CR366" i="56"/>
  <c r="CS366" i="56" s="1"/>
  <c r="CR369" i="56"/>
  <c r="CS369" i="56" s="1"/>
  <c r="CM371" i="56"/>
  <c r="CR371" i="56"/>
  <c r="CS371" i="56" s="1"/>
  <c r="CR373" i="56"/>
  <c r="CS373" i="56" s="1"/>
  <c r="CM375" i="56"/>
  <c r="CR375" i="56"/>
  <c r="CS375" i="56" s="1"/>
  <c r="CR377" i="56"/>
  <c r="CS377" i="56" s="1"/>
  <c r="CM380" i="56"/>
  <c r="CR380" i="56"/>
  <c r="CS380" i="56" s="1"/>
  <c r="CR382" i="56"/>
  <c r="CS382" i="56" s="1"/>
  <c r="CM384" i="56"/>
  <c r="CR384" i="56"/>
  <c r="CS384" i="56" s="1"/>
  <c r="CR386" i="56"/>
  <c r="CS386" i="56" s="1"/>
  <c r="CM388" i="56"/>
  <c r="CR388" i="56"/>
  <c r="CS388" i="56" s="1"/>
  <c r="CM392" i="56"/>
  <c r="CR392" i="56"/>
  <c r="CS392" i="56" s="1"/>
  <c r="CR394" i="56"/>
  <c r="CS394" i="56" s="1"/>
  <c r="CM396" i="56"/>
  <c r="CR396" i="56"/>
  <c r="CS396" i="56" s="1"/>
  <c r="CR398" i="56"/>
  <c r="CS398" i="56" s="1"/>
  <c r="CR400" i="56"/>
  <c r="CS400" i="56" s="1"/>
  <c r="CM402" i="56"/>
  <c r="CR402" i="56"/>
  <c r="CS402" i="56" s="1"/>
  <c r="CR404" i="56"/>
  <c r="CS404" i="56" s="1"/>
  <c r="CM406" i="56"/>
  <c r="CR406" i="56"/>
  <c r="CS406" i="56" s="1"/>
  <c r="CR408" i="56"/>
  <c r="CS408" i="56" s="1"/>
  <c r="CM410" i="56"/>
  <c r="CR410" i="56"/>
  <c r="CS410" i="56" s="1"/>
  <c r="CR412" i="56"/>
  <c r="CS412" i="56" s="1"/>
  <c r="CM414" i="56"/>
  <c r="CR414" i="56"/>
  <c r="CS414" i="56" s="1"/>
  <c r="CR416" i="56"/>
  <c r="CS416" i="56" s="1"/>
  <c r="CM418" i="56"/>
  <c r="CR418" i="56"/>
  <c r="CS418" i="56" s="1"/>
  <c r="CR420" i="56"/>
  <c r="CS420" i="56" s="1"/>
  <c r="CM422" i="56"/>
  <c r="CR422" i="56"/>
  <c r="CS422" i="56" s="1"/>
  <c r="CR425" i="56"/>
  <c r="CS425" i="56" s="1"/>
  <c r="CM427" i="56"/>
  <c r="CR427" i="56"/>
  <c r="CS427" i="56" s="1"/>
  <c r="CR429" i="56"/>
  <c r="CS429" i="56" s="1"/>
  <c r="CM431" i="56"/>
  <c r="CR431" i="56"/>
  <c r="CS431" i="56" s="1"/>
  <c r="CR433" i="56"/>
  <c r="CS433" i="56" s="1"/>
  <c r="CM435" i="56"/>
  <c r="CR435" i="56"/>
  <c r="CS435" i="56" s="1"/>
  <c r="CR437" i="56"/>
  <c r="CS437" i="56" s="1"/>
  <c r="CR439" i="56"/>
  <c r="CS439" i="56" s="1"/>
  <c r="CM441" i="56"/>
  <c r="CR441" i="56"/>
  <c r="CS441" i="56" s="1"/>
  <c r="CR61" i="56"/>
  <c r="CS61" i="56" s="1"/>
  <c r="CR71" i="56"/>
  <c r="CS71" i="56" s="1"/>
  <c r="CR76" i="56"/>
  <c r="CS76" i="56" s="1"/>
  <c r="CR81" i="56"/>
  <c r="CS81" i="56" s="1"/>
  <c r="CR90" i="56"/>
  <c r="CS90" i="56" s="1"/>
  <c r="CR102" i="56"/>
  <c r="CS102" i="56" s="1"/>
  <c r="CR114" i="56"/>
  <c r="CS114" i="56" s="1"/>
  <c r="CR123" i="56"/>
  <c r="CS123" i="56" s="1"/>
  <c r="CR132" i="56"/>
  <c r="CS132" i="56" s="1"/>
  <c r="Y150" i="56"/>
  <c r="Y146" i="56"/>
  <c r="Y145" i="56" s="1"/>
  <c r="CR154" i="56"/>
  <c r="CS154" i="56" s="1"/>
  <c r="CR159" i="56"/>
  <c r="CS159" i="56" s="1"/>
  <c r="CR165" i="56"/>
  <c r="CS165" i="56" s="1"/>
  <c r="CR170" i="56"/>
  <c r="CS170" i="56" s="1"/>
  <c r="CR184" i="56"/>
  <c r="CS184" i="56" s="1"/>
  <c r="CR192" i="56"/>
  <c r="CS192" i="56" s="1"/>
  <c r="CR197" i="56"/>
  <c r="CS197" i="56" s="1"/>
  <c r="CR214" i="56"/>
  <c r="CS214" i="56" s="1"/>
  <c r="CR228" i="56"/>
  <c r="CS228" i="56" s="1"/>
  <c r="CR232" i="56"/>
  <c r="CS232" i="56" s="1"/>
  <c r="CR248" i="56"/>
  <c r="CS248" i="56" s="1"/>
  <c r="CR260" i="56"/>
  <c r="CS260" i="56" s="1"/>
  <c r="CR264" i="56"/>
  <c r="CS264" i="56" s="1"/>
  <c r="CR282" i="56"/>
  <c r="CS282" i="56" s="1"/>
  <c r="CR290" i="56"/>
  <c r="CS290" i="56" s="1"/>
  <c r="CR294" i="56"/>
  <c r="CS294" i="56" s="1"/>
  <c r="CR302" i="56"/>
  <c r="CS302" i="56" s="1"/>
  <c r="CR318" i="56"/>
  <c r="CS318" i="56" s="1"/>
  <c r="CR344" i="56"/>
  <c r="CS344" i="56" s="1"/>
  <c r="CR348" i="56"/>
  <c r="CS348" i="56" s="1"/>
  <c r="W449" i="56"/>
  <c r="CP473" i="56"/>
  <c r="CQ473" i="56" s="1"/>
  <c r="CN473" i="56"/>
  <c r="CO473" i="56" s="1"/>
  <c r="CL473" i="56"/>
  <c r="CP478" i="56"/>
  <c r="CQ478" i="56" s="1"/>
  <c r="CN478" i="56"/>
  <c r="CO478" i="56" s="1"/>
  <c r="CL478" i="56"/>
  <c r="CP483" i="56"/>
  <c r="CQ483" i="56" s="1"/>
  <c r="CN483" i="56"/>
  <c r="CO483" i="56" s="1"/>
  <c r="CL483" i="56"/>
  <c r="CP488" i="56"/>
  <c r="CQ488" i="56" s="1"/>
  <c r="CN488" i="56"/>
  <c r="CO488" i="56" s="1"/>
  <c r="CL488" i="56"/>
  <c r="CP493" i="56"/>
  <c r="CQ493" i="56" s="1"/>
  <c r="CN493" i="56"/>
  <c r="CO493" i="56" s="1"/>
  <c r="CL493" i="56"/>
  <c r="CP498" i="56"/>
  <c r="CQ498" i="56" s="1"/>
  <c r="CN498" i="56"/>
  <c r="CO498" i="56" s="1"/>
  <c r="CL498" i="56"/>
  <c r="CP503" i="56"/>
  <c r="CQ503" i="56" s="1"/>
  <c r="CN503" i="56"/>
  <c r="CO503" i="56" s="1"/>
  <c r="CL503" i="56"/>
  <c r="CP508" i="56"/>
  <c r="CQ508" i="56" s="1"/>
  <c r="CN508" i="56"/>
  <c r="CO508" i="56" s="1"/>
  <c r="CL508" i="56"/>
  <c r="CP513" i="56"/>
  <c r="CQ513" i="56" s="1"/>
  <c r="CN513" i="56"/>
  <c r="CO513" i="56" s="1"/>
  <c r="CL513" i="56"/>
  <c r="BJ540" i="56"/>
  <c r="BJ543" i="56" s="1"/>
  <c r="BJ544" i="56" s="1"/>
  <c r="BJ518" i="56"/>
  <c r="BJ519" i="56" s="1"/>
  <c r="BL540" i="56"/>
  <c r="BL518" i="56"/>
  <c r="BL519" i="56" s="1"/>
  <c r="BN540" i="56"/>
  <c r="BN518" i="56"/>
  <c r="BN519" i="56" s="1"/>
  <c r="BP540" i="56"/>
  <c r="BP518" i="56"/>
  <c r="BP519" i="56" s="1"/>
  <c r="BR540" i="56"/>
  <c r="BR518" i="56"/>
  <c r="BR519" i="56" s="1"/>
  <c r="BT540" i="56"/>
  <c r="BT518" i="56"/>
  <c r="BT519" i="56" s="1"/>
  <c r="BV540" i="56"/>
  <c r="BV518" i="56"/>
  <c r="BV519" i="56" s="1"/>
  <c r="BX540" i="56"/>
  <c r="BX518" i="56"/>
  <c r="BX519" i="56" s="1"/>
  <c r="BZ540" i="56"/>
  <c r="BZ518" i="56"/>
  <c r="BZ519" i="56" s="1"/>
  <c r="CB540" i="56"/>
  <c r="CB518" i="56"/>
  <c r="CB519" i="56" s="1"/>
  <c r="CD540" i="56"/>
  <c r="CD518" i="56"/>
  <c r="CD519" i="56" s="1"/>
  <c r="CF540" i="56"/>
  <c r="CF518" i="56"/>
  <c r="CF519" i="56" s="1"/>
  <c r="CH540" i="56"/>
  <c r="CH518" i="56"/>
  <c r="CH519" i="56" s="1"/>
  <c r="CJ540" i="56"/>
  <c r="CJ518" i="56"/>
  <c r="CJ519" i="56" s="1"/>
  <c r="BQ541" i="56"/>
  <c r="BQ518" i="56"/>
  <c r="BQ519" i="56" s="1"/>
  <c r="BS541" i="56"/>
  <c r="BS518" i="56"/>
  <c r="BS519" i="56" s="1"/>
  <c r="BU541" i="56"/>
  <c r="BU518" i="56"/>
  <c r="BU519" i="56" s="1"/>
  <c r="BW541" i="56"/>
  <c r="BW518" i="56"/>
  <c r="BW519" i="56" s="1"/>
  <c r="BY541" i="56"/>
  <c r="BY518" i="56"/>
  <c r="BY519" i="56" s="1"/>
  <c r="CA541" i="56"/>
  <c r="CA518" i="56"/>
  <c r="CA519" i="56" s="1"/>
  <c r="CC541" i="56"/>
  <c r="CC518" i="56"/>
  <c r="CC519" i="56" s="1"/>
  <c r="CE541" i="56"/>
  <c r="CE518" i="56"/>
  <c r="CE519" i="56" s="1"/>
  <c r="CG541" i="56"/>
  <c r="CG518" i="56"/>
  <c r="CG519" i="56" s="1"/>
  <c r="CI541" i="56"/>
  <c r="CI518" i="56"/>
  <c r="CI519" i="56" s="1"/>
  <c r="CK541" i="56"/>
  <c r="CK518" i="56"/>
  <c r="CK519" i="56" s="1"/>
  <c r="CP523" i="56"/>
  <c r="CQ523" i="56" s="1"/>
  <c r="CN523" i="56"/>
  <c r="CO523" i="56" s="1"/>
  <c r="CL523" i="56"/>
  <c r="CP528" i="56"/>
  <c r="CQ528" i="56" s="1"/>
  <c r="CN528" i="56"/>
  <c r="CO528" i="56" s="1"/>
  <c r="CL528" i="56"/>
  <c r="BI518" i="56"/>
  <c r="BI519" i="56" s="1"/>
  <c r="BK518" i="56"/>
  <c r="BK519" i="56" s="1"/>
  <c r="BM518" i="56"/>
  <c r="BM519" i="56" s="1"/>
  <c r="BO518" i="56"/>
  <c r="BO519" i="56" s="1"/>
  <c r="BL541" i="56"/>
  <c r="BN541" i="56"/>
  <c r="BP541" i="56"/>
  <c r="BR541" i="56"/>
  <c r="BT541" i="56"/>
  <c r="BV541" i="56"/>
  <c r="BX541" i="56"/>
  <c r="BZ541" i="56"/>
  <c r="CB541" i="56"/>
  <c r="CD541" i="56"/>
  <c r="CF541" i="56"/>
  <c r="CH541" i="56"/>
  <c r="CJ541" i="56"/>
  <c r="BI542" i="56"/>
  <c r="BI543" i="56" s="1"/>
  <c r="BI544" i="56" s="1"/>
  <c r="BK542" i="56"/>
  <c r="BK543" i="56" s="1"/>
  <c r="BK544" i="56" s="1"/>
  <c r="BM542" i="56"/>
  <c r="BM543" i="56" s="1"/>
  <c r="BM544" i="56" s="1"/>
  <c r="BO542" i="56"/>
  <c r="BO543" i="56" s="1"/>
  <c r="BO544" i="56" s="1"/>
  <c r="BQ542" i="56"/>
  <c r="BQ543" i="56" s="1"/>
  <c r="BQ544" i="56" s="1"/>
  <c r="BS542" i="56"/>
  <c r="BS543" i="56" s="1"/>
  <c r="BS544" i="56" s="1"/>
  <c r="BU542" i="56"/>
  <c r="BU543" i="56" s="1"/>
  <c r="BU544" i="56" s="1"/>
  <c r="BW542" i="56"/>
  <c r="BY542" i="56"/>
  <c r="BY543" i="56" s="1"/>
  <c r="BY544" i="56" s="1"/>
  <c r="CA542" i="56"/>
  <c r="CA543" i="56" s="1"/>
  <c r="CA544" i="56" s="1"/>
  <c r="CC542" i="56"/>
  <c r="CC543" i="56" s="1"/>
  <c r="CC544" i="56" s="1"/>
  <c r="CE542" i="56"/>
  <c r="CG542" i="56"/>
  <c r="CG543" i="56" s="1"/>
  <c r="CG544" i="56" s="1"/>
  <c r="CI542" i="56"/>
  <c r="CI543" i="56" s="1"/>
  <c r="CI544" i="56" s="1"/>
  <c r="CK542" i="56"/>
  <c r="CK543" i="56" s="1"/>
  <c r="CK544" i="56" s="1"/>
  <c r="BX533" i="56"/>
  <c r="BX534" i="56" s="1"/>
  <c r="BZ533" i="56"/>
  <c r="BZ534" i="56" s="1"/>
  <c r="CB533" i="56"/>
  <c r="CB534" i="56" s="1"/>
  <c r="CD533" i="56"/>
  <c r="CD534" i="56" s="1"/>
  <c r="CF533" i="56"/>
  <c r="CF534" i="56" s="1"/>
  <c r="CH533" i="56"/>
  <c r="CH534" i="56" s="1"/>
  <c r="CJ533" i="56"/>
  <c r="CJ534" i="56" s="1"/>
  <c r="CP538" i="56"/>
  <c r="CQ538" i="56" s="1"/>
  <c r="CN538" i="56"/>
  <c r="CO538" i="56" s="1"/>
  <c r="CL538" i="56"/>
  <c r="CE543" i="56" l="1"/>
  <c r="CE544" i="56" s="1"/>
  <c r="BW543" i="56"/>
  <c r="BW544" i="56" s="1"/>
  <c r="CN533" i="56"/>
  <c r="CO533" i="56" s="1"/>
  <c r="W446" i="56"/>
  <c r="CP533" i="56"/>
  <c r="CQ533" i="56" s="1"/>
  <c r="CP518" i="56"/>
  <c r="CQ518" i="56" s="1"/>
  <c r="CN518" i="56"/>
  <c r="CO518" i="56" s="1"/>
  <c r="CL518" i="56"/>
  <c r="CR528" i="56"/>
  <c r="CS528" i="56" s="1"/>
  <c r="CM528" i="56"/>
  <c r="CR513" i="56"/>
  <c r="CS513" i="56" s="1"/>
  <c r="CM513" i="56"/>
  <c r="CR503" i="56"/>
  <c r="CS503" i="56" s="1"/>
  <c r="CM503" i="56"/>
  <c r="CR493" i="56"/>
  <c r="CS493" i="56" s="1"/>
  <c r="CM493" i="56"/>
  <c r="CR483" i="56"/>
  <c r="CS483" i="56" s="1"/>
  <c r="CM483" i="56"/>
  <c r="CM473" i="56"/>
  <c r="CR473" i="56"/>
  <c r="CS473" i="56" s="1"/>
  <c r="CM538" i="56"/>
  <c r="CR538" i="56"/>
  <c r="CS538" i="56" s="1"/>
  <c r="CL533" i="56"/>
  <c r="CM523" i="56"/>
  <c r="CR523" i="56"/>
  <c r="CS523" i="56" s="1"/>
  <c r="CJ543" i="56"/>
  <c r="CJ544" i="56" s="1"/>
  <c r="CH543" i="56"/>
  <c r="CH544" i="56" s="1"/>
  <c r="CF543" i="56"/>
  <c r="CF544" i="56" s="1"/>
  <c r="CD543" i="56"/>
  <c r="CD544" i="56" s="1"/>
  <c r="CB543" i="56"/>
  <c r="CB544" i="56" s="1"/>
  <c r="BZ543" i="56"/>
  <c r="BZ544" i="56" s="1"/>
  <c r="BX543" i="56"/>
  <c r="BX544" i="56" s="1"/>
  <c r="BV543" i="56"/>
  <c r="BV544" i="56" s="1"/>
  <c r="BT543" i="56"/>
  <c r="BT544" i="56" s="1"/>
  <c r="BR543" i="56"/>
  <c r="BR544" i="56" s="1"/>
  <c r="BP543" i="56"/>
  <c r="BP544" i="56" s="1"/>
  <c r="BN543" i="56"/>
  <c r="BN544" i="56" s="1"/>
  <c r="BL543" i="56"/>
  <c r="BL544" i="56" s="1"/>
  <c r="CM508" i="56"/>
  <c r="CR508" i="56"/>
  <c r="CS508" i="56" s="1"/>
  <c r="CR498" i="56"/>
  <c r="CS498" i="56" s="1"/>
  <c r="CM498" i="56"/>
  <c r="CR488" i="56"/>
  <c r="CS488" i="56" s="1"/>
  <c r="CM488" i="56"/>
  <c r="CM478" i="56"/>
  <c r="CR478" i="56"/>
  <c r="CS478" i="56" s="1"/>
  <c r="CP543" i="56" l="1"/>
  <c r="CQ543" i="56" s="1"/>
  <c r="CR518" i="56"/>
  <c r="CS518" i="56" s="1"/>
  <c r="CM518" i="56"/>
  <c r="CN543" i="56"/>
  <c r="CO543" i="56" s="1"/>
  <c r="CR533" i="56"/>
  <c r="CS533" i="56" s="1"/>
  <c r="CM533" i="56"/>
  <c r="CL543" i="56"/>
  <c r="CR543" i="56" l="1"/>
  <c r="CS543" i="56" s="1"/>
  <c r="CM543"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00000000-0006-0000-0200-000001000000}">
      <text>
        <r>
          <rPr>
            <b/>
            <sz val="8"/>
            <color indexed="81"/>
            <rFont val="Tahoma"/>
            <family val="2"/>
          </rPr>
          <t>Đánh số thứ tự riêng theo khối 5 tuổi</t>
        </r>
      </text>
    </comment>
    <comment ref="B3" authorId="0" shapeId="0" xr:uid="{00000000-0006-0000-0200-000002000000}">
      <text>
        <r>
          <rPr>
            <b/>
            <sz val="8"/>
            <color indexed="81"/>
            <rFont val="Tahoma"/>
            <family val="2"/>
          </rPr>
          <t>Đánh số thứ tự theo bản nguồn ban đầu (Toàn khối MG)</t>
        </r>
      </text>
    </comment>
    <comment ref="N4" authorId="0" shapeId="0" xr:uid="{00000000-0006-0000-0200-000003000000}">
      <text>
        <r>
          <rPr>
            <sz val="10"/>
            <color indexed="81"/>
            <rFont val="Times New Roman"/>
            <family val="1"/>
          </rPr>
          <t>Tên chủ đề (viết tắt)</t>
        </r>
      </text>
    </comment>
    <comment ref="N5" authorId="0" shapeId="0" xr:uid="{00000000-0006-0000-0200-000004000000}">
      <text>
        <r>
          <rPr>
            <sz val="10"/>
            <color indexed="81"/>
            <rFont val="Times New Roman"/>
            <family val="1"/>
          </rPr>
          <t>Số tuần thực hiện chủ đề</t>
        </r>
      </text>
    </comment>
    <comment ref="N6" authorId="0" shapeId="0" xr:uid="{00000000-0006-0000-0200-000005000000}">
      <text>
        <r>
          <rPr>
            <sz val="10"/>
            <color indexed="81"/>
            <rFont val="Times New Roman"/>
            <family val="1"/>
          </rPr>
          <t>Thời gian cụ thể thực hiện chủ đề (từ ngày tháng nào đến ngày tháng nào</t>
        </r>
      </text>
    </comment>
    <comment ref="AA6" authorId="0" shapeId="0" xr:uid="{00000000-0006-0000-0200-000006000000}">
      <text>
        <r>
          <rPr>
            <sz val="12"/>
            <color indexed="81"/>
            <rFont val="Times New Roman"/>
            <family val="1"/>
          </rPr>
          <t>Phần cụ thể nhánh trong các chủ đề nên để cho từng lớp chủ động, không nên ấn định chung cho toàn khối</t>
        </r>
      </text>
    </comment>
    <comment ref="AC6" authorId="0" shapeId="0" xr:uid="{00000000-0006-0000-0200-000007000000}">
      <text>
        <r>
          <rPr>
            <sz val="12"/>
            <color indexed="81"/>
            <rFont val="Times New Roman"/>
            <family val="1"/>
          </rPr>
          <t>Phần cụ thể nhánh trong các chủ đề nên để cho từng lớp chủ động, không nên ấn định chung cho toàn khối</t>
        </r>
      </text>
    </comment>
    <comment ref="C121" authorId="0" shapeId="0" xr:uid="{00000000-0006-0000-0200-000008000000}">
      <text>
        <r>
          <rPr>
            <b/>
            <sz val="8"/>
            <color indexed="81"/>
            <rFont val="Tahoma"/>
            <family val="2"/>
          </rPr>
          <t>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5CB25DF8-399C-4511-8371-9C01EFA4E556}">
      <text>
        <r>
          <rPr>
            <b/>
            <sz val="8"/>
            <color indexed="81"/>
            <rFont val="Tahoma"/>
            <family val="2"/>
          </rPr>
          <t>Đánh số thứ tự riêng theo khối 5 tuổi</t>
        </r>
      </text>
    </comment>
    <comment ref="B3" authorId="0" shapeId="0" xr:uid="{A388DBEE-1280-4593-99C5-2FCFD7964676}">
      <text>
        <r>
          <rPr>
            <b/>
            <sz val="8"/>
            <color indexed="81"/>
            <rFont val="Tahoma"/>
            <family val="2"/>
          </rPr>
          <t>Đánh số thứ tự theo bản nguồn ban đầu (Toàn khối MG)</t>
        </r>
      </text>
    </comment>
    <comment ref="N4" authorId="0" shapeId="0" xr:uid="{7DE8130A-3DB5-478A-923C-3CCD9703A98D}">
      <text>
        <r>
          <rPr>
            <sz val="10"/>
            <color indexed="81"/>
            <rFont val="Times New Roman"/>
            <family val="1"/>
          </rPr>
          <t>Tên chủ đề (viết tắt)</t>
        </r>
      </text>
    </comment>
    <comment ref="N5" authorId="0" shapeId="0" xr:uid="{CC8BDF76-B0BF-4282-9F15-ED89EF5F4E8F}">
      <text>
        <r>
          <rPr>
            <sz val="10"/>
            <color indexed="81"/>
            <rFont val="Times New Roman"/>
            <family val="1"/>
          </rPr>
          <t>Số tuần thực hiện chủ đề</t>
        </r>
      </text>
    </comment>
    <comment ref="N6" authorId="0" shapeId="0" xr:uid="{7D7CB5FE-7C62-47A3-A94A-B92A4A29A526}">
      <text>
        <r>
          <rPr>
            <sz val="10"/>
            <color indexed="81"/>
            <rFont val="Times New Roman"/>
            <family val="1"/>
          </rPr>
          <t>Thời gian cụ thể thực hiện chủ đề (từ ngày tháng nào đến ngày tháng nào</t>
        </r>
      </text>
    </comment>
    <comment ref="AD6" authorId="0" shapeId="0" xr:uid="{4DB5BDBC-44F9-4C2D-A31D-8A9C5905C418}">
      <text>
        <r>
          <rPr>
            <sz val="12"/>
            <color indexed="81"/>
            <rFont val="Times New Roman"/>
            <family val="1"/>
          </rPr>
          <t>Phần cụ thể nhánh trong các chủ đề nên để cho từng lớp chủ động, không nên ấn định chung cho toàn khối</t>
        </r>
      </text>
    </comment>
    <comment ref="AE6" authorId="0" shapeId="0" xr:uid="{B8A13FFD-4E30-4C81-AA69-1DF19F2208F6}">
      <text>
        <r>
          <rPr>
            <sz val="12"/>
            <color indexed="81"/>
            <rFont val="Times New Roman"/>
            <family val="1"/>
          </rPr>
          <t>Phần cụ thể nhánh trong các chủ đề nên để cho từng lớp chủ động, không nên ấn định chung cho toàn khối</t>
        </r>
      </text>
    </comment>
    <comment ref="C129" authorId="0" shapeId="0" xr:uid="{25CC6BA1-2365-4371-B829-70B9AB3A1960}">
      <text>
        <r>
          <rPr>
            <b/>
            <sz val="8"/>
            <color indexed="81"/>
            <rFont val="Tahoma"/>
            <family val="2"/>
          </rPr>
          <t>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List>
</comments>
</file>

<file path=xl/sharedStrings.xml><?xml version="1.0" encoding="utf-8"?>
<sst xmlns="http://schemas.openxmlformats.org/spreadsheetml/2006/main" count="20378" uniqueCount="1651">
  <si>
    <t>Nội dung</t>
  </si>
  <si>
    <t>Giữ được thăng bằng cơ thể khi thực hiện vận động đi trong đường hẹp 3m x 0,2m</t>
  </si>
  <si>
    <t>Giữ được thăng bằng cơ thể khi thực hiện vận động đi kiễng gót liên tục 3m</t>
  </si>
  <si>
    <t>Kiểm soát được vận động chạy thay đổi tốc độ theo đúng hiệu lệnh</t>
  </si>
  <si>
    <t>Tung bắt bóng với cô 3 lần liền không rơi bóng với khoảng cách 2,5 m</t>
  </si>
  <si>
    <t>Chạy được 15m liên tục theo hướng thẳng</t>
  </si>
  <si>
    <t>Thực hiện được vận động xoay tròn cổ tay</t>
  </si>
  <si>
    <t>Thực hiện được vận động gập, đan ngón tay vào nhau</t>
  </si>
  <si>
    <t>Vẽ được hình tròn theo mẫu</t>
  </si>
  <si>
    <t>Xếp chồng được 8-10 khối không đổ</t>
  </si>
  <si>
    <t>KQMĐ</t>
  </si>
  <si>
    <t>TLHD</t>
  </si>
  <si>
    <t>NDCT</t>
  </si>
  <si>
    <t>ĐP</t>
  </si>
  <si>
    <t>Thực hiện đúng kỹ thuật và thuần thục các động tác trong bài tập thể dục theo hiệu lệnh, nhịp bản nhạc/bài hát. Bắt đầu và kết thúc động tác đúng nhịp.</t>
  </si>
  <si>
    <t>Đi trong đường hẹp 3m x 0,2m</t>
  </si>
  <si>
    <t>Đi kiễng gót liên tục 3m</t>
  </si>
  <si>
    <t>Đi thay đổi tốc độ theo hiệu lệnh</t>
  </si>
  <si>
    <t>Chạy thay đổi tốc độ theo hiệu lệnh</t>
  </si>
  <si>
    <t>Chạy thay đổi hướng theo 3-4 điểm zic zắc</t>
  </si>
  <si>
    <t xml:space="preserve">Kiểm soát được vận động đi liên tục trong đường có 3-4 điểm zíc zắc không chệch ra ngoài </t>
  </si>
  <si>
    <t>Đi thay đổi hướng theo 3-4 điểm zic zắc</t>
  </si>
  <si>
    <t>Tung bóng với cô ở khoảng cách xa 2,5m</t>
  </si>
  <si>
    <t xml:space="preserve"> Đập bắt bóng (đường kính bóng 18cm)</t>
  </si>
  <si>
    <t>Chạy 15m liên tục theo hướng thẳng</t>
  </si>
  <si>
    <t>Ném trúng đích ngang ở khoảng cách xa 1,5m bằng 1 tay</t>
  </si>
  <si>
    <t>Ném được trúng đích ngang ở khoảng cách xa 1,5m bằng 1 tay</t>
  </si>
  <si>
    <t xml:space="preserve">Bò chui qua cổng (cao 40cm, rộng 40cm) </t>
  </si>
  <si>
    <t>Bò theo đường zíc zắc (rộng 50cm, có 3-4 điểm zic zắc, mỗi điểm cách nhau 2,5m) không chệch ra ngoài</t>
  </si>
  <si>
    <t>Bò theo đường zíc zắc (rộng 50cm, có 3-4 điểm zic zắc, mỗi điểm cách nhau 2,5m)</t>
  </si>
  <si>
    <t>Giữ được thăng bằng khi bước lên, xuống bục cao 30cm</t>
  </si>
  <si>
    <t>Bò chui qua cổng (cao 40cm, rộng 40cm) không chạm cổng</t>
  </si>
  <si>
    <t>Bước lên, xuống bục cao 30cm</t>
  </si>
  <si>
    <t>Kiểm soát được vận động đi thay đổi tốc độ theo đúng hiệu lệnh khoảng 3-4 lần</t>
  </si>
  <si>
    <t>Đi trong đường hẹp 3m x 0,2m, đầu đội túi cát</t>
  </si>
  <si>
    <t xml:space="preserve">Kiểm soát được vận động chạy liên tục trong đường rộng 50cm, có 3-4 điểm zíc zắc không chệch ra ngoài </t>
  </si>
  <si>
    <t>Giữ được thăng bằng cơ thể khi thực hiện vận động bật tiến về phía trước</t>
  </si>
  <si>
    <t>Bật tiến về phía trước</t>
  </si>
  <si>
    <t>Giữ được thăng bằng cơ thể khi thực hiện vận động bật xa 25 cm</t>
  </si>
  <si>
    <t>Bật xa 25 cm</t>
  </si>
  <si>
    <t>Tự đập và bắt bóng nẩy được 3 lần liên tiếp (đường kính bóng 18cm)</t>
  </si>
  <si>
    <t xml:space="preserve">Bò/trườn theo hướng thẳng trong đường hẹp (3m x 0,4m) không chệch ra ngoài </t>
  </si>
  <si>
    <t>Bò/trườn theo hướng thẳng trong đường hẹp (3m x 0,4m)</t>
  </si>
  <si>
    <t>Ném xa bằng 1 tay về phía trước theo khả năng</t>
  </si>
  <si>
    <t>Ném xa bằng 2 tay về phía trước theo khả năng</t>
  </si>
  <si>
    <t xml:space="preserve">Ném xa bằng 1 tay </t>
  </si>
  <si>
    <t>Chuyền bắt bóng 2 bên theo hàng ngang</t>
  </si>
  <si>
    <t>Biết phối hợp chuyền bắt bóng 2 bên theo hàng ngang nhịp nhàng</t>
  </si>
  <si>
    <t>Biết phối hợp chuyền bắt bóng 2 bên theo hàng dọc nhịp nhàng</t>
  </si>
  <si>
    <t>Chuyền bắt bóng 2 bên theo hàng dọc</t>
  </si>
  <si>
    <t>Bật nhảy tại chỗ 3-5 lần liên tiếp đúng kỹ thuật</t>
  </si>
  <si>
    <t>Bật nhảy tại chỗ</t>
  </si>
  <si>
    <t>Giữ được thăng bằng cơ thể khi thực hiện vận động đi trong đường hẹp 3m x 0,2m, đầu đội túi cát</t>
  </si>
  <si>
    <t>Phát âm các tiếng của Tiếng Việt</t>
  </si>
  <si>
    <t>BC</t>
  </si>
  <si>
    <t>Thích tiếp xúc với chữ, sách truyện</t>
  </si>
  <si>
    <t>Xem và nghe đọc các loại sách khác nhau</t>
  </si>
  <si>
    <t>Thích vẽ, "viết" nguệch ngoạc</t>
  </si>
  <si>
    <t>Nghe các bài hát, bản nhạc (nhạc thiếu nhi, dân ca)</t>
  </si>
  <si>
    <t>Thích nghe các bài hát, bản nhạc (nhạc thiếu nhi, dân ca) theo chủ đề, phù hợp với độ tuổi</t>
  </si>
  <si>
    <t>Hát đúng giai điệu, lời ca bài hát</t>
  </si>
  <si>
    <t>Biết hát tự nhiên, hát được theo giai điệu bài hát quen thuộc</t>
  </si>
  <si>
    <t>Có khả năng vận động theo nhịp điệu bài hát, bản nhạc (vỗ tay theo phách, nhịp, vận động minh họa)</t>
  </si>
  <si>
    <t>Sử dụng các dụng cụ gõ đệm theo phách, nhịp</t>
  </si>
  <si>
    <t>Sử dụng các nguyên vật liệu tạo hình để tạo ra các sản phẩm</t>
  </si>
  <si>
    <t>Biết sử dụng các nguyên vật liệu tạo hình để tạo ra sản phẩm theo sự gợi ý</t>
  </si>
  <si>
    <t>Biết vẽ các nét thẳng, xiên, ngang để tạo thành bức tranh đơn giản</t>
  </si>
  <si>
    <t>Biết xé theo dải, xé vụn và dán thành sản phẩm đơn giản</t>
  </si>
  <si>
    <t>Biết xếp chồng, xếp cạnh, xếp cách tạo thành các sản phẩm có cấu trúc đơn giản</t>
  </si>
  <si>
    <t>Nhận xét sản phẩm tạo hình</t>
  </si>
  <si>
    <t>Có khả năng vận động theo ý thích các bài hát, bản nhạc quen thuộc</t>
  </si>
  <si>
    <t>Vận động theo ý thích khi hát / nghe các bài hát, bản nhạc quen thuộc</t>
  </si>
  <si>
    <t>Tạo ra các sản phẩm đơn giản theo ý thích</t>
  </si>
  <si>
    <t>Đặt tên cho sản phẩm của mình</t>
  </si>
  <si>
    <t xml:space="preserve">Nói được tên, tuổi, giới tính của bản thân </t>
  </si>
  <si>
    <t>Nói được điều bé thích, không thích</t>
  </si>
  <si>
    <t>Những điều bé thích, không thích</t>
  </si>
  <si>
    <t>Biểu lộ trạng thái cảm xúc qua nét mặt, cử chỉ, giọng nói; trò chơi; hát, vận động</t>
  </si>
  <si>
    <t>Nhận ra hình ảnh Bác Hồ. Thích nghe kể chuyện, nghe hát, đọc thơ, xem tranh ảnh về Bác Hồ</t>
  </si>
  <si>
    <t>Biết chào hỏi và nói cảm ơn, xin lỗi khi được nhắc nhở</t>
  </si>
  <si>
    <t>Biết chú ý lắng nghe khi cô, bạn nói</t>
  </si>
  <si>
    <t>Chú ý lắng nghe khi cô, bạn nói</t>
  </si>
  <si>
    <t>Biết quan tâm, giúp đỡ bạn khi cần thiết</t>
  </si>
  <si>
    <t>Quan tâm, giúp đỡ bạn</t>
  </si>
  <si>
    <t>Có khả năng nhận biết hành vi " đúng" - " sai", " tốt" - " xấu"</t>
  </si>
  <si>
    <t>Nhận biết hành vi " đúng" - " sai", " tốt" - " xấu"</t>
  </si>
  <si>
    <t>Thích quan sát cảnh vật thiên nhiên và chăm sóc cây</t>
  </si>
  <si>
    <t>Bảo vệ và chăm sóc con vật, cây cối gần gũi</t>
  </si>
  <si>
    <t>Biết bỏ rác đúng nơi quy định khi được nhắc nhở</t>
  </si>
  <si>
    <t>Giữ gìn vệ sinh môi trường</t>
  </si>
  <si>
    <t>Bỏ rác đúng nơi quy định</t>
  </si>
  <si>
    <t>Biết tiết kiệm điện, nước khi được sự hướng dẫn của giáo viên</t>
  </si>
  <si>
    <t>Tiết kiệm điện, nước</t>
  </si>
  <si>
    <t>Đếm trên đối tượng trong phạm vi 5 và đếm theo khả năng</t>
  </si>
  <si>
    <t>1 và nhiều</t>
  </si>
  <si>
    <t>Biết gộp và đếm hai nhóm đối tượng cùng loại có tổng trong phạm vi 5</t>
  </si>
  <si>
    <t>Tách một nhóm đối tượng có số lượng trong phạm vi 5 thành hai nhóm</t>
  </si>
  <si>
    <t>Có khả năng xếp tương ứng 1 - 1, ghép đôi</t>
  </si>
  <si>
    <t xml:space="preserve"> Xếp tương ứng 1 - 1, ghép đôi</t>
  </si>
  <si>
    <t>Nhận biết, gọi tên các hình: hình vuông, hình tam giác, hình tròn, hình chữ nhật và nhận dạng các hình đó trong thực tế</t>
  </si>
  <si>
    <t>Có khả năng sử dụng các hình hình học để chắp ghép</t>
  </si>
  <si>
    <t>Nhận biết  phía trên - phía dưới - phía trước - phái sau, tay phải - tay trái của bản thân</t>
  </si>
  <si>
    <t>1. Các bộ phận cơ thể con người</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</si>
  <si>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</si>
  <si>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</si>
  <si>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</si>
  <si>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</si>
  <si>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</si>
  <si>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Biết được mối liên hệ đơn giản giữa con vật, cây quen thuộc với môi trường sống. Cách chăm sóc bảo vệ chúng</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</si>
  <si>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</si>
  <si>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</si>
  <si>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</si>
  <si>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</si>
  <si>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</si>
  <si>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</si>
  <si>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Ích lợi của nước với đời sống con người, con vật, cây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</si>
  <si>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</si>
  <si>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</si>
  <si>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</si>
  <si>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</si>
  <si>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</si>
  <si>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</si>
  <si>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</si>
  <si>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</si>
  <si>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Tên, tuổi, giới tính của bản thân</t>
  </si>
  <si>
    <t>Tên của bố, mẹ các thành viên trong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</si>
  <si>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</si>
  <si>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</si>
  <si>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</si>
  <si>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Bật liên tục về phía trước</t>
  </si>
  <si>
    <t>Xoay tròn cổ tay</t>
  </si>
  <si>
    <t>Co duỗi các ngón tay, đan các ngón tay vào nhau</t>
  </si>
  <si>
    <t>Vẽ hình tròn theo mẫu</t>
  </si>
  <si>
    <t>Bước đầu làm quen với việc sử dụng kéo cắt thẳng được một đoạn 10cm</t>
  </si>
  <si>
    <t>Cắt thẳng một đoạn 10cm</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</si>
  <si>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</si>
  <si>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</si>
  <si>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</si>
  <si>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</si>
  <si>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</si>
  <si>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</si>
  <si>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</si>
  <si>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</si>
  <si>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</si>
  <si>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</si>
  <si>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Tên gọi một số món ăn quen thuộc</t>
  </si>
  <si>
    <t>Giá trị dinh dưỡng của một số loại thực phẩm</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</si>
  <si>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</si>
  <si>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</si>
  <si>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</si>
  <si>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</si>
  <si>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</si>
  <si>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</si>
  <si>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</si>
  <si>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</si>
  <si>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</si>
  <si>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</si>
  <si>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</si>
  <si>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</si>
  <si>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Cách sử dụng bát, thìa, cốc</t>
  </si>
  <si>
    <t>Có một số hành vi tốt trong ăn uống khi được nhắc nhở</t>
  </si>
  <si>
    <t>Mời cô, mời bạn khi ăn</t>
  </si>
  <si>
    <t>Không kén chọn thức ăn, ăn hết suất</t>
  </si>
  <si>
    <t>Một số cách bảo quản thực phẩm/ thức ăn đơn giản</t>
  </si>
  <si>
    <t>Giữ vệ sinh thân thể</t>
  </si>
  <si>
    <t>Đi vệ sinh đúng nơi quy định</t>
  </si>
  <si>
    <t>Nhận ra và biết tránh một số vật dụng nguy hiểm khi được nhắc nhở</t>
  </si>
  <si>
    <t>Nhận ra và biết tránh nơi nguy hiểm khi được nhắc nhở</t>
  </si>
  <si>
    <t>Một số khu vực nguy hiểm</t>
  </si>
  <si>
    <t>A. Khám phá khoa học</t>
  </si>
  <si>
    <t>II. LĨNH VỰC GIÁO DỤC PHÁT TRIỂN NHẬN THỨC</t>
  </si>
  <si>
    <t>III. LĨNH VỰC GIÁO DỤC PHÁT TRIỂN NGÔN NGỮ</t>
  </si>
  <si>
    <t>V. LĨNH VỰC GIÁO DỤC PHÁT TRIỂN THẨM MỸ</t>
  </si>
  <si>
    <t>Nhận biết một số biểu hiện khi ốm</t>
  </si>
  <si>
    <t>Có khả năng nhận biết một số biểu hiện  khi ốm. Biết nói với người lớn khi bị đau, chảy máu</t>
  </si>
  <si>
    <t>Nhận biết trang phục theo thời tiết. Bước đầu tập mặc quần áo</t>
  </si>
  <si>
    <t>Có khả năng nhận biết trang phục theo thời tiết. Bước đầu tập mặc quần áo</t>
  </si>
  <si>
    <t>Biết chọn thực phẩm sạch, tươi ngon có lợi cho sức khỏe</t>
  </si>
  <si>
    <t>Lựa chọn thực phẩm sạch, tươi ngon có lợi cho sức khỏe</t>
  </si>
  <si>
    <t>Làm quen một số cách bảo quản thực phẩm/ thức ăn đơn giản.</t>
  </si>
  <si>
    <t>Đá bóng ra xa được khoảng 1,5m</t>
  </si>
  <si>
    <t>Đá bóng</t>
  </si>
  <si>
    <t>Biết tự xúc ăn và sử dụng bát, thìa, cốc đúng cách.</t>
  </si>
  <si>
    <t>Không đùa nghịch làm đổ vãi thức ăn</t>
  </si>
  <si>
    <t>Biết chấp nhận và thực hiện được một số hành vi tốt trong vệ sinh phòng bệnh khi được nhắc nhở</t>
  </si>
  <si>
    <t>Biết và thực hiện được một số quy tắc an toàn đơn giản</t>
  </si>
  <si>
    <t>x</t>
  </si>
  <si>
    <t>Biết một số đặc điểm nổi bật và cách sử dụng đồ dùng, đồ chơi quen thuộc</t>
  </si>
  <si>
    <t>Đặc điểm chung, tính chất nổi bật của đất, đá, cát, sỏi</t>
  </si>
  <si>
    <t>Các giác quan và chức năng của các giác quan</t>
  </si>
  <si>
    <t>Một số bộ phận cơ thể và chức năng của chúng</t>
  </si>
  <si>
    <t>Biết một số bộ phận của cơ thể và chức năng của chúng</t>
  </si>
  <si>
    <t>Mối liên hệ đơn giản giữa con vật, cây với môi trường sống và cách chăm sóc bảo vệ</t>
  </si>
  <si>
    <t>Nhận biết, phân biệt được 1 và nhiều</t>
  </si>
  <si>
    <t>Quan tâm đến số lượng và biết đếm trên các đối tượng giống nhau, đếm đến 5 và đếm theo khả năng</t>
  </si>
  <si>
    <t>Gộp và đếm hai nhóm đối tượng cùng loại có tổng trong phạm vi 5</t>
  </si>
  <si>
    <t>Biết tách một nhóm đối tượng có số lượng trong phạm vi 5 thành hai nhóm</t>
  </si>
  <si>
    <t>Nhận biết và gọi tên được các hình: hình vuông, hình tam giác, hình tròn, hình chữ nhật và nhận dạng các hình đó trong thực tế</t>
  </si>
  <si>
    <t>Nói được tên, tuổi, giới tính của bản thân khi được hỏi</t>
  </si>
  <si>
    <t>Nói được tên của bố, mẹ, các thành viên trong gia đình và địa chỉ gia đình khi được hỏi</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</si>
  <si>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</si>
  <si>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</si>
  <si>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</si>
  <si>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</si>
  <si>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Kể tên và nói được sản phẩm, ích lợi của nghề nông, nghề xây dựng,..khi được hỏi, xem tranh</t>
  </si>
  <si>
    <t>Kể được tên một số lễ hội: Ngày khai giảng, tết trung thu….qua trò chuyện, tranh ảnh</t>
  </si>
  <si>
    <t xml:space="preserve">Tên một số lễ hội </t>
  </si>
  <si>
    <t>Kể được tên một vài danh lam, thắng cảnh ở địa phương</t>
  </si>
  <si>
    <t>Biết được Cờ Tổ quốc</t>
  </si>
  <si>
    <t>Cờ Tổ quốc</t>
  </si>
  <si>
    <t>5. Công nghệ</t>
  </si>
  <si>
    <t>Nói rõ các tiếng trong Tiếng Việt</t>
  </si>
  <si>
    <t>Kể lại được chuyện đơn giản đã được nghe với sự giúp đỡ của người lớn</t>
  </si>
  <si>
    <t>Biết nói đủ nghe, không nói lí nhí</t>
  </si>
  <si>
    <t>Nói đủ nghe, không nói lí nhí</t>
  </si>
  <si>
    <t xml:space="preserve">Biết đề nghị người khác đọc sách cho nghe, tự giở sách xem tranh. </t>
  </si>
  <si>
    <t>Biết nhìn vào tranh minh họa và gọi tên nhân vật trong tranh</t>
  </si>
  <si>
    <t xml:space="preserve">Vẽ, tô màu </t>
  </si>
  <si>
    <t>Có khả năng nhận biết một số kí hiệu thông thường, gần gũi</t>
  </si>
  <si>
    <t>Làm quen với một số kí hiệu thông thường ở gia đình, trường lớp</t>
  </si>
  <si>
    <t xml:space="preserve">Biết cầm sách đúng chiều và mở sách, xem tranh và "đọc" truyện. </t>
  </si>
  <si>
    <t xml:space="preserve">Cầm sách đúng chiều, mở sách, xem tranh và "đọc" truyện. </t>
  </si>
  <si>
    <t>Biết giữ gìn sách</t>
  </si>
  <si>
    <t>Giữ gìn sách</t>
  </si>
  <si>
    <t>Tiếp xúc với chữ, sách truyện</t>
  </si>
  <si>
    <t>Mạnh dạn tham gia vào các hoạt động, mạnh dạn khi trả lời câu hỏi</t>
  </si>
  <si>
    <t>Kể về bản thân thông qua những câu hỏi gợi mở của cô</t>
  </si>
  <si>
    <t>Cố gắng thực hiện công việc đơn giản được giao</t>
  </si>
  <si>
    <t>Trải nghiện thực tế:  xếp dọn đồ dùng đồ chơi, chia giấy vẽ</t>
  </si>
  <si>
    <t>Nhận biết được cảm xúc vui, buồn, sợ hãi, tức giận, ngạc nhiên qua nét mặt, lời nói, cử chỉ, qua tranh ảnh</t>
  </si>
  <si>
    <t>Biết được một vài cảnh đẹp, lễ hội của quê hương, đất nước</t>
  </si>
  <si>
    <t>Yêu mến, quan tâm đến người thân trong gia đình</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</si>
  <si>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</si>
  <si>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</si>
  <si>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Sử dụng một số kỹ năng vẽ nét thẳng, xiên, ngang để tạo thành bức tranh đơn giản</t>
  </si>
  <si>
    <t>Xé theo dải, xé vụn và dán thành sản phẩm đơn giản</t>
  </si>
  <si>
    <t>Xếp những sản phẩm có cấu trúc đơn giản</t>
  </si>
  <si>
    <t>Biết nhận xét các sản phẩm tạo hình</t>
  </si>
  <si>
    <t>Có khả năng tạo ra các sản phẩm tạo hình theo ý thích</t>
  </si>
  <si>
    <t>Có khả năng tìm kiếm, lựa chọn các dụng cụ, nguyên vật liệu phù hợp để tạo ra sản phẩm theo ý thích</t>
  </si>
  <si>
    <t>Tìm kiếm, lựa chọn các dụng cụ, nguyên vật liệu phù hợp để tạo ra sản phẩm theo ý thích</t>
  </si>
  <si>
    <t>Có khả năng đặt tên cho sản phẩm tạo hình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</si>
  <si>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</si>
  <si>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</si>
  <si>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</si>
  <si>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</si>
  <si>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</si>
  <si>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</si>
  <si>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</si>
  <si>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</si>
  <si>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</si>
  <si>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</si>
  <si>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</si>
  <si>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</si>
  <si>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</si>
  <si>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</si>
  <si>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</si>
  <si>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</si>
  <si>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</si>
  <si>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</si>
  <si>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</si>
  <si>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</si>
  <si>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</si>
  <si>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</si>
  <si>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</si>
  <si>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</si>
  <si>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</si>
  <si>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</si>
  <si>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DỰ KIẾN PHÂN PHỐI VÀO CHỦ ĐỀ/THÁNG</t>
  </si>
  <si>
    <t>TMN</t>
  </si>
  <si>
    <t>BT</t>
  </si>
  <si>
    <t>GĐ</t>
  </si>
  <si>
    <t>ĐV</t>
  </si>
  <si>
    <t>4</t>
  </si>
  <si>
    <t>3</t>
  </si>
  <si>
    <t>NN</t>
  </si>
  <si>
    <t>TDS</t>
  </si>
  <si>
    <t>Mục tiêu</t>
  </si>
  <si>
    <t>* Vận động: bò, trườn, trèo</t>
  </si>
  <si>
    <t>* Vận động: tung, ném, bắt</t>
  </si>
  <si>
    <t>* Vận động: bật, nhảy</t>
  </si>
  <si>
    <t>Nói đúng tên một số thực phẩm quen thuộc, sẵn có tại địa phương</t>
  </si>
  <si>
    <t>Biết được tên một số món ăn quen thuộc hàng ngày, sẵn có tại địa phương</t>
  </si>
  <si>
    <t>Biết ý nghĩa của việc ăn để giúp cơ thể cao lớn, khỏe mạnh. Hình thành thái độ vui lòng chấp nhận và có hứng thú trong ăn uống, không kén chọn thức ăn</t>
  </si>
  <si>
    <t>Tập kết hợp 5 động tác cơ bản trong bài tập thể dục</t>
  </si>
  <si>
    <t>HTTN</t>
  </si>
  <si>
    <t>Mục tiêu năm</t>
  </si>
  <si>
    <t>Nội dung năm</t>
  </si>
  <si>
    <t>Nhánh 1</t>
  </si>
  <si>
    <t>Nhánh 2</t>
  </si>
  <si>
    <t>Nhánh 3</t>
  </si>
  <si>
    <t>Nhánh 4</t>
  </si>
  <si>
    <t>Địa điểm tổ chức</t>
  </si>
  <si>
    <t>CHỦ ĐỀ: 
"BẢN THÂN"</t>
  </si>
  <si>
    <t>CHỦ ĐỀ: 
"GIA ĐÌNH BÉ YÊU"</t>
  </si>
  <si>
    <t>CHỦ ĐỀ: 
"THẾ GIỚI ĐỘNG VẬT TRONG MẮT BÉ"</t>
  </si>
  <si>
    <t>CHỦ ĐỀ: 
"HIỆN TƯỢNG TỰ NHIÊN"</t>
  </si>
  <si>
    <t>tt</t>
  </si>
  <si>
    <t>3T</t>
  </si>
  <si>
    <t>5T</t>
  </si>
  <si>
    <t>Nguồn</t>
  </si>
  <si>
    <t>* Vận động: đi</t>
  </si>
  <si>
    <t>* Vận động: chạy</t>
  </si>
  <si>
    <t>Biết sử dụng đúng cách một số văn phòng phẩm thông thường</t>
  </si>
  <si>
    <t>Sử dụng một số thiết bị văn phòng phẩm: : kéo, bút dạ/sáp màu, hồ dán,…</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</si>
  <si>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</si>
  <si>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</si>
  <si>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Đọc thuộc bài thơ, ca dao, đồng dao phù hợp độ tuổi và chủ đề thực hiện</t>
  </si>
  <si>
    <t>Sử dụng các từ biểu thị sự lễ phép "Vâng ạ"; "Dạ"; "Thưa", … trong giao tiếp</t>
  </si>
  <si>
    <t>Một số trạng thái cảm xúc ( vui, buồn, sợ hãi, tức giận, ngạc nhiên ) qua nét mặt, cử chỉ, giọng nói, tranh ảnh</t>
  </si>
  <si>
    <t>Biết biểu lộ cảm xúc vui, buồn, sợ hãi, tức giận</t>
  </si>
  <si>
    <t>Ảnh Bác. Nghe kể chuyện, nghe hát, đọc thơ, xem tranh ảnh về Bác Hồ</t>
  </si>
  <si>
    <t>Một số cảnh đẹp, lễ hội của quê hương, đất nước</t>
  </si>
  <si>
    <t>Thực hiện một số quy định ở lớp và gia đình: Sau khi chơi xếp cất đồ chơi, không tranh giành đồ chơi, vâng lời bố mẹ</t>
  </si>
  <si>
    <t>Biết cùng chơi với các bạn trong các trò chơi theo nhóm nhỏ</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</si>
  <si>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</si>
  <si>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</si>
  <si>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</si>
  <si>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3+4T</t>
  </si>
  <si>
    <t>Thuộc lĩnh vực</t>
  </si>
  <si>
    <t>* Đồ dùng, đồ chơi</t>
  </si>
  <si>
    <t>* Thời tiết, mùa</t>
  </si>
  <si>
    <t>1. Nhận biết tập hợp, số lượng, số thứ tự, đếm</t>
  </si>
  <si>
    <t>5. Hình dạng</t>
  </si>
  <si>
    <t>Cộng tổng số nội dung phân bổ vào chủ đề</t>
  </si>
  <si>
    <t xml:space="preserve">                                                   Trong đó: - Lĩnh vực thể chất</t>
  </si>
  <si>
    <t xml:space="preserve">                                                                    - Lĩnh vực nhận thức</t>
  </si>
  <si>
    <t xml:space="preserve">                                                                    - Lĩnh vực ngôn ngữ</t>
  </si>
  <si>
    <t xml:space="preserve">                                                                    - Lĩnh vực tình cảm kỹ năng xã hội</t>
  </si>
  <si>
    <t xml:space="preserve">                                                                    - Lĩnh vực thẩm mỹ</t>
  </si>
  <si>
    <t>Sân chơi</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</si>
  <si>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</si>
  <si>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</si>
  <si>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</si>
  <si>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</si>
  <si>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</si>
  <si>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</si>
  <si>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</si>
  <si>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</si>
  <si>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ĐV</t>
  </si>
  <si>
    <t>Tổng hợp đánh giá chủ đề TV</t>
  </si>
  <si>
    <t>Thể chất</t>
  </si>
  <si>
    <t xml:space="preserve"> - Đánh giá chung về mức độ phát triển
 ở lĩnh vực thể chất</t>
  </si>
  <si>
    <t xml:space="preserve"> - Đánh giá chung về mức độ phát triển
 ở lĩnh vực TCXH</t>
  </si>
  <si>
    <t>Ngôn ngữ</t>
  </si>
  <si>
    <t xml:space="preserve"> - Đánh giá chung về mức độ phát triển
 ở lĩnh vực ngôn ngữ</t>
  </si>
  <si>
    <t>Nhận thức</t>
  </si>
  <si>
    <t xml:space="preserve"> - Đánh giá chung về mức độ phát triển
 ở lĩnh vực nhận thức</t>
  </si>
  <si>
    <t>Thẩm mỹ</t>
  </si>
  <si>
    <t xml:space="preserve"> - Đánh giá chung về mức độ phát triển
 ở lĩnh vực thẩm mỹ</t>
  </si>
  <si>
    <t>Đánh giá chung</t>
  </si>
  <si>
    <t>Tổng hợp đánh giá cuối năm học (tổng hợp cúa tất cả các chủ đề thực hiện trong năm học)</t>
  </si>
  <si>
    <t>Kết quả đánh giá từng cá nhân trẻ</t>
  </si>
  <si>
    <t>Kết quả tổng hợp cả lớp</t>
  </si>
  <si>
    <t>T.số trẻ 
"Đạt"</t>
  </si>
  <si>
    <t>T.số trẻ
"Cần cố gắng"</t>
  </si>
  <si>
    <t>T.số trẻ
"Chưa Đạt"</t>
  </si>
  <si>
    <t>Đạt mức TB</t>
  </si>
  <si>
    <t>Kết luận</t>
  </si>
  <si>
    <t>SL</t>
  </si>
  <si>
    <t>%</t>
  </si>
  <si>
    <t>#</t>
  </si>
  <si>
    <t>Tổng hợp đánh giá chủ đề PTGT</t>
  </si>
  <si>
    <t>Tổng hợp đánh giá chủ đề HTTN</t>
  </si>
  <si>
    <t>Tổng hợp đánh giá chủ đề TTH</t>
  </si>
  <si>
    <t>Phân bổ nguyên bản
 theo sách chương trình GDMN</t>
  </si>
  <si>
    <t>Phân bổ có điều chỉnh
vào từng độ tuổi theo thực tế của nhà trường</t>
  </si>
  <si>
    <t>Một số đồ vật gây nguy hiểm</t>
  </si>
  <si>
    <t>Biết sử dụng các từ biểu thị sự lễ phép trong giao tiếp</t>
  </si>
  <si>
    <t>Cử chỉ, lời nói lễ phép trong giao tiếp</t>
  </si>
  <si>
    <t>2. Đồ vật:</t>
  </si>
  <si>
    <t>C. Thể hiện sự sáng tạo khi tham gia các hoạt động nghệ thuật (âm nhạc, tạo hình)</t>
  </si>
  <si>
    <t>TCKNXH</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</si>
  <si>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</si>
  <si>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</si>
  <si>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</si>
  <si>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</si>
  <si>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</si>
  <si>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</si>
  <si>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</si>
  <si>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</si>
  <si>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</si>
  <si>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</si>
  <si>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</si>
  <si>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</si>
  <si>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 xml:space="preserve">                                             + Giờ TC-KNXH</t>
  </si>
  <si>
    <t xml:space="preserve">                                             + Giờ thẩm mỹ</t>
  </si>
  <si>
    <r>
      <rPr>
        <i/>
        <u/>
        <sz val="12"/>
        <color rgb="FFFF0000"/>
        <rFont val="Times New Roman"/>
        <family val="1"/>
      </rPr>
      <t xml:space="preserve">                            Chia ra</t>
    </r>
    <r>
      <rPr>
        <i/>
        <sz val="12"/>
        <color rgb="FFFF0000"/>
        <rFont val="Times New Roman"/>
        <family val="1"/>
      </rPr>
      <t>:   + Giờ thể chất</t>
    </r>
  </si>
  <si>
    <t>4. Một số hiện tượng tự nhiên</t>
  </si>
  <si>
    <t>Tiết dạy: Đi kiễng gót liên tục 3m</t>
  </si>
  <si>
    <t>Tiết dạy: Đi trong đường hẹp 3m x 0,2m, đầu đội túi cát</t>
  </si>
  <si>
    <t>Tiết dạy: Chạy thay đổi hướng theo 3-4 điểm zic zắc</t>
  </si>
  <si>
    <t>Tiết dạy: Một số bộ phận cơ thể và chức năng của chúng</t>
  </si>
  <si>
    <t>Tiết dạy: Tìm hiểu 1 số PTGT đường thủy</t>
  </si>
  <si>
    <t>Tiết dạy: Tìm hiểu 1 số PTGT đường bộ</t>
  </si>
  <si>
    <t>Tiết dạy: Tìm hiểu về một số loại quả</t>
  </si>
  <si>
    <t>Tiết dạy: Tìm hiểu động vật nuôi trong gia đình</t>
  </si>
  <si>
    <t>Quan tâm, hứng thú với sự vật, hiện tượng gần gũi như chăm chú quan sát sự vật, hiện tượng hay đặt câu hỏi về đối tượng</t>
  </si>
  <si>
    <t>Sử dụng các giác quan để xem xét, tìm hiểu đối tượng như nhìn, nghe, ngửi, sờ… để nhận ra đặc điểm nổi bật của đối tượng</t>
  </si>
  <si>
    <t xml:space="preserve">Tiết dạy: Tìm hiểu về mùa hè </t>
  </si>
  <si>
    <t>Tiết dạy: Tìm hiểu về hiện tượng tự nhiên</t>
  </si>
  <si>
    <t>Tiết dạy: Đếm trên đối tượng trên phạm vi 3</t>
  </si>
  <si>
    <t>Tiết dạy: Đếm trên đối tượng trên phạm vi 4</t>
  </si>
  <si>
    <t>Tiết dạy: 1 và nhiều</t>
  </si>
  <si>
    <t xml:space="preserve">So sánh 2 đối tượng về kích thước </t>
  </si>
  <si>
    <t>Tiết dạy: cao hơn - thấp hơn</t>
  </si>
  <si>
    <t>Tiết đạy: Tách 3  đối tượng thành các nhóm nhỏ</t>
  </si>
  <si>
    <t>Tiết đạy: Tách 4 đối tượng thành các nhóm nhỏ</t>
  </si>
  <si>
    <t>Tiết đạy: Tách 5 đối tượng thành các nhóm nhỏ</t>
  </si>
  <si>
    <t>Tiết dạy: xếp  tương ứng 1.1 ghép đôi trong phạm vi 3</t>
  </si>
  <si>
    <t>Tiết dạy: xếp  tương ứng 1.1 ghép đôi trong phạm vi 4</t>
  </si>
  <si>
    <t>Tiết dạy: xếp  tương ứng 1.1 ghép đôi trong phạm vi 5</t>
  </si>
  <si>
    <t>Tiết dạy: xếp xen kẽ</t>
  </si>
  <si>
    <t xml:space="preserve">Nhận ra được quy tắc sắp xếp đơn giản (mẫu) và sao chép lại </t>
  </si>
  <si>
    <t>Xếp xen kẽ</t>
  </si>
  <si>
    <t xml:space="preserve"> Tiết dạy; Nhận biết gọi tên hình vuông tam giác</t>
  </si>
  <si>
    <t xml:space="preserve">Tiết dạy : Sử dụng các hình học để chắp ghép các hình </t>
  </si>
  <si>
    <t>Tiết dạy: Nhận biết phía trên phía dưới</t>
  </si>
  <si>
    <t>Tiết dạy; Nhận biết phía trước phía sau</t>
  </si>
  <si>
    <t>Tiết dạy; Nhận biết phía  sau trên dưới của bản thân</t>
  </si>
  <si>
    <t>Tiết day; Tìm hiểu về trường mầm non</t>
  </si>
  <si>
    <t>Tiết dạy:  Tìm hiểu về bạn của bé</t>
  </si>
  <si>
    <t xml:space="preserve">Tên gọi, sản phẩm và ích lợi của một số nghề phổ biến </t>
  </si>
  <si>
    <t>Tiết dạy: Tìm hiểu về nghề sản xuất</t>
  </si>
  <si>
    <t>Tên danh lam, thắng cảnh ở địa phương</t>
  </si>
  <si>
    <t xml:space="preserve"> Tiết dạy:  Tìm hiểu về quê hương của bé</t>
  </si>
  <si>
    <t>Thực hiện được yêu cầu đơn giản</t>
  </si>
  <si>
    <t>Hiểu nghĩa từ khái quát gần gũi quần áo đồ chơi hoa quả</t>
  </si>
  <si>
    <t>Tiết dạy: Kể chuyện trẻ nghe Truyện "Cô bé quàng khăn đỏi""</t>
  </si>
  <si>
    <t>Tiết dạy: Kể chuyện trẻ nghe Truyện "Chim thợ may""</t>
  </si>
  <si>
    <t>Tiết dạy: Kể chuyện trẻ nghe Truyện "Bé hành đi khám bệnh""</t>
  </si>
  <si>
    <t>Tiết dạy: Kể chuyện trẻ nghe Truyện "Rùa con tìm nhà""</t>
  </si>
  <si>
    <t>Tiết dạy: Kể chuyện trẻ nghe Truyện "Ai ngoan sẽ được thưởng""</t>
  </si>
  <si>
    <t>Sự dụng được câu đơn câu ghép</t>
  </si>
  <si>
    <t>Mô tả  sự vật tranh ảnh có sự giúp đỡ</t>
  </si>
  <si>
    <t>Bắt trước giọng nói của nhân vật trong truyện</t>
  </si>
  <si>
    <t>Đóng vai theo lời dẫn chuyện của giáo viên</t>
  </si>
  <si>
    <t>Mẹ và cô</t>
  </si>
  <si>
    <t>Đôi mắt của em</t>
  </si>
  <si>
    <t>Em làm thợ xây</t>
  </si>
  <si>
    <t>Kể cho bé nghe</t>
  </si>
  <si>
    <t>Chuồn chuồn bay thấp thì mưa</t>
  </si>
  <si>
    <t>Hồ sen</t>
  </si>
  <si>
    <t>Cháu yêu bà</t>
  </si>
  <si>
    <t>Đi cầu đi quán</t>
  </si>
  <si>
    <t>Cầu vồng</t>
  </si>
  <si>
    <t>Trời mưa trời gió</t>
  </si>
  <si>
    <t>Lá cờ Việt Nam</t>
  </si>
  <si>
    <t>Tiết dạy  trẻ thuộc thơ bài  "Đôi mắt của em"</t>
  </si>
  <si>
    <t>Tiết dạy trẻ thuộc thơ bài thơ: "Em làm thợ xây"</t>
  </si>
  <si>
    <t>Tiết dạy trẻ thuộc thơ bài thơ: "Kể cho bé nghe"</t>
  </si>
  <si>
    <t xml:space="preserve"> Tiết dạy trẻ thuộc thơ bài thơ: "Cháu yêu bà"</t>
  </si>
  <si>
    <t>Tiết dạy trẻ thuộc thơ bài thơ: "Cầu vồng"</t>
  </si>
  <si>
    <t>Tiết dạy trẻ thuộc thơ bài thơ: "Lá cờ Việt Nam"</t>
  </si>
  <si>
    <t>Cô bé quàng khăn đỏ</t>
  </si>
  <si>
    <t>Chim thợ may</t>
  </si>
  <si>
    <t>Bé hành đi khám bệnh</t>
  </si>
  <si>
    <t xml:space="preserve"> Nhận biết phía trên phía dưới</t>
  </si>
  <si>
    <t xml:space="preserve"> Nhận biết phía trước phía sau</t>
  </si>
  <si>
    <t>Nhận biết phía  sau trên dưới của bản thân</t>
  </si>
  <si>
    <t xml:space="preserve">  Nhận biết gọi tên hình vuông tam giác</t>
  </si>
  <si>
    <t xml:space="preserve"> Sử dụng các hình học để chắp ghép các hình </t>
  </si>
  <si>
    <t>Xếp  tương ứng 1.1 ghép đôi trong phạm vi 3</t>
  </si>
  <si>
    <t>Xếp  tương ứng 1.1 ghép đôi trong phạm vi 4</t>
  </si>
  <si>
    <t>Xếp  tương ứng 1.1 ghép đôi trong phạm vi 5</t>
  </si>
  <si>
    <t>Gộp  và đếm 2 nhóm đối tượng trong phạm vi 3</t>
  </si>
  <si>
    <t>Gộp  và đếm 2 nhóm đối tượng trong phạm vi 5</t>
  </si>
  <si>
    <t xml:space="preserve"> Tách 2  đối tượng thành các nhóm nhỏ</t>
  </si>
  <si>
    <t>Tách 4 đối tượng thành các nhóm nhỏ</t>
  </si>
  <si>
    <t xml:space="preserve"> Tách 5 đối tượng thành các nhóm nhỏ</t>
  </si>
  <si>
    <t>Cao hơn - thấp hơn</t>
  </si>
  <si>
    <t>Dài hơn- ngắn hơn</t>
  </si>
  <si>
    <t>Rộng hơn- hẹp hơn</t>
  </si>
  <si>
    <t>Đếm trên đối tượng trên phạm vi 3</t>
  </si>
  <si>
    <t>Tìm hiểu về nước</t>
  </si>
  <si>
    <t>Tìm hiểu về hiện tượng tự nhiên</t>
  </si>
  <si>
    <t xml:space="preserve"> Tìm hiểu về mùa hè </t>
  </si>
  <si>
    <t>Tìm hiểu về mùa xuân</t>
  </si>
  <si>
    <t>Tìm hiểu động vật nuôi trong gia đình</t>
  </si>
  <si>
    <t>Tìm hiểu về một số loại quả</t>
  </si>
  <si>
    <t>Tìm hiểu 1 số PTGT đường bộ</t>
  </si>
  <si>
    <t>Tìm hiểu 1 số PTGT đường thủy</t>
  </si>
  <si>
    <t>Đếm trên đối tượng trên phạm vi 4</t>
  </si>
  <si>
    <t>Tôi là ai</t>
  </si>
  <si>
    <t xml:space="preserve"> Tìm hiểu về trường mầm non</t>
  </si>
  <si>
    <t>Tìm hiểu về bạn của bé</t>
  </si>
  <si>
    <t xml:space="preserve">Tìm hiểu về nghề xây dựng </t>
  </si>
  <si>
    <t>Tìm hiểu về nghề sản xuất</t>
  </si>
  <si>
    <t>Trẻ lắng  nghe các bài hát bài thơ ca doa đồng dao tục ngũ hò vè</t>
  </si>
  <si>
    <t>Làm quen với  cách đọc</t>
  </si>
  <si>
    <t>Bé vui đón tết trung thu</t>
  </si>
  <si>
    <t>Bác Hồ kính yêu</t>
  </si>
  <si>
    <t>Mẹ của bé</t>
  </si>
  <si>
    <t>Em yêu cô giáo</t>
  </si>
  <si>
    <t>Ngày hội 8/3</t>
  </si>
  <si>
    <t>Ngày tết thiếu nhi</t>
  </si>
  <si>
    <t>Tiết dạy: Bé vui đón tết trung thu</t>
  </si>
  <si>
    <t>Lớp học</t>
  </si>
  <si>
    <t>Ngoài nhà trường</t>
  </si>
  <si>
    <t>Thực hiện được một số quy định ở lớp, gia đình: Sau khi chơi cất xếp đồ chơi không tranh dành đồ chơi vâng lời cô giáo bố mẹ .</t>
  </si>
  <si>
    <t>Chơi hòa thuận với bạn</t>
  </si>
  <si>
    <t>Tiết dạy: Bác Hồ kính yêu</t>
  </si>
  <si>
    <t>Tiết dạy: Ngày tết thiếu nhi</t>
  </si>
  <si>
    <t>Vui sướng vỗ tay nói lên cảm nhận của mình khi nghe các âm thanh gợi cảm và ngắm nhìn vẻ đẹp nổi bật của sự vật hiện tượng</t>
  </si>
  <si>
    <t>Cô giáo miền xuôi</t>
  </si>
  <si>
    <t>Năm ngón tay ngoan</t>
  </si>
  <si>
    <t>Bà thương em</t>
  </si>
  <si>
    <t>Đi cấy</t>
  </si>
  <si>
    <t>Màu áo chú bộ đội</t>
  </si>
  <si>
    <t>Lý cây bông</t>
  </si>
  <si>
    <t>Anh phi công ơi</t>
  </si>
  <si>
    <t>Sau mưa</t>
  </si>
  <si>
    <t>Nhớ giọng hát Bác Hồ</t>
  </si>
  <si>
    <t>Vui đến trường</t>
  </si>
  <si>
    <t>Bé và trăng</t>
  </si>
  <si>
    <t>Mời bạn ăn</t>
  </si>
  <si>
    <t>Mẹ yêu không nào</t>
  </si>
  <si>
    <t>Nhà của tôi</t>
  </si>
  <si>
    <t>Là ai</t>
  </si>
  <si>
    <t>Cháu yêu cô chú cong nhân</t>
  </si>
  <si>
    <t>Thương con mèo</t>
  </si>
  <si>
    <t>Voi con làm xiếc</t>
  </si>
  <si>
    <t>Tết đến rồi</t>
  </si>
  <si>
    <t>Mùa xuân đến rồi</t>
  </si>
  <si>
    <t>Quùa 8/3</t>
  </si>
  <si>
    <t>Tiết dạy KNCH bài: "Bé và trăng"</t>
  </si>
  <si>
    <t>Tiết day KNCH bài; "Mời bạn ăn"</t>
  </si>
  <si>
    <t>Tiết dạy KNCH bài; "Mẹ yêu không nào"</t>
  </si>
  <si>
    <t>Tiết dạy KNCH bài: "Nhà của tôi"</t>
  </si>
  <si>
    <t xml:space="preserve"> Tiết dạy KNCH bài: "Là ai"</t>
  </si>
  <si>
    <t>Tiết dạy KNCH bài: "Thương con mèo"</t>
  </si>
  <si>
    <t>Tiết dạy KNCH bài :"Tết đến rồi"</t>
  </si>
  <si>
    <t xml:space="preserve"> Tiết dạy KNCH bài; "Cháu yêu cô chú công nhân"</t>
  </si>
  <si>
    <t>Tiết dạy KNCH bài: "Quà 8/3"</t>
  </si>
  <si>
    <t>Chúc mừng sinh nhật</t>
  </si>
  <si>
    <t>Cây bắp cải</t>
  </si>
  <si>
    <t>Em tập lái ô tô</t>
  </si>
  <si>
    <t>Bạn có biết không</t>
  </si>
  <si>
    <t>Cùng múa vui</t>
  </si>
  <si>
    <t>Cá vàng bơi</t>
  </si>
  <si>
    <t>Tiết dạy kn múa bài: "Cùng múa vui"</t>
  </si>
  <si>
    <t>Tiết dạy kn múa bài: "Cá vàng bơi"</t>
  </si>
  <si>
    <t>Vẽ ngôi nhà</t>
  </si>
  <si>
    <t>Vẽ dàn cá</t>
  </si>
  <si>
    <t>Vẽ bông hoa</t>
  </si>
  <si>
    <t>Vẽ máybay</t>
  </si>
  <si>
    <t>Vẽ ông mặt trời</t>
  </si>
  <si>
    <t>Tiết dạy: "Vẽ ngôi nhà" ( đề tài)</t>
  </si>
  <si>
    <t>tTiết dạy : "Vẽ dàn cá"(đt)</t>
  </si>
  <si>
    <t>Tiết dạy: "Vẽ bông hoa"(m)</t>
  </si>
  <si>
    <t>Tiết dạy: 'Vẽ máy bay"(m)</t>
  </si>
  <si>
    <t>Tiết dạy:"Vẽ ông mặt trời"(m)</t>
  </si>
  <si>
    <t>Dán ô tô</t>
  </si>
  <si>
    <t>Cắt dán bóng bay</t>
  </si>
  <si>
    <t>Tiết dạy; "Dán ô tô"(m)</t>
  </si>
  <si>
    <t>Tiết dạy:"Cắt dán bóng bay"(đt)</t>
  </si>
  <si>
    <t>Nặn cái mũ</t>
  </si>
  <si>
    <t>Nặn đôi đúa</t>
  </si>
  <si>
    <t>Nặn ống nghe</t>
  </si>
  <si>
    <t>Tiết dạy: "Nặn cái mũ"(m)</t>
  </si>
  <si>
    <t>Tiết dạy: "Nặn ống nghe"(m)</t>
  </si>
  <si>
    <t>Biết và gọi tên màu sắc cơ bản (màu nước), biết chon màu , tô di màu</t>
  </si>
  <si>
    <t>Màu sắc cơ bản của màu nước chom màu di màu</t>
  </si>
  <si>
    <t>Tô màu tranh vẽ trường mầm non</t>
  </si>
  <si>
    <t>Tô màu hộp quà</t>
  </si>
  <si>
    <t>Tô chân dung mẹ</t>
  </si>
  <si>
    <t>Tô màu áo chú bộ đội</t>
  </si>
  <si>
    <t>Tô vườn rau</t>
  </si>
  <si>
    <t>Tiết dạy: "Tô màu tranh vẽ trường mầm non"(đt)</t>
  </si>
  <si>
    <t>tiết dạy: "Tô màu hộp quà"(đt)</t>
  </si>
  <si>
    <t>Tiết dạy: "Tô chân dung mẹ"(m)</t>
  </si>
  <si>
    <t>Tiết dạy: "Tô vườn rau"(đt)</t>
  </si>
  <si>
    <t>In đôi bàn tay</t>
  </si>
  <si>
    <t>Gấp quạt</t>
  </si>
  <si>
    <t>Trang trí váy áo</t>
  </si>
  <si>
    <t>Trang trí ảnh Bác</t>
  </si>
  <si>
    <t>Tiết dạy: "In đôi bàn tay"</t>
  </si>
  <si>
    <t>Tiết dạy: "Gấp quạt"</t>
  </si>
  <si>
    <t>Tiết dạy: "Trang trí váy áo"</t>
  </si>
  <si>
    <t>Tiết dạy: "Trang trí ảnh Bác"</t>
  </si>
  <si>
    <t>Lắng nghe và trả lời được câu hỏi của người đối thoại</t>
  </si>
  <si>
    <t>Rùa tìm nhà</t>
  </si>
  <si>
    <t>Ai ngoan sẽ được thưởng</t>
  </si>
  <si>
    <t xml:space="preserve">Tiết dạy;; Tìm hiểu về nghề xây dựng </t>
  </si>
  <si>
    <t>Biết được nơi an toàn và chỗ không an toàn</t>
  </si>
  <si>
    <t>Nơi an toàn và chỗ không an toàn</t>
  </si>
  <si>
    <t>Tìm hiểu về an toàn cho bé</t>
  </si>
  <si>
    <t>Ttiết dạy : Tìm hiểu về an toàn cho bé</t>
  </si>
  <si>
    <t>Nặn con gà</t>
  </si>
  <si>
    <t>Vì sao bé Huy nín khóc</t>
  </si>
  <si>
    <t>Tiết dạy: Kể chuyện trẻ nghe Truyện : " Vì sao bé Huy nín khóc"</t>
  </si>
  <si>
    <t>Đôi bạn tốt</t>
  </si>
  <si>
    <t>Tiết dạy: Kể chuyện trẻ nghe Truyện "Đôi bạn tốt""</t>
  </si>
  <si>
    <t>Gà trống choai và hạt đậu</t>
  </si>
  <si>
    <t>Tiết dạy: Kể chuyện trẻ nghe Truyện "Gà trống choai và hạt đậu""</t>
  </si>
  <si>
    <t>Bác nông dân</t>
  </si>
  <si>
    <t>Chú vịt xám</t>
  </si>
  <si>
    <t>Chú thỏ tinh khôn</t>
  </si>
  <si>
    <t>Nhổ củ cải</t>
  </si>
  <si>
    <t>Tiết dạy trẻ kể lại truyện: "Nhổ củ cải"</t>
  </si>
  <si>
    <t>Hoa mào gà</t>
  </si>
  <si>
    <t>Xe lu và xe ca</t>
  </si>
  <si>
    <t xml:space="preserve"> Tiết day; kể chuyện cho trẻ nghe truyện: "Xe lu và xe ca"</t>
  </si>
  <si>
    <t>Bé đến lớp</t>
  </si>
  <si>
    <t>Bạn mới</t>
  </si>
  <si>
    <t>Thỏ con và trăng trăng</t>
  </si>
  <si>
    <t>Tiết dạy dạy trẻ thuộc thơ bài; "thỏ con và trăng"'</t>
  </si>
  <si>
    <t>Bé và mèo</t>
  </si>
  <si>
    <t>Tiết dạy  trẻ thuộc thơ bài " Bé và mèo'</t>
  </si>
  <si>
    <t>Làm nghè như bố</t>
  </si>
  <si>
    <t>Tiết dạy trẻ thuộc  thơ bài thơ; "Làm nghề như bố"</t>
  </si>
  <si>
    <t>Xe chữa cháy</t>
  </si>
  <si>
    <t xml:space="preserve"> Tiết dạy trẻ thuoc  thơ bài thơ : "Xe chữa cháy"</t>
  </si>
  <si>
    <t>Ai cho trái ngọt</t>
  </si>
  <si>
    <t>Tìm hiểu giao thông  hàng không</t>
  </si>
  <si>
    <t>Tiết dạy : "Tìm hiểu giao thông  hàng không"</t>
  </si>
  <si>
    <t>Tiết dạy: "Tìm hiểu về mùa xuân"</t>
  </si>
  <si>
    <t>Xếp  tương ứng 1.1 ghép đôi trong phạm vi 2</t>
  </si>
  <si>
    <t>Có khả năng so sánh số lượng hai nhóm đối tượng về kich thước bằng các cách khác nhau và nói được các từ: to hơn, nhỏ hơn, dài hơn, ngắn hơn, cao hơn, thấp hơn, bằng nhau</t>
  </si>
  <si>
    <t xml:space="preserve"> Nhận biết phân biệt hình: Tròn,  tam giác  vuông, hình chữ nhật</t>
  </si>
  <si>
    <t>Nhận biết gọi tên hình chữ nhật và hình tròn</t>
  </si>
  <si>
    <t>Tiết dạy: "Nhận biết gọi tên hình chữ nhật và hình tròn"</t>
  </si>
  <si>
    <t>Đếm trên đối tượng trên phạm vi 1- 2</t>
  </si>
  <si>
    <t>5</t>
  </si>
  <si>
    <t>GT</t>
  </si>
  <si>
    <t>Ném xa 2 tay</t>
  </si>
  <si>
    <t>Trườn về phía trước</t>
  </si>
  <si>
    <t>Tiết dạy: "Trườn về phía trước"</t>
  </si>
  <si>
    <t>Tung bóng lên cao và bắt bóng</t>
  </si>
  <si>
    <t>Tiết dạy: Nhận biết phân biệt hình: Tròn,  tam giác vuông, hình chữ nhật</t>
  </si>
  <si>
    <t>Ngày hội đến trường</t>
  </si>
  <si>
    <t>Tết trung thu</t>
  </si>
  <si>
    <t>Chiến sĩ tí hon</t>
  </si>
  <si>
    <t>Bé khỏe ngoan</t>
  </si>
  <si>
    <t>Tết thiếu nhi</t>
  </si>
  <si>
    <t>Tiết day: Tôi là ai</t>
  </si>
  <si>
    <t>Nghe các bài hát bài thơ ca doa đồng dao tục ngữ, hợp với độ tuổi</t>
  </si>
  <si>
    <t>Tiết dạy trẻ thuộc thơ  bài thơ "Đồng hồ quả lắc"</t>
  </si>
  <si>
    <t>Tiết dạy trẻ thuộc thơ bài: " Tiết đang vào nhà"</t>
  </si>
  <si>
    <t>Biết lăn dọc , xoay tròn ấn bẹp đất nặn để tạo thành các sản phẩm có 1 khối hoặc 2 khối</t>
  </si>
  <si>
    <t>Chăm chú lắng nghe, thích được hát theo vỗ tay nhún nhẩy, lắc lư theo bài hát, bản nhạc., thơ ca ,tục ngữ , chuyện</t>
  </si>
  <si>
    <t>Chú mèo con</t>
  </si>
  <si>
    <t>Tiết dạy KNCH baì: Vui đến trường</t>
  </si>
  <si>
    <t>Tiết dạy: " Bạn có biết không"</t>
  </si>
  <si>
    <t>Tiết dạy KNCH bài; "Mặt trời"</t>
  </si>
  <si>
    <t>Tiết dạy: "Vẽ cái bay" ( m)</t>
  </si>
  <si>
    <t>Tiết dạy: "Nặn con gà" (m)</t>
  </si>
  <si>
    <t>Nặn các  loại quả</t>
  </si>
  <si>
    <t>Tiết dạy: 'Nặn  các loại quả"(đt)</t>
  </si>
  <si>
    <t>Tiết dạy: Mẹ của bé</t>
  </si>
  <si>
    <t>Tiết dạy: Ngày hội 8/3</t>
  </si>
  <si>
    <t>Tiết dạy KNCH bài : "Mùa xuân đến rồi"</t>
  </si>
  <si>
    <t>Có một số kỹ năng đơn giản làm được một số đồ chơi đơn giàn</t>
  </si>
  <si>
    <t>Làm đồ chơi</t>
  </si>
  <si>
    <t>Tiết dạy: Làm hoa tặng mẹ</t>
  </si>
  <si>
    <t>Đi thay đổi hướng theo 3-4 điểm zic zắc(2t)</t>
  </si>
  <si>
    <t>Tiết dạy: Trườn theo hướng thẳng trong đường hẹp (3m x 0,4m)</t>
  </si>
  <si>
    <t>Bò theo hướng thẳng</t>
  </si>
  <si>
    <t>Tiết dạy :Em yêu cô giáo</t>
  </si>
  <si>
    <t>Sinh  nhật của bé</t>
  </si>
  <si>
    <t>Tiết dạy: Sinh  nhật của bé</t>
  </si>
  <si>
    <t>Ngày tét quê em</t>
  </si>
  <si>
    <t>Tiết day : Ngày tét quê em</t>
  </si>
  <si>
    <t xml:space="preserve"> Tiết dạy trẻ diễn thơ bài thơ: "Làng xóm buổi sáng"</t>
  </si>
  <si>
    <t>Làng xóm buổi sáng</t>
  </si>
  <si>
    <t>Mặt trời</t>
  </si>
  <si>
    <t xml:space="preserve">Đêm pháo hoa </t>
  </si>
  <si>
    <t xml:space="preserve">Tiết dạy: Đêm pháo hoa </t>
  </si>
  <si>
    <t>Tiết dạy knvđ bài: "Mẹ và cô"</t>
  </si>
  <si>
    <t>Tiết dạy knvđ bài: "Cây bắp cải"</t>
  </si>
  <si>
    <t>Tiết dạy knvđ bài: "Em tập lái ô tô"</t>
  </si>
  <si>
    <t>Tiết dạy knvđ bài: "Chúc mừng sinh nhật"</t>
  </si>
  <si>
    <t>Tiết dạy knvđ bài; "Bạn có biết không"</t>
  </si>
  <si>
    <t>Vận động theo ý thích khi nghe bài hát bản nhạc</t>
  </si>
  <si>
    <t>Có một số kỹ năng đơn giản biểu diễn khi nghe bài hát bản nhạc</t>
  </si>
  <si>
    <t>Là ai, làm chú bộ đội</t>
  </si>
  <si>
    <t xml:space="preserve"> Nhà của tôi, Mẹ đi vắng</t>
  </si>
  <si>
    <t>Tiết dạy: Ném trúng đích ngang ở khoảng cách xa 1,5m bằng 1 tay</t>
  </si>
  <si>
    <t>Sử dụng lời nói và hành động để chỉ vị trí của đối tượng trong không gian so với bản thân</t>
  </si>
  <si>
    <t>VS-AN: Nhận biết tên gọi một số thực phẩm quen thuộc</t>
  </si>
  <si>
    <t>VS-AN: Nhận biết màu sắc, kích thước, hình dạng, mùi vị của một số thực phẩm quen thuộc</t>
  </si>
  <si>
    <t>VS-AN:Tập rửa tay bằng xà phòng</t>
  </si>
  <si>
    <t>VS-AN:Làm quen thao tác lau mặt</t>
  </si>
  <si>
    <t>VS- AN: Tập súc miệng bằng nước muối</t>
  </si>
  <si>
    <t>VS-AN: Cởi mặc quần áo đơn giản</t>
  </si>
  <si>
    <t>VS-AN: Diễn đạt nhu cầu cá nhân</t>
  </si>
  <si>
    <t xml:space="preserve"> VS-AN: Ký hiệu cá nhân</t>
  </si>
  <si>
    <t>VS-AN: Mời cô, mời bạn khi ăn</t>
  </si>
  <si>
    <t>VS-AN: Không đùa nghịch làm đổ vãi thức ăn</t>
  </si>
  <si>
    <t>VS-AN: Không kén chọn thức ăn, ăn hết suất</t>
  </si>
  <si>
    <t>VS-AN:Đi vệ sinh đúng nơi quy định</t>
  </si>
  <si>
    <t>HĐNT: Bỏ rác đúng nơi quy định</t>
  </si>
  <si>
    <t>ĐTT: Nhận biết trang phục theo thời tiết. Bước đầu tập mặc quần áo</t>
  </si>
  <si>
    <t>HĐNT: Đặc điểm chung, tính chất nổi bật của đất, đá, cát, sỏi</t>
  </si>
  <si>
    <t>ĐTT: Ngày hội đến trường</t>
  </si>
  <si>
    <t>Cún con ngạc nhiên vì điều gì?</t>
  </si>
  <si>
    <t>Bài học đầu tiên của gấu con</t>
  </si>
  <si>
    <t>Hoa cúc trắng</t>
  </si>
  <si>
    <t>Công cha như núi thái sơn</t>
  </si>
  <si>
    <t>HĐNT: Một số cảnh đẹp, lễ hội của quê hương, đất nước</t>
  </si>
  <si>
    <t>HĐC: Một số nguồn ánh sáng trong sinh hoạt hàng ngày</t>
  </si>
  <si>
    <t>HĐC: Ích lợi của nước với đời sống con người, con vật, cây</t>
  </si>
  <si>
    <t>HĐNT: Quan tâm, hứng thú với sự vật, hiện tượng gần gũi như chăm chú quan sát sự vật, hiện tượng hay đặt câu hỏi về đối tượng</t>
  </si>
  <si>
    <t xml:space="preserve"> ĐTT: Nhận biết một số biểu hiện khi ốm</t>
  </si>
  <si>
    <t>TDS: Bài 1: (Hô hấp/ Tay/ Lưng, bụng/ Chân/ Bật)</t>
  </si>
  <si>
    <t>TDS: Bài 2: (Hô hấp/ Tay/ Lưng, bụng/ Chân/ Bật)</t>
  </si>
  <si>
    <t>TDS: Bài 3: (Hô hấp/ Tay/ Lưng, bụng/ Chân/ Bật)</t>
  </si>
  <si>
    <t>TDS: Bài 4: (Hô hấp/ Tay/ Lưng, bụng/ Chân/ Bật)</t>
  </si>
  <si>
    <t>TDS: Bài 5: (Hô hấp/ Tay/ Lưng, bụng/ Chân/ Bật)</t>
  </si>
  <si>
    <t>TDS: Bài 6: (Hô hấp/ Tay/ Lưng, bụng/ Chân/ Bật)</t>
  </si>
  <si>
    <t>TDS: Bài 7: (Hô hấp/ Tay/ Lưng, bụng/ Chân/ Bật)</t>
  </si>
  <si>
    <t>TDS: Bài 8: (Hô hấp/ Tay/ Lưng, bụng/ Chân/ Bật)</t>
  </si>
  <si>
    <t>TDS;Bài 9: (Hô hấp/ Tay/ Lưng, bụng/ Chân/ Bật)</t>
  </si>
  <si>
    <t>ĐTT; Sử dụng các từ biểu thị sự lễ phép "Vâng ạ"; "Dạ"; "Thưa", … trong giao tiếp</t>
  </si>
  <si>
    <t xml:space="preserve">HĐC: Cầm sách đúng chiều, mở sách, xem tranh và "đọc" truyện. </t>
  </si>
  <si>
    <t>HĐC :Một số trạng thái cảm xúc ( vui, buồn, sợ hãi, tức giận, ngạc nhiên ) qua nét mặt, cử chỉ, giọng nói, tranh ảnh</t>
  </si>
  <si>
    <t>HĐC: Chú ý lắng nghe khi cô, bạn nói</t>
  </si>
  <si>
    <t>HĐG: Chơi hòa thuận với bạn</t>
  </si>
  <si>
    <t>HĐC: Nhận biết hành vi " đúng" - " sai", " tốt" - " xấu"</t>
  </si>
  <si>
    <t>HĐC:Yêu mến, quan tâm đến người thân trong gia đình</t>
  </si>
  <si>
    <t>HĐC: Nhận xét sản phẩm tạo hình</t>
  </si>
  <si>
    <t>Đồ dùng trong gia đình</t>
  </si>
  <si>
    <t>Có một số kỹ năng đơn giản như quấn, dán, buộc, tách…</t>
  </si>
  <si>
    <t>Trung thu</t>
  </si>
  <si>
    <t>Bạn của bé</t>
  </si>
  <si>
    <t>An toàn cho bé</t>
  </si>
  <si>
    <t>Các bộ phận trên cơ thể</t>
  </si>
  <si>
    <t>Sức khỏe của bé</t>
  </si>
  <si>
    <t>Sinh nhật của bé</t>
  </si>
  <si>
    <t>Ngôi nhà của bé</t>
  </si>
  <si>
    <t>Ngày hội của cô</t>
  </si>
  <si>
    <t>Đồ dùng gia đình bé</t>
  </si>
  <si>
    <t>Nghề xây dựng</t>
  </si>
  <si>
    <t>Nghề bác sĩ</t>
  </si>
  <si>
    <t>Chú bồ đội</t>
  </si>
  <si>
    <t>Nghề sản xuất</t>
  </si>
  <si>
    <t>Nhánh 5</t>
  </si>
  <si>
    <t>Cô thợ may</t>
  </si>
  <si>
    <t>CHỦ ĐỀ: 
"NGÀNH NGHỀ VÀ CHÚ BỘ ĐỘI"</t>
  </si>
  <si>
    <t>CHỦ ĐỀ: 
"THỰC VẬT- TẾT VÀ MÙA XUÂN"</t>
  </si>
  <si>
    <t>Rau quả bé yêu</t>
  </si>
  <si>
    <t>Bé vui đón tết</t>
  </si>
  <si>
    <t>Mùa xuân</t>
  </si>
  <si>
    <t>Động vật trong gia đình</t>
  </si>
  <si>
    <t>Động vật sống dưới nước</t>
  </si>
  <si>
    <t>Giao thông đường bộ</t>
  </si>
  <si>
    <t>Giao thông đường thủy</t>
  </si>
  <si>
    <t>Giao thông đường không</t>
  </si>
  <si>
    <t>Hiện tượng tự nhiên</t>
  </si>
  <si>
    <t>Mùa hè</t>
  </si>
  <si>
    <t>Nước</t>
  </si>
  <si>
    <t>CHỦ ĐỀ: 
"QUÊ HƯƠNG BÁC HỒ - TẾT THIẾU NHI"</t>
  </si>
  <si>
    <t>Miền quê của bé</t>
  </si>
  <si>
    <t>HĐNT</t>
  </si>
  <si>
    <t>HĐH</t>
  </si>
  <si>
    <t>Tiết dạy: Bò theo hướng thẳng trong đường hẹp</t>
  </si>
  <si>
    <t>VS-AN</t>
  </si>
  <si>
    <t>HĐC</t>
  </si>
  <si>
    <t>HĐG</t>
  </si>
  <si>
    <t>ĐTT</t>
  </si>
  <si>
    <t>Tiết dạy : Tìm hiểu đồ dùng gia đình</t>
  </si>
  <si>
    <t>Bày tỏ tình cảm, nhu cầu và hiểu biết của bản thân bằng các câu đơn, câu đơn mở rộng</t>
  </si>
  <si>
    <t>Tiết dạy:  Dạy trẻ học thuộc thơ bài: "Bạn mới"</t>
  </si>
  <si>
    <t>Tiết dạy:Dạy trẻ học thuộc thơ bài"Bé đến lớp"</t>
  </si>
  <si>
    <t>Tiết dạy; trẻ đọc thuộc bài ca dao: "Công cha như núi thái sơn"</t>
  </si>
  <si>
    <t>Dạy quét nhà</t>
  </si>
  <si>
    <t>Bé học chào hỏi</t>
  </si>
  <si>
    <t>Tiết dạy: Bé học kỹ năng chào hỏi</t>
  </si>
  <si>
    <t>Bảo vệ môi trường</t>
  </si>
  <si>
    <t>Tiết dạy trẻ  kỹ năng : "Bảo vệ môi trường"</t>
  </si>
  <si>
    <t>Đêm qua em mơ gặp Bác Hồ</t>
  </si>
  <si>
    <t>Tiết dạy kn múa bài: "Đêm qua em mơ gặp Bác Hồ</t>
  </si>
  <si>
    <t>Tiết dạy rèn kn ân nhạc : Bài " Nhà của tôi"(hát)," Mẹ đi vắng"(vđminh họa)</t>
  </si>
  <si>
    <t>Vẽ cái bay</t>
  </si>
  <si>
    <t>Sử dụng một số kỹ năng nặn để tạo thành sản phẩm đơn giản</t>
  </si>
  <si>
    <t>Nghe hiểu nội dung truyện kẻ  phù hợp với độ tuổi</t>
  </si>
  <si>
    <t>Đọc truyện trẻ nghe</t>
  </si>
  <si>
    <t>Lắng nghe cô đọc truyện</t>
  </si>
  <si>
    <t>Trẻ nghe và hiểu nội dung truyện kể phù hợp với độ tuổi</t>
  </si>
  <si>
    <t>Phạm vi thực hiện</t>
  </si>
  <si>
    <t>lớp</t>
  </si>
  <si>
    <t>QH-BH</t>
  </si>
  <si>
    <t xml:space="preserve">Ghi chú về sự điều chỉnh so với kế hoạch chung của nhà trường
(nếu có)
</t>
  </si>
  <si>
    <t>Cộng</t>
  </si>
  <si>
    <t>Khối</t>
  </si>
  <si>
    <t>trường</t>
  </si>
  <si>
    <t>HĐC: Vẽ hình tròn đu quay</t>
  </si>
  <si>
    <t>HĐC: Vẽ hình tròn cái bánh</t>
  </si>
  <si>
    <t>Tiết dạy: Bật qua suối xa 25 cm</t>
  </si>
  <si>
    <t xml:space="preserve">Tiết dạy: Bật xa 25cm </t>
  </si>
  <si>
    <t>Tiết dạy: Bật liên tục về phía trước</t>
  </si>
  <si>
    <t xml:space="preserve">Tiết dạy: Bật tiến về phía trước </t>
  </si>
  <si>
    <t xml:space="preserve">Tiết dạy: Bật nhảy tại chỗ </t>
  </si>
  <si>
    <t xml:space="preserve">Tiết dạy: Ném xa bằng 2 tay </t>
  </si>
  <si>
    <t xml:space="preserve">Tiết dạy: Ném bóng xa bằng 2 tay </t>
  </si>
  <si>
    <t>Tiết dạy: Ném xa bằng 1 tay</t>
  </si>
  <si>
    <t>Tiết dạy: Ném  túi cát xa bằng 1 tay</t>
  </si>
  <si>
    <t>Tiết dạy: Bò theo đường zíc zắc (rộng 50cm, có 3-4 điểm zic zắc, mỗi điểm cách nhau 2,5m)</t>
  </si>
  <si>
    <t xml:space="preserve">Tiết dạy: Đi trong đường hẹp 3m x 0,2m </t>
  </si>
  <si>
    <t xml:space="preserve">Tiết dạy: Đi trong đường hẹp </t>
  </si>
  <si>
    <t>Tiết dạy: Đi thay đổi hướng theo 3-4 điểm zic zắc</t>
  </si>
  <si>
    <t>s</t>
  </si>
  <si>
    <t xml:space="preserve">Tiết dạy: Bò chui qua cổng (cao 40cm, rộng 40cm) </t>
  </si>
  <si>
    <t>Tiết dạy: Bước lên, xuống bục cao 30cm</t>
  </si>
  <si>
    <t xml:space="preserve">Tiết dạy: Bước lên, xuống bục cao </t>
  </si>
  <si>
    <t>VS-AN: Tên gọi một số món ăn hàng ngày</t>
  </si>
  <si>
    <t>Tiết dạy :nhận biết tay phải tay trái</t>
  </si>
  <si>
    <t xml:space="preserve"> Trẻ biết bày tỏ tình cảm, nhu cầu và hiểu biết của bản thân .</t>
  </si>
  <si>
    <t>HĐC: Bày tỏ tình cảm, nhu cầu và hiểu biết của bản thân bằng các câu đơn, câu đơn mở rộng về gia đình</t>
  </si>
  <si>
    <t>HĐC: Bày tỏ tình cảm, nhu cầu và hiểu biết của bản thân bằng các câu đơn, câu đơn mở rộng về nghề nghiệp</t>
  </si>
  <si>
    <t>HĐC: Bày tỏ tình cảm, nhu cầu và hiểu biết của bản thân bằng các câu đơn, câu đơn mở rộng về ngày tết</t>
  </si>
  <si>
    <t>Trả lời và đặt câu hỏi " Ai " " Cái gì', ở đâu', Khi nào"</t>
  </si>
  <si>
    <t>Có khả năng mô tả   được sự vật hiện tượng</t>
  </si>
  <si>
    <t>TV</t>
  </si>
  <si>
    <t xml:space="preserve"> PK</t>
  </si>
  <si>
    <t xml:space="preserve"> Bài 1: (Hô hấp/ Tay/ Lưng, bụng/ Chân/ Bật)</t>
  </si>
  <si>
    <t xml:space="preserve"> Bài 2: (Hô hấp/ Tay/ Lưng, bụng/ Chân/ Bật)</t>
  </si>
  <si>
    <t xml:space="preserve"> Bài 3: (Hô hấp/ Tay/ Lưng, bụng/ Chân/ Bật)</t>
  </si>
  <si>
    <t xml:space="preserve"> Bài 4: (Hô hấp/ Tay/ Lưng, bụng/ Chân/ Bật)</t>
  </si>
  <si>
    <t xml:space="preserve"> Bài 5: (Hô hấp/ Tay/ Lưng, bụng/ Chân/ Bật)</t>
  </si>
  <si>
    <t xml:space="preserve"> Bài 6: (Hô hấp/ Tay/ Lưng, bụng/ Chân/ Bật)</t>
  </si>
  <si>
    <t xml:space="preserve"> Bài 7: (Hô hấp/ Tay/ Lưng, bụng/ Chân/ Bật)</t>
  </si>
  <si>
    <t xml:space="preserve"> Bài 8: (Hô hấp/ Tay/ Lưng, bụng/ Chân/ Bật)</t>
  </si>
  <si>
    <t>Bài 9: (Hô hấp/ Tay/ Lưng, bụng/ Chân/ Bật)</t>
  </si>
  <si>
    <t xml:space="preserve"> Đi thay đổi tốc độ theo hiệu lệnh</t>
  </si>
  <si>
    <t xml:space="preserve"> Đi thay đổi tốc độ </t>
  </si>
  <si>
    <t xml:space="preserve"> Đi theo hiệu lệnh</t>
  </si>
  <si>
    <t xml:space="preserve"> Đi kiểm soát được vận động</t>
  </si>
  <si>
    <t>Tiết dạy: Đi thay theo đường zic zắc</t>
  </si>
  <si>
    <t xml:space="preserve"> Đi thay theo đường zic zắc</t>
  </si>
  <si>
    <t xml:space="preserve"> Đi trong đường hẹp 3m x 0,2m </t>
  </si>
  <si>
    <t xml:space="preserve">Đi trong đường hẹp </t>
  </si>
  <si>
    <t xml:space="preserve"> Chạy thay đổi tốc độ </t>
  </si>
  <si>
    <t xml:space="preserve"> Chạy theo hiệu lệnh cô</t>
  </si>
  <si>
    <t xml:space="preserve"> Chạy thay đổi tốc độ theo hiệu lệnh</t>
  </si>
  <si>
    <t xml:space="preserve"> Chạy thay đổi tốc độ theo nhạc</t>
  </si>
  <si>
    <t xml:space="preserve"> Chạy 15m liên tục về phía trước</t>
  </si>
  <si>
    <t xml:space="preserve"> Chạy 15m về phía trước</t>
  </si>
  <si>
    <t xml:space="preserve"> Chạy 15m liên tục theo cô</t>
  </si>
  <si>
    <t xml:space="preserve"> Đá bóng</t>
  </si>
  <si>
    <t xml:space="preserve"> Đá bóng trên sân</t>
  </si>
  <si>
    <t xml:space="preserve"> Đá bóng vào gôn</t>
  </si>
  <si>
    <t xml:space="preserve"> Đá bóng cho bạn</t>
  </si>
  <si>
    <t xml:space="preserve"> Đá bóng ra xa</t>
  </si>
  <si>
    <t xml:space="preserve"> Bò theo đường zíc zắc (rộng 50cm, có 3-4 điểm zic zắc, mỗi điểm cách nhau 2,5m)</t>
  </si>
  <si>
    <t xml:space="preserve"> Bò trong đường zíc zắc </t>
  </si>
  <si>
    <t xml:space="preserve">Tiết dạy: Bò trong đường zíc zắc </t>
  </si>
  <si>
    <t xml:space="preserve"> Bò chui qua cổng (cao 40cm, rộng 40cm) </t>
  </si>
  <si>
    <t xml:space="preserve"> Bước lên, xuống bục cao 30cm</t>
  </si>
  <si>
    <t xml:space="preserve"> Bước lên, xuống bục cao </t>
  </si>
  <si>
    <t>Tung bóng cho bạn ở khoảng cách xa 2,5m</t>
  </si>
  <si>
    <t>Tung bóng về phía trước</t>
  </si>
  <si>
    <t>Tung bóng vào rổ</t>
  </si>
  <si>
    <t>Đập bắt bóng (đường kính bóng 18cm)</t>
  </si>
  <si>
    <t>Đập bắt bóng bằng 2 tay</t>
  </si>
  <si>
    <t>Đập  bóng liên tục</t>
  </si>
  <si>
    <t xml:space="preserve"> Đập bắt bóng </t>
  </si>
  <si>
    <t xml:space="preserve"> Đập bóng </t>
  </si>
  <si>
    <t xml:space="preserve"> Ném xa bằng 1 tay</t>
  </si>
  <si>
    <t xml:space="preserve"> Ném  túi cát xa bằng 1 tay</t>
  </si>
  <si>
    <t xml:space="preserve"> Ném xa bằng 2 tay </t>
  </si>
  <si>
    <t xml:space="preserve">Ném bóng xa bằng 2 tay </t>
  </si>
  <si>
    <t xml:space="preserve"> Bật nhảy tại chỗ </t>
  </si>
  <si>
    <t xml:space="preserve"> Bật nhảy liên tục tại chỗ </t>
  </si>
  <si>
    <t xml:space="preserve"> Bật tiến về phía trước </t>
  </si>
  <si>
    <t xml:space="preserve">Bật xa 25cm </t>
  </si>
  <si>
    <t xml:space="preserve"> Bật qua suối xa 25 cm</t>
  </si>
  <si>
    <t>Vẽ hình tròn đu quay</t>
  </si>
  <si>
    <t xml:space="preserve"> Vẽ hình tròn cái bánh</t>
  </si>
  <si>
    <t xml:space="preserve"> Xếp chồng các hình khối khác nhau tạo trường mầm non</t>
  </si>
  <si>
    <t xml:space="preserve"> Xếp chồng các hình khối khác nhau tạo dồ chơi của bé</t>
  </si>
  <si>
    <t>Tập sử dụng bút tô vẽ dụng cụ của một số nghề</t>
  </si>
  <si>
    <t>Tập sử dụng bút tô vẽ  cây, hoa, bánh ngày tết</t>
  </si>
  <si>
    <t xml:space="preserve">  Xé - dán con gà</t>
  </si>
  <si>
    <t xml:space="preserve"> Xé - dán ô tô</t>
  </si>
  <si>
    <t xml:space="preserve">  Xé - dán ông mặt trời</t>
  </si>
  <si>
    <t xml:space="preserve">  Xé - dán giấy ngôi nhà </t>
  </si>
  <si>
    <t>Tên gọi một số món ăn hàng ngày</t>
  </si>
  <si>
    <t xml:space="preserve"> Diễn đạt nhu cầu cá nhân</t>
  </si>
  <si>
    <t>HĐNT:Mối liên hệ đơn giản giữa cây  cối với môi trường sống và cách chăm sóc bảo vệ</t>
  </si>
  <si>
    <t>Mối liên hệ đơn giản giữa  cây  cối với môi trường sống và cách chăm sóc bảo vệ</t>
  </si>
  <si>
    <t>Mối liên hệ đơn giản giữa con vật, với môi trường sống và cách chăm sóc bảo vệ</t>
  </si>
  <si>
    <t>HĐNT:Mối liên hệ đơn giản giữa con vật  với môi trường sống và cách chăm sóc bảo vệ</t>
  </si>
  <si>
    <t>Tiết dạy :nhận biết tay trái tay phải</t>
  </si>
  <si>
    <t>Nhận biết tay phải tay trái</t>
  </si>
  <si>
    <t>:Nhận biết tay trái tay phải</t>
  </si>
  <si>
    <t>HĐC: Nghe hiểu được các từ chỉ người : Tên cô giáo,  cá bạn các đồ chơi</t>
  </si>
  <si>
    <t>HĐC: Nghe hiểu được các từ chỉ người, tên bản thân, các bạn, đồ chơi của bé</t>
  </si>
  <si>
    <t>HĐC: Nghe hiểu được các từ chỉ người, tên những người thân đồ dùng trong gia đình quen thuộc</t>
  </si>
  <si>
    <t>HĐC: Nghe hiểu được các từ chỉ người, tên gọi những nghề phổ biến và dụng cụ, sản phẩm của những nghề đó</t>
  </si>
  <si>
    <t>Nghe hiểu được các từ chỉ người : Tên cô giáo,  cá bạn các đồ chơi</t>
  </si>
  <si>
    <t>Nghe hiểu được các từ chỉ người, tên bản thân, các bạn, đồ chơi của bé</t>
  </si>
  <si>
    <t>Nghe hiểu được các từ chỉ người, tên những người thân đồ dùng trong gia đình quen thuộc</t>
  </si>
  <si>
    <t>Nghe hiểu được các từ chỉ người, tên gọi những nghề phổ biến và dụng cụ, sản phẩm của những nghề đó</t>
  </si>
  <si>
    <t>HĐNT: Nghe hiểu từ khái quát và làm theo yêu cầu đơn giản về hoa quả</t>
  </si>
  <si>
    <t>HĐNT: Nghe hiểu từ khái quát làm theo yêu cầu đơn giản về con vật</t>
  </si>
  <si>
    <t xml:space="preserve"> Nghe hiểu từ khái quát và làm theo yêu cầu đơn giản về hoa quả</t>
  </si>
  <si>
    <t>Nghe hiểu từ khái quát làm theo yêu cầu đơn giản về con vật</t>
  </si>
  <si>
    <t>ĐTT: Nghe hiểu và trả lời câu hỏi của cô về luật giao thông gần gũi</t>
  </si>
  <si>
    <t>ĐTT: Nghe hiểu và trả lời câu hỏi của cô về  hiện tượng tự nhiên gần gũi</t>
  </si>
  <si>
    <t>ĐTT: Nghe hiểu và trả lời câu hỏi của cô về  nơi ở quê bé</t>
  </si>
  <si>
    <t xml:space="preserve"> Nghe hiểu và trả lời câu hỏi của cô về luật giao thông gần gũi</t>
  </si>
  <si>
    <t>Nghe hiểu và trả lời câu hỏi của cô về  hiện tượng tự nhiên gần gũi</t>
  </si>
  <si>
    <t>Nghe hiểu và trả lời câu hỏi của cô về  nơi ở quê bé</t>
  </si>
  <si>
    <t>HĐC: Phát âm các tiếng của Tiếng Việt về trường mầm non</t>
  </si>
  <si>
    <t>HĐC: Phát âm các tiếng của Tiếng Việt về tên sở thích của bản thân</t>
  </si>
  <si>
    <t xml:space="preserve"> Phát âm các tiếng của Tiếng Việt về trường mầm non</t>
  </si>
  <si>
    <t xml:space="preserve"> Phát âm các tiếng của Tiếng Việt về tên sở thích của bản thân</t>
  </si>
  <si>
    <t xml:space="preserve"> Bày tỏ tình cảm, nhu cầu và hiểu biết của bản thân bằng các câu đơn, câu đơn mở rộng về gia đình</t>
  </si>
  <si>
    <t xml:space="preserve"> Bày tỏ tình cảm, nhu cầu và hiểu biết của bản thân bằng các câu đơn, câu đơn mở rộng về nghề nghiệp</t>
  </si>
  <si>
    <t>Bày tỏ tình cảm, nhu cầu và hiểu biết của bản thân bằng các câu đơn, câu đơn mở rộng về ngày tết</t>
  </si>
  <si>
    <t>HĐNT: Trả lời và đặt câu hỏi  " Con gì', Ở đâu'?</t>
  </si>
  <si>
    <t>HĐNT: Trả lời và đặt câu hỏi  " xe gì', Ở đâu', Khi nào"</t>
  </si>
  <si>
    <t>Trả lời và đặt câu hỏi  " Con gì', Ở đâu'?</t>
  </si>
  <si>
    <t>Trả lời và đặt câu hỏi  " xe gì', Ở đâu', Khi nào"</t>
  </si>
  <si>
    <t>ĐTT; Sử dụng các từ biểu thị sự lễ phép kính trọng về  Bác Hồ, yêu quý quê hương</t>
  </si>
  <si>
    <t xml:space="preserve"> Sử dụng các từ biểu thị sự lễ phép kính trọng về  Bác Hồ, yêu quý quê hương</t>
  </si>
  <si>
    <t xml:space="preserve"> Kể lại được chuyện đơn giản đã được nghe " Bác gấu đen và 2 chú thỏ" với sự giúp đỡ của cô</t>
  </si>
  <si>
    <t xml:space="preserve"> Kể lại được chuyện đơn giản đã được nghe " Nhổ củ cải" với sự giúp đỡ của cô</t>
  </si>
  <si>
    <t xml:space="preserve"> Đóng vai theo lời dẫn chuyện của giáo viên</t>
  </si>
  <si>
    <t>HĐC: Mô tả  sự vật tranh ảnh có sự giúp đỡ của cô</t>
  </si>
  <si>
    <t xml:space="preserve"> Mô tả  sự vật tranh ảnh có sự giúp đỡ của cô</t>
  </si>
  <si>
    <t xml:space="preserve">Mô tả  sự vật  qua tranh ảnh </t>
  </si>
  <si>
    <t>HĐG: Tiếp xúc với chữ, sách</t>
  </si>
  <si>
    <t>Tiếp xúc với sách truyện</t>
  </si>
  <si>
    <t>Tiếp xúc với chữ, sách</t>
  </si>
  <si>
    <t>Trải nghiện thực tế: xếp dọn đồ dùng đồ chơi.</t>
  </si>
  <si>
    <t>Trải nghiện thực tế: chia giấy vẽ</t>
  </si>
  <si>
    <t>HĐG: Thực hiện một số quy định ở lớp Sau khi chơi xếp cất đồ chơi, không tranh giành đồ chơi.</t>
  </si>
  <si>
    <t>HĐG: Thực hiện một số quy định ở  gia đình, vâng lời bố mẹ</t>
  </si>
  <si>
    <t>Thực hiện một số quy định ở lớp Sau khi chơi xếp cất đồ chơi, không tranh giành đồ chơi.</t>
  </si>
  <si>
    <t>Thực hiện một số quy định ở  gia đình, vâng lời bố mẹ</t>
  </si>
  <si>
    <t xml:space="preserve"> Chú ý lắng nghe khi cô, bạn nói</t>
  </si>
  <si>
    <t xml:space="preserve"> Chơi chung với bạn ở các góc chơi với bạn</t>
  </si>
  <si>
    <t xml:space="preserve"> Chơi hòa thuận với bạn</t>
  </si>
  <si>
    <t>HĐC: Nghe âm thanh, các bài hát, bản nhạc gần gũi .</t>
  </si>
  <si>
    <t>HĐC: Ngắm nhìn vẻ đẹp nổi bật của các sự vật, hiện tượng trong thiên nhiên, cuộc sống và tác phẩm nghệ thuật</t>
  </si>
  <si>
    <t xml:space="preserve"> Nghe âm thanh, các bài hát, bản nhạc gần gũi .</t>
  </si>
  <si>
    <t xml:space="preserve"> Ngắm nhìn vẻ đẹp nổi bật của các sự vật, hiện tượng trong thiên nhiên, cuộc sống và tác phẩm nghệ thuật</t>
  </si>
  <si>
    <t>HĐC: Nghe  âm thanh các bài hát, bản nhạc thiếu  nhi</t>
  </si>
  <si>
    <t xml:space="preserve">Nghe  âm thanh các bài hát, bản nhạc thiếu nhi. </t>
  </si>
  <si>
    <t>HĐC: Nghe bài hát, bản nhạc phù hợp với chủ đề.</t>
  </si>
  <si>
    <t>HĐC: Nghe bài  thơ, đồng dao, ca dao, tục ngữ; phù hợp với độ tuổi và chủ đề thực hiện</t>
  </si>
  <si>
    <t>HĐC: Nghe  kể chuyện phù hợp với độ tuổi và chủ đề thực hiện</t>
  </si>
  <si>
    <t>Nghe bài hát, bản nhạc phù hợp với chủ đề.</t>
  </si>
  <si>
    <t>Nghe bài  thơ, đồng dao, ca dao, tục ngữ; phù hợp với độ tuổi và chủ đề thực hiện</t>
  </si>
  <si>
    <t xml:space="preserve"> Nghe  kể chuyện phù hợp với độ tuổi và chủ đề thực hiện</t>
  </si>
  <si>
    <t>HĐC: Nói cảm nhận về vẻ đẹp nổi bật của tác phẩm tạo hình về các phương tiện giao thông</t>
  </si>
  <si>
    <t>HĐC: Nói cảm nhận về vẻ đẹp nổi bật của tác phẩm tạo hình về các hiện tượng tự nhiên</t>
  </si>
  <si>
    <t>HĐC: Nói cảm nhận về vẻ đẹp nổi bật của tác phẩm tạo hình về quê hương</t>
  </si>
  <si>
    <t>Nói cảm nhận về vẻ đẹp nổi bật của tác phẩm tạo hình về các phương tiện giao thông</t>
  </si>
  <si>
    <t>Nói cảm nhận về vẻ đẹp nổi bật của tác phẩm tạo hình về các hiện tượng tự nhiên</t>
  </si>
  <si>
    <t>Nói cảm nhận về vẻ đẹp nổi bật của tác phẩm tạo hình về quê hương</t>
  </si>
  <si>
    <t>HĐC: Dạy trẻ nhận xét sản phẩm tạo hình</t>
  </si>
  <si>
    <t xml:space="preserve"> Nhận xét sản phẩm tạo hình</t>
  </si>
  <si>
    <t>Trẻ nhận xét sản phẩm tạo hình</t>
  </si>
  <si>
    <t xml:space="preserve"> Vận động theo ý thích khi hát .</t>
  </si>
  <si>
    <t xml:space="preserve"> Tạo ra các sản phẩm đơn giản </t>
  </si>
  <si>
    <t>Tạo ra các sản phẩm  theo ý thích</t>
  </si>
  <si>
    <t xml:space="preserve"> Tập đặt tên cho sản phẩm của mình</t>
  </si>
  <si>
    <t xml:space="preserve"> Biết đặt tên cho sản phẩm của mình</t>
  </si>
  <si>
    <t>HĐNT:  T/C: Đi thay đổi tốc độ theo hiệu lệnh</t>
  </si>
  <si>
    <t xml:space="preserve">HĐNT: T/C: Đi thay đổi tốc độ </t>
  </si>
  <si>
    <t>HĐNT:T/C:  Đi theo hiệu lệnh</t>
  </si>
  <si>
    <t>HĐNT:T/C:  Đi kiểm soát được vận động</t>
  </si>
  <si>
    <t>HĐNT: T/C: Chạy thay đổi tốc độ theo hiệu lệnh</t>
  </si>
  <si>
    <t xml:space="preserve">HĐNT:T/C:  Chạy thay đổi tốc độ </t>
  </si>
  <si>
    <t>HĐNT: T/C:Chạy theo hiệu lệnh cô</t>
  </si>
  <si>
    <t>HĐNTT/C:: Chạy thay đổi tốc độ theo nhạc</t>
  </si>
  <si>
    <t>HĐNT: T/C: Chạy kiểm soát được  đổi tốc độ .</t>
  </si>
  <si>
    <t xml:space="preserve"> Chạy kiểm soát được  đổi tốc độ .</t>
  </si>
  <si>
    <t>HĐNT: T/C: Chạy 15m liên tục theo hướng thẳng</t>
  </si>
  <si>
    <t>HĐNT:T/C:  Chạy 15m liên tục về phía trước</t>
  </si>
  <si>
    <t>HĐNT: T/C: Chạy 15m về phía trước</t>
  </si>
  <si>
    <t>HĐNT: T/C: Chạy 15m liên tục theo cô</t>
  </si>
  <si>
    <t>HĐNT: T/C; Đá bóng</t>
  </si>
  <si>
    <t>HĐNT:T/C; Đá bóng trên sân</t>
  </si>
  <si>
    <t>HĐNT: T/C: Đá bóng vào gôn</t>
  </si>
  <si>
    <t>HĐNT: T/C: Đá bóng cho bạn</t>
  </si>
  <si>
    <t>HĐNT: T/C: Đá bóng ra xa</t>
  </si>
  <si>
    <t>HĐNT:T/C; Tung bóng với cô ở khoảng cách xa 2,5m</t>
  </si>
  <si>
    <t>HĐNT:T/C: Tung bóng cho bạn ở khoảng cách xa 2,5m</t>
  </si>
  <si>
    <t>HĐNT:T/C: Tung bóng về phía trước</t>
  </si>
  <si>
    <t>HĐNT:T/C: Tung bóng vào rổ</t>
  </si>
  <si>
    <t>HĐNT:T/C: Đập bắt bóng (đường kính bóng 18cm)</t>
  </si>
  <si>
    <t>HĐNT:T/C:  Đập bắt bóng bằng 2 tay</t>
  </si>
  <si>
    <t>HĐNT: T/C: Đập  bóng liên tục</t>
  </si>
  <si>
    <t xml:space="preserve">HĐNT: T/C; Đập bắt bóng </t>
  </si>
  <si>
    <t xml:space="preserve">HĐNT: T/C: Đập bóng </t>
  </si>
  <si>
    <t>HĐNT: T/C: Truyền bắt bóng 2 bên theo hàng ngang</t>
  </si>
  <si>
    <t>HĐNT:T/C;  truyền bắt bóng 2 bên theo hàng dọc</t>
  </si>
  <si>
    <t>VS-AN:  Xoay tròn cổ tay</t>
  </si>
  <si>
    <t xml:space="preserve"> Đan các ngón tay vào nhau</t>
  </si>
  <si>
    <t xml:space="preserve"> Nắm xòa bàn tay</t>
  </si>
  <si>
    <t>TDS:T/C:  Đan các ngón tay vào nhau</t>
  </si>
  <si>
    <t>TDS:T/C : Nắm xòe bàn tay</t>
  </si>
  <si>
    <t>HĐC: Cắt đuôi đèn lồng</t>
  </si>
  <si>
    <t>HĐG: T/C: Xếp chồng các hình khối khác nhau tạo trường mầm non</t>
  </si>
  <si>
    <t>HĐG: T/C: Xếp chồng các hình khối khác nhau tạo dồ chơi của bé</t>
  </si>
  <si>
    <t>HĐC: Chơi  Cài, cởi cúc to</t>
  </si>
  <si>
    <t>HĐG: Chơi: : tô vẽ dụng cụ của một số nghề</t>
  </si>
  <si>
    <t>HĐG:Chơi:  tô vẽ  cây, hoa, bánh ngày tết</t>
  </si>
  <si>
    <t>HĐG:   Chơi: Xé - dán con gà</t>
  </si>
  <si>
    <t>HĐG:  Chơi:  Xé - dán ô tô</t>
  </si>
  <si>
    <t>HĐG:  Chơi: Xé - dán ông mặt trời</t>
  </si>
  <si>
    <t xml:space="preserve">HĐG: Chơi;  Xé - dán giấy ngôi nhà </t>
  </si>
  <si>
    <t xml:space="preserve">Sử dụng một số thiết bị văn phòng phẩm:  bút dạ/sáp màu </t>
  </si>
  <si>
    <t>Sử dụng một số thiết bị văn phòng phẩm:  kéo, hồ dán,…</t>
  </si>
  <si>
    <t xml:space="preserve">HĐG: Chơi  tập vẽ   bút dạ/sáp màu </t>
  </si>
  <si>
    <t>HĐG: Chơi: Sử dụng  kéo cắt,  hồ dán,…</t>
  </si>
  <si>
    <t xml:space="preserve"> Tên gọi một số món ăn quen thuộc địa phương</t>
  </si>
  <si>
    <t>VS-AN: Tên gọi một số món ăn quen thuộc địa phương.</t>
  </si>
  <si>
    <t>VS-AN: Giới thiệu  Giá trị dinh dưỡng của một số loại thực phẩm</t>
  </si>
  <si>
    <t xml:space="preserve"> Diễn đạt nhu cầu mong muốn</t>
  </si>
  <si>
    <t>VS-AN: Diễn đạt nhu cầu  mong muốn</t>
  </si>
  <si>
    <t xml:space="preserve"> Cách sử dụng  cốc, ca </t>
  </si>
  <si>
    <t>Cách sử dụng bát, thìa.</t>
  </si>
  <si>
    <t>VS-AN: Cách sử dụng bát, thìa.</t>
  </si>
  <si>
    <t>VS-AN:  Dạy Cách sử dụng  cốc, ca.</t>
  </si>
  <si>
    <t xml:space="preserve">HĐG: Chơi mua bán lựa chọn thực phẩm sạch, tươi ngon có lợi cho sức khỏe </t>
  </si>
  <si>
    <t>HĐG :  Chơi: Bảo quản thực phẩm/ thức ăn đơn giản bằng cách úp nồng màn</t>
  </si>
  <si>
    <t>VS-AN: Tắm rửa, giữ vệ sinh thân thể</t>
  </si>
  <si>
    <t xml:space="preserve"> Những  đồ vật gây nguy hiểm</t>
  </si>
  <si>
    <t>HĐC: Dạy trẻ một số đồ vật gây nguy hiểm</t>
  </si>
  <si>
    <t>Phòng tránh những  vận dụng nguy hiểm.</t>
  </si>
  <si>
    <t>HĐC: Dạy Tránh xa những  đồ vật gây nguy hiểm</t>
  </si>
  <si>
    <t>HĐC:  Dạy trẻ một số khu vực nguy hiểm</t>
  </si>
  <si>
    <t>HĐC: Dạy  Các giác quan và chức năng của các giác quan</t>
  </si>
  <si>
    <t>HĐC: T/C:  "Ai nói đúng" Tên của bố, mẹ các thành viên trong gia đình. Địa chỉ gia đình</t>
  </si>
  <si>
    <t>HĐC: Sân chơi " Chiến sĩ tí hon"</t>
  </si>
  <si>
    <t>HĐC: Vui  Tết thiếu nhi</t>
  </si>
  <si>
    <t>HĐC:  H ội thi "Bé khỏe ngoan"</t>
  </si>
  <si>
    <t>HĐC:  Đón "Tết trung thu"</t>
  </si>
  <si>
    <t>HĐC: Dạy nhận biết  " Cờ Tổ quốc"</t>
  </si>
  <si>
    <t>HĐC: Đọc chuyện trẻ nghe: " Cún con ngạc nhiên vì điều gì?"</t>
  </si>
  <si>
    <t>HĐC: Đọc chuyện trẻ nghe: "Hoa cúc trắng"</t>
  </si>
  <si>
    <t>HĐC:  Đọc chuyện trẻ nghe: "Bài học đầu tiên của gấu con"</t>
  </si>
  <si>
    <t>HĐC:  Đọc chuyện trẻ nghe: "Bác nông dân"</t>
  </si>
  <si>
    <t>HĐC:  Đọc chuyện trẻ nghe: "Chú vịt xám"</t>
  </si>
  <si>
    <t>HĐC: Đọc chuyện trẻ nghe; " Chú thỏ tinh khôn"</t>
  </si>
  <si>
    <t>HĐC:Đọc chuyện trẻ nghe: " Hoa mào gà"</t>
  </si>
  <si>
    <t>HĐC: Đọc chuyện trẻ nghe: "Ai cho trái ngọt"</t>
  </si>
  <si>
    <t>Tháp mười dẹp nhất bông sen</t>
  </si>
  <si>
    <t>HĐC:Đọc bài  ca dao:"Tháp mười dẹp nhất bông sen"</t>
  </si>
  <si>
    <t>HĐC: Đọc bài đồng dao "Đi cầu đi quán"</t>
  </si>
  <si>
    <t>HĐC: Đọc bài  đồng dao;"Trời mưa trời gió"</t>
  </si>
  <si>
    <t>HĐC: Rèn kể lại được chuyện đơn giản đã được nghe " Bác gấu đen và 2 chú thỏ" với sự giúp đỡ của cô</t>
  </si>
  <si>
    <t>HĐC: Rèn kể lại được chuyện đơn giản đã được nghe " Nhổ củ cải" với sự giúp đỡ của cô</t>
  </si>
  <si>
    <t>HĐC:  Dạy đóng vai theo lời dẫn chuyện của giáo viên</t>
  </si>
  <si>
    <t xml:space="preserve">HĐC: Đóng vai theo lời dẫn chuyện của bạn  </t>
  </si>
  <si>
    <t xml:space="preserve"> Đóng vai theo lời dẫn chuyện của bạn.</t>
  </si>
  <si>
    <t xml:space="preserve">HĐC: Trẻ mô tả  sự vật  qua tranh ảnh </t>
  </si>
  <si>
    <t>ĐTT:  Rèn cách nói đủ nghe, không nói lí nhí</t>
  </si>
  <si>
    <t>HĐG: Chơi góc sách " Làm quen với  cách đọc"</t>
  </si>
  <si>
    <t>HĐG: Biết cách giở sách  xem tranh, cách đọc từ trên xuống dưới từ trái sang phải</t>
  </si>
  <si>
    <t>Làm quen với  cách  giở sách , đọc từ trên xuống dưới từ trái sang phải</t>
  </si>
  <si>
    <t>HĐC: Tập; Xem và nghe đọc các loại sách khác nhau</t>
  </si>
  <si>
    <t>HĐC: Làm quen với một số kí hiệu thông thường ở gia đình, trường lớp( Ký hiệu nhà vệ sinh, nơi cấm…)</t>
  </si>
  <si>
    <t>HĐG: Chơi góc sách: Tiếp xúc với sách truyện</t>
  </si>
  <si>
    <t xml:space="preserve">HĐG: Chơi góc nghệ thuật; Vẽ, tô màu </t>
  </si>
  <si>
    <t>HĐC:  Rèn cách giữ gìn sách</t>
  </si>
  <si>
    <t>HĐC: Dạy trẻ biết Tên, tuổi, giới tính của bản thân</t>
  </si>
  <si>
    <t>HĐC:Kể về bản thân thông qua những câu hỏi gợi mở của cô, tham gia các hoạt  động cùng cô và bạn.</t>
  </si>
  <si>
    <t>HĐG:  Chơi xong  xếp dọn đồ dùng đồ chơi.</t>
  </si>
  <si>
    <t>HĐC: Trải nghiện thực tế: chia giấy vẽ</t>
  </si>
  <si>
    <t>HĐC: Chú ý lắng nghe khi tìm hiểu  về hiện tượng tự nhiên</t>
  </si>
  <si>
    <t>Chú ý lắng nghe khi tìm hiểu về hiện tượng tự nhiên</t>
  </si>
  <si>
    <t xml:space="preserve">HĐG: Chơi chung với bạn ở các góc chơi </t>
  </si>
  <si>
    <t>HĐG:Quan tâm, giúp đỡ bạn khi chơi với mình</t>
  </si>
  <si>
    <t>Quan tâm, giúp đỡ bạn .</t>
  </si>
  <si>
    <t>HĐNT: Bảo vệ và chăm sóc con vật,  tưới cây cối góc thiên nhiên.</t>
  </si>
  <si>
    <t>VS-AN : Dạy trẻ, biết sử dụng và tiết kiệm điện, nước</t>
  </si>
  <si>
    <t>HĐC; Hát trẻ nghe:" Cô giáo miền xuôi"</t>
  </si>
  <si>
    <t>HĐC; Hát trẻ nghe: "Năm ngón tay ngoan"</t>
  </si>
  <si>
    <t>HĐC: Hát trẻ nghe: "Bà thương em"</t>
  </si>
  <si>
    <t>HĐC: Hát trẻ nghe: "Đi cấy"</t>
  </si>
  <si>
    <t>HĐC: Hát trẻ nghe : "Màu áo chú bộ đội"</t>
  </si>
  <si>
    <t>HĐC: Hát trẻ nghe; " Chú mèo con"</t>
  </si>
  <si>
    <t>HĐC: Hát trẻ nghe; "Lý cây bông"</t>
  </si>
  <si>
    <t>HĐC;Hát trẻ nghe: " Anh phi công ơ"i</t>
  </si>
  <si>
    <t>HĐC: Hát trẻ nghe : "Sau mưa"</t>
  </si>
  <si>
    <t>HĐC;Hát trẻ nge: " Nhớ giọng hát Bác Hồ"</t>
  </si>
  <si>
    <t>HĐG: Chơi góc xây dựng:  Xếp những sản phẩm có cấu trúc đơn giản</t>
  </si>
  <si>
    <t>HĐG: Chơi góc nghệ thuật: "Vận động theo ý thích khi hát" .</t>
  </si>
  <si>
    <t>HĐC: Vận động theo ý thích khi hát / nghe các bài hát, bản nhạc quen thuộc</t>
  </si>
  <si>
    <t xml:space="preserve">HĐG: Chơi góc nghệ thuật tạo ra các sản phẩm đơn giản </t>
  </si>
  <si>
    <t>HĐG: Chơi góc nghệ thuật tạo ra các sản phẩm  theo ý thích</t>
  </si>
  <si>
    <t>HĐG:  Chơi các góc: tập đặt tên cho sản phẩm của mình</t>
  </si>
  <si>
    <t>HĐG: Chơi các góc:  Biết đặt tên cho sản phẩm của mình</t>
  </si>
  <si>
    <t>Anh Thơ</t>
  </si>
  <si>
    <t>Gia Bảo</t>
  </si>
  <si>
    <t xml:space="preserve">Nội dung chủ đề </t>
  </si>
  <si>
    <t>Hoạt động chủ đề</t>
  </si>
  <si>
    <t xml:space="preserve"> Lĩnh vực ngôn ngữ</t>
  </si>
  <si>
    <t>Đồ chơi của bé</t>
  </si>
  <si>
    <t>Trường lớp hoc  cua be</t>
  </si>
  <si>
    <t>CHỦ ĐỀ 
"TRƯỜNG MẦM NON- TẾT TRUNG THU"</t>
  </si>
  <si>
    <t>Bò chui qua cổng: cao, rộng40cm</t>
  </si>
  <si>
    <t>Tiết dạy: Bò chui qua cổng: Cao, rộng =40cm</t>
  </si>
  <si>
    <t>Theo nhịp còi</t>
  </si>
  <si>
    <t>Tiết dạy: Dạy trẻ thuộc thơ:"Theo nhịp còi"</t>
  </si>
  <si>
    <t>Đu quay</t>
  </si>
  <si>
    <t>Tiết dayKNCH Bài: Đu quay</t>
  </si>
  <si>
    <t>Dán hoa tặng bạn</t>
  </si>
  <si>
    <t>Tiết dạy: "Dán hoa tặng bạn" (m)</t>
  </si>
  <si>
    <t>Tiết dạy: "Nặn Bánh tròn" (m)</t>
  </si>
  <si>
    <t>Nặn bánh tròn</t>
  </si>
  <si>
    <t>Hoa bé thích</t>
  </si>
  <si>
    <t>Tìm hiểu một số loại hoa</t>
  </si>
  <si>
    <t>Tiết dạy: Tìm hiểu một số loại hoa</t>
  </si>
  <si>
    <t>Tiết dạy: Dạy trẻ thuộc bài thơ: " Hồ sen"</t>
  </si>
  <si>
    <t>Hái hoa</t>
  </si>
  <si>
    <t>Tô vườn hoa</t>
  </si>
  <si>
    <t>Tiết dạy: "Tô màu áo chú bộ đội"(m)</t>
  </si>
  <si>
    <t>Nặn bánh trưng, bánh dày</t>
  </si>
  <si>
    <t>CHỦ ĐỀ
GIAO THÔNG</t>
  </si>
  <si>
    <t>Tiết dạy: Đếm trên đối tượng trên phạm vi  2</t>
  </si>
  <si>
    <t xml:space="preserve">Chuyền bóng qua đầu </t>
  </si>
  <si>
    <t>Trẻ biết phối hợp với bạn : "Chuyền bóng qua đầu"</t>
  </si>
  <si>
    <t>Chuyền bóng qua đầu  cho bạn</t>
  </si>
  <si>
    <t xml:space="preserve"> Tiết dạy: "Chuyền bóng qua đầu  cho bạn"</t>
  </si>
  <si>
    <t>Đồng hồ quả lắc</t>
  </si>
  <si>
    <t>Tách 3 đối tượng thành các nhóm nhỏ</t>
  </si>
  <si>
    <t>Đếm trên đối tượng trong phạm vi 5</t>
  </si>
  <si>
    <t>6</t>
  </si>
  <si>
    <t>Phạm Thị Sâm</t>
  </si>
  <si>
    <t>Nhánh1 `</t>
  </si>
  <si>
    <t>Tiết dạy: Đếm trên đối tượng trong phạm vi 5</t>
  </si>
  <si>
    <t>Kiều An</t>
  </si>
  <si>
    <t>Nhật Anh</t>
  </si>
  <si>
    <t>Thanh Bình</t>
  </si>
  <si>
    <t>Bảo Châu</t>
  </si>
  <si>
    <t>Ngọc Diệp</t>
  </si>
  <si>
    <t>Việt Hoàng</t>
  </si>
  <si>
    <t>Gia Hưng</t>
  </si>
  <si>
    <t>Lương Khang</t>
  </si>
  <si>
    <t>Văn Khánh</t>
  </si>
  <si>
    <t>Anh Khoa</t>
  </si>
  <si>
    <t>Khánh Ly</t>
  </si>
  <si>
    <t>Diễm my</t>
  </si>
  <si>
    <t>Yến Nhi</t>
  </si>
  <si>
    <t>Bảo ngọc</t>
  </si>
  <si>
    <t>Anh Quyền</t>
  </si>
  <si>
    <t>Thanh Tâm</t>
  </si>
  <si>
    <t>Quang Tin</t>
  </si>
  <si>
    <t>Văn Tuấn</t>
  </si>
  <si>
    <t>Aí Thanh</t>
  </si>
  <si>
    <t>Văn Thiện</t>
  </si>
  <si>
    <t>Minh Thư</t>
  </si>
  <si>
    <t>Kiều Trang</t>
  </si>
  <si>
    <t>Huyền trang</t>
  </si>
  <si>
    <t>Văn Trà</t>
  </si>
  <si>
    <t>Quang Vinh A</t>
  </si>
  <si>
    <t>Quang Vinh B</t>
  </si>
  <si>
    <t>PhạmTâm</t>
  </si>
  <si>
    <t>06/9-08/10</t>
  </si>
  <si>
    <t>11/10-05/11</t>
  </si>
  <si>
    <t>08/11-03/12</t>
  </si>
  <si>
    <t>06/12-14/01</t>
  </si>
  <si>
    <t>17/01-18/02</t>
  </si>
  <si>
    <t>21/02-18/03</t>
  </si>
  <si>
    <t>21/03-08/04</t>
  </si>
  <si>
    <t>02/05-20/05</t>
  </si>
  <si>
    <t>11/04-29/04</t>
  </si>
  <si>
    <t>Động vật sống trong rừng</t>
  </si>
  <si>
    <t>Thực hiện được một số công việc đơn giản được giao .</t>
  </si>
  <si>
    <t>Kỹ năng rửa mặt</t>
  </si>
  <si>
    <t>Kỹ năng gấp quần áo</t>
  </si>
  <si>
    <t>Kỹ năng quét nhà</t>
  </si>
  <si>
    <t>Kỹ năng đội mũ bảo hiểm</t>
  </si>
  <si>
    <t>Tiết  dạy: Dạy kỹ năng rửa mặt</t>
  </si>
  <si>
    <t>Tiết dạy: Tung bóng lên cao bằng 2 tay</t>
  </si>
  <si>
    <t>Chuyền bắt bóng</t>
  </si>
  <si>
    <t>Tiết dạy: Chuyền bắt bóng 2 bên theo hang ngang</t>
  </si>
  <si>
    <t>HĐC: xếp  tương ứng 1.1 ghép đôi trong phạm vi 2</t>
  </si>
  <si>
    <t xml:space="preserve"> Tiết  dạy: Dạy kỹ năng gấp quần áo</t>
  </si>
  <si>
    <t>HĐG:: "Nặn đôi đũa" (m)</t>
  </si>
  <si>
    <t>Tiết  dạy: Dạy kỹ năng quét nhà</t>
  </si>
  <si>
    <t>HĐC : Rèn kỹ năng ;" Quét nhà"</t>
  </si>
  <si>
    <t>Tiết dạy rèn kn âm nhạc bài: "Cháu yêu cô chú công nhân" (hát)," làm chú bộ đội"(vđminh họa)</t>
  </si>
  <si>
    <t>Tiết dạy: Dài hơn- ngắn hơn</t>
  </si>
  <si>
    <t>Tiết dạy: Gộp  và đếm 2 nhóm đối tượng trong phạm vi 3</t>
  </si>
  <si>
    <t>Con vỏi con voi</t>
  </si>
  <si>
    <t>Tiết dạy:" Con vỏi con voi"</t>
  </si>
  <si>
    <t>Con mèo</t>
  </si>
  <si>
    <t>Tiết dạy: Bé yêu con mèo</t>
  </si>
  <si>
    <t>Tiết dạy: Dạy knch bài: Voi con làm xiếc</t>
  </si>
  <si>
    <t>Tô màu con voi</t>
  </si>
  <si>
    <t>Tiết dạy: "Tô màu con voi"(M)</t>
  </si>
  <si>
    <t xml:space="preserve">HĐNT: Bật nhảy liên tục tại chỗ </t>
  </si>
  <si>
    <t xml:space="preserve"> Tiết  dạy: Dạy kỹ năng đội mũ bảo hiểm</t>
  </si>
  <si>
    <t>HĐC: Gộp  và đếm 2 nhóm đối tượng trong phạm vi 5</t>
  </si>
  <si>
    <t>Nước thơm nước mát</t>
  </si>
  <si>
    <t>Tiết dạy trẻ thuộc bài ca dao: "Nước thơm nước mát"</t>
  </si>
  <si>
    <t>Tiết dạy kn múa bài: "Vui đến trường"</t>
  </si>
  <si>
    <t>Tiết dạy:  Sắp xếp theo quy tắc</t>
  </si>
  <si>
    <t>Chú bộ đội</t>
  </si>
  <si>
    <t>Tiết dạy: Cháu yêu chú bộ đội</t>
  </si>
  <si>
    <t>HĐG: "Nặn bánh trưng, bánh dày"</t>
  </si>
  <si>
    <t xml:space="preserve">Mùa xuân </t>
  </si>
  <si>
    <t>Tiết dạy trẻ thuộc thơ bài thơ: "Mùa xuân"</t>
  </si>
  <si>
    <t>Tiết dạy: "Tô hoa mùa xuân"( đt)</t>
  </si>
  <si>
    <t>Tiết dạy:  So sánh chiều rộng 2 đói tượng:" Rộng hơn- hẹp hơn"</t>
  </si>
  <si>
    <t>Tiết dạy: Tìm hiểu về nước</t>
  </si>
  <si>
    <t xml:space="preserve">                  - Lĩnh vực thể chất (Phần chăm sóc, nuôi dưỡng, phòng tranhs tai nạn thương tích)</t>
  </si>
  <si>
    <t>Không cười đùa khi ăn uống để gây hóc sặc</t>
  </si>
  <si>
    <t>Không ngậm hột hạt trong miệng</t>
  </si>
  <si>
    <t>Không tự ý uống thuốc</t>
  </si>
  <si>
    <t>Không ăn thức ăn lạ</t>
  </si>
  <si>
    <t>Không leo trèo bàn ghế lan can</t>
  </si>
  <si>
    <t>Không theo người lạ</t>
  </si>
  <si>
    <t>Không chêu động vật có hại</t>
  </si>
  <si>
    <t>Không lại gần nơi hút thuốc</t>
  </si>
  <si>
    <t xml:space="preserve"> HHĐC:Không ngậm hột hạt trong miệng</t>
  </si>
  <si>
    <t>HĐC: Không tự ý uống thuốc</t>
  </si>
  <si>
    <t>HĐC: Không ăn thức ăn lạ</t>
  </si>
  <si>
    <t>HĐC: Không leo trèo bàn ghế lan can</t>
  </si>
  <si>
    <t>HĐC: Không theo người lạ</t>
  </si>
  <si>
    <t>HĐC: Không chêu động vật có hại</t>
  </si>
  <si>
    <t>HĐC: Không lại gần nơi hút thuốc</t>
  </si>
  <si>
    <t>Một số quy tắc đơn giản (Quy tắc lên xuống cầu thang)</t>
  </si>
  <si>
    <t>Một số quy tắc an toàn đơn giản (chờ người lớn đưa sang đường,…)</t>
  </si>
  <si>
    <t>Lên xuống cầu thang</t>
  </si>
  <si>
    <t>Chờ người lớn đưa sang đường,…)</t>
  </si>
  <si>
    <t xml:space="preserve"> HĐNT:Lên xuống cầu thang</t>
  </si>
  <si>
    <t>HĐNT:Chờ người lớn đưa sang đường,…)</t>
  </si>
  <si>
    <t xml:space="preserve">                  - Lĩnh vực thể chất (Phần chăm sóc, nuôi dưỡng, phòng tranh tai nạn thương tích)</t>
  </si>
  <si>
    <t xml:space="preserve"> Lĩnh vực thể chất (Phần chăm sóc, nuôi dưỡng, phòng tranh tai nạn thương tích)</t>
  </si>
  <si>
    <t>Lĩnh vực tình cảm kỹ năng xã hội</t>
  </si>
  <si>
    <t>Tiết dạy  KNAN bài: " Hái hoa, mùa xuân đến rồi"</t>
  </si>
  <si>
    <t>Tiết dạy  trẻ đọc diễn cảm thơ bài " Mẹ và cô"'</t>
  </si>
  <si>
    <t>Trong đó: - Lĩnh vực thể chất</t>
  </si>
  <si>
    <t>Lĩnh vực nhận thức</t>
  </si>
  <si>
    <t>Lĩnh vực thẩm mỹ</t>
  </si>
  <si>
    <t>KHtinh giản năm học 2021-2022</t>
  </si>
  <si>
    <t>P/B nguyên bản
 theo sách CT GDMN</t>
  </si>
  <si>
    <t>P/B có điều chỉnh
vào từng Đ/T theo thực tế của nhà trường</t>
  </si>
  <si>
    <t>MỤC TIÊU - NỘI DUNG - GIÁO DỤC NĂM</t>
  </si>
  <si>
    <t>T.số trẻ
"CCG"</t>
  </si>
  <si>
    <t>T.số trẻ
"C Đ"</t>
  </si>
  <si>
    <t>GIÁO VIÊN CHỦ NHIỆM</t>
  </si>
  <si>
    <t>XÁC NHẬN CỦA BAN GIÁM HIỆU</t>
  </si>
  <si>
    <t>Tổng hợp đánh giá chủ đề QH-BH-TTN</t>
  </si>
  <si>
    <t>AT</t>
  </si>
  <si>
    <t>MT</t>
  </si>
  <si>
    <t>Tổng hợp đánh giá chủ đề AT</t>
  </si>
  <si>
    <t>Tổng hợp đánh giá chủ đề MT</t>
  </si>
  <si>
    <t>2</t>
  </si>
  <si>
    <t>Môi trường sạch đẹp</t>
  </si>
  <si>
    <t>Môi trường nước</t>
  </si>
  <si>
    <t>TDS: Bài 3: 
- Hô hấp: Gà gáy
- Tay: Hai tay  giang ngang  lên cao
- Chân; Đứng nâng cao chân gập đầu gối
- Bụng: Cúi người về phía trước
- Bật; Chụm tách chân</t>
  </si>
  <si>
    <t xml:space="preserve"> Bài 7 (Hô hấp/ Tay/ Lưng, bụng/ Chân/ Bật)</t>
  </si>
  <si>
    <t>TDS: Bài 2: 
- Hô hấp: Gà gáy
- Tay: Hai tay  lên cao
- Chân; Nhún chân
- Bụng: Hai tay lên cao nghiêng người sang 2 bên
- Bật; Chụm tách chân</t>
  </si>
  <si>
    <t>TDS: Bài 4: 
- Hô hấp: Gà gáy
- Tay: Hai tay xoay trước ngực lên cao
- Chân; Nhún chân
- Bụng: Hai tay lên cao cúi gập người về phía trước
- Bật; Chụm tách chân</t>
  </si>
  <si>
    <t>TDS: Bài 8: 
- Hô hấp: Gà gáy
- Tay: Hai tay ra trước lên cao
- Chân; Đứng nâng cao đùi gập đầu gối
- Bụng: Hai tay lên cao cúi gập người về phía trước
- Bật: Tại chỗ</t>
  </si>
  <si>
    <t xml:space="preserve"> Bài 9: (Hô hấp/ Tay/ Lưng, bụng/ Chân/ Bật)</t>
  </si>
  <si>
    <t xml:space="preserve"> Bài 10: (Hô hấp/ Tay/ Lưng, bụng/ Chân/ Bật)</t>
  </si>
  <si>
    <t>TDS: Bài 10: 
- Hô hấp: Còi tàu
- Tay: Hai tay xoay trước ngực lên cao
- Chân: Từng chân đưa ra trước sang ngang
- Bụng: Nghiêng người sang 2 bên.
- Bật: Tại chỗ</t>
  </si>
  <si>
    <t>Bài 11: (Hô hấp/ Tay/ Lưng, bụng/ Chân/ Bật)</t>
  </si>
  <si>
    <t>TDS: Bài 11: 
- Hô hấp: Ngửi hoa
- Tay: Hai tay giang ngang lên cao
- Chân: Từng chân đưa ra trước sang ngang
- Bụng: Cúi gập người về phía trước
- Bật: Tách khép chân</t>
  </si>
  <si>
    <t>Tiết dạy: "Tô màu cầu trượt"(đt)</t>
  </si>
  <si>
    <t>Tiết dạy KNCH bài: "Đu quay"</t>
  </si>
  <si>
    <t>Tiết dạy: Bò theo hướng thẳng.</t>
  </si>
  <si>
    <t xml:space="preserve"> Đồ dùng đồ chơi của trường mầm non của lớp học bé</t>
  </si>
  <si>
    <t>Đồ dùng đồ chơi bảo vệ sức khỏe</t>
  </si>
  <si>
    <t>Tiết dạy:  TCKNXH: "Sinh  nhật của bé"</t>
  </si>
  <si>
    <t>Thỏ trắng biết lỗi</t>
  </si>
  <si>
    <t>3. So sánh sắp xếp theo quy tắc</t>
  </si>
  <si>
    <t>Tiết dạy: So sánh chiều cao 2 đối tượng</t>
  </si>
  <si>
    <t>Tiết dạy : TCKNXH "Em yêu cô giáo"</t>
  </si>
  <si>
    <t>Tiết dạy: "Vẽ cái bay" (m)</t>
  </si>
  <si>
    <t>Tiết dạy: Dạy trẻ thuộc thơ  bài thơ "Đồng hồ quả lắc"</t>
  </si>
  <si>
    <t xml:space="preserve"> Tiết  dạy:  KNXH: "Dạy kỹ năng gấp quần áo"</t>
  </si>
  <si>
    <t>Trang trí cái gương</t>
  </si>
  <si>
    <t xml:space="preserve">Tiết dạy: Tìm hiểu về nghề xây dựng </t>
  </si>
  <si>
    <t>HĐG: "Nặn ống nghe"(m)</t>
  </si>
  <si>
    <t>Dán mũ</t>
  </si>
  <si>
    <t>Tiết dạy: "Dán mũ bác sỹ" (m)</t>
  </si>
  <si>
    <t>nghề: Bác sỹ</t>
  </si>
  <si>
    <t>Tiết dạy: Tìm hiểu về nghề Bác sỹ</t>
  </si>
  <si>
    <t>Tiết dạy:  TCKNXH: "Cháu yêu chú bộ đội"</t>
  </si>
  <si>
    <t>Tiết dạy: Kể chuyện trẻ nghe Truyện "Cây rau của thỏ út"</t>
  </si>
  <si>
    <t xml:space="preserve">Tiết dạy: Trườn theo hướng thẳng </t>
  </si>
  <si>
    <t>Gộp  và đếm 2 nhóm đối tượng trong phạm vi 4</t>
  </si>
  <si>
    <t>Bé giữ vệ sinh môi trường</t>
  </si>
  <si>
    <t>Tô màu tranh bé quét nhà</t>
  </si>
  <si>
    <t>Tiết dạy: "Tô màu tranh bé quét nhà"</t>
  </si>
  <si>
    <t>Bò chui qua cổng</t>
  </si>
  <si>
    <t>Tiết dạy: Bò chui qua cổng</t>
  </si>
  <si>
    <t>Nguồn nước</t>
  </si>
  <si>
    <t>Tiết dạy: Tìm hiểu và  bảo vệ nước</t>
  </si>
  <si>
    <t>Không xả rác</t>
  </si>
  <si>
    <t>Tiết dạy KNCH bài: "Không xả rác"</t>
  </si>
  <si>
    <t>In bông hoa</t>
  </si>
  <si>
    <t>Tiết dạy: "In bông hoa"</t>
  </si>
  <si>
    <t>HĐC: Dạy trẻ thuộc thơ bài thơ: "Mùa xuân"</t>
  </si>
  <si>
    <t>Đồng dao về củ</t>
  </si>
  <si>
    <t>Tiết dạy knvđ vỗ nhịp bài: "Cây bắp cải"</t>
  </si>
  <si>
    <t>Tiết dạy:TCKNXH: " Bé yêu con mèo"</t>
  </si>
  <si>
    <t xml:space="preserve">HĐG: "Nặn con gà" </t>
  </si>
  <si>
    <t>HĐC:  Dạy trẻ thuộc thơ bài thơ: "Kể cho bé nghe"</t>
  </si>
  <si>
    <t>Bác gấu đen và 2 chú thỏ</t>
  </si>
  <si>
    <t>Tìm hiểu động vật sống đưới nước</t>
  </si>
  <si>
    <t>Tiết dạy: Tìm hiểu động vật sống dưới nước</t>
  </si>
  <si>
    <t>Tiết dạy: TCKNXH: "Ngày hội 8/3"</t>
  </si>
  <si>
    <t>Tiết dạy: Làm hoa tặng cô</t>
  </si>
  <si>
    <t>HĐC: Dạy bài: " Bạn có biết không"</t>
  </si>
  <si>
    <t xml:space="preserve">Luật lệ giao thông </t>
  </si>
  <si>
    <t>Tìm hiểu luật lệ giao thông</t>
  </si>
  <si>
    <t>Đèn đỏ đèn xanh</t>
  </si>
  <si>
    <t>Tô đèn giao thông</t>
  </si>
  <si>
    <t>Tiết dạy: "Tô màu đèn giao thông"(M)</t>
  </si>
  <si>
    <t>Em tập lái ô tô, bạn ơi có biết</t>
  </si>
  <si>
    <t>Cóc kiện trời</t>
  </si>
  <si>
    <t>Kỹ năng Phân loại rác</t>
  </si>
  <si>
    <t>Tiết dạy:  TCKNXH: "Bác Hồ kính yêu"</t>
  </si>
  <si>
    <t>HĐC: Dạy kn múa bài: "Đêm qua em mơ gặp Bác Hồ</t>
  </si>
  <si>
    <t>Tiết dạy: TCKNXH: "Ngày tết thiếu nhi"</t>
  </si>
  <si>
    <t>HĐG: "Cắt dán bóng bay"(đt)</t>
  </si>
  <si>
    <t>Tiết dạy: Làm kẹo cho ngày tết thiếu nhi</t>
  </si>
  <si>
    <t xml:space="preserve">HĐNT: Ném bóng xa bằng 2 tay </t>
  </si>
  <si>
    <t>HĐNT: Bật liên tục về phía trước</t>
  </si>
  <si>
    <t>VS-AN: Biết mời cô, mời bạn khi ăn</t>
  </si>
  <si>
    <t>Con đường đến trường</t>
  </si>
  <si>
    <t>HĐC:  Đọc chuyện trẻ nghe: "con đường đến trường"</t>
  </si>
  <si>
    <t>HĐC: Dạy  trẻ thuộc thơ bài " Bé và mèo'</t>
  </si>
  <si>
    <t>HĐC: Dạy kỹ năng rửa mặt</t>
  </si>
  <si>
    <t>HĐC: dạy kn múa bài: "Cùng múa vui"</t>
  </si>
  <si>
    <t xml:space="preserve">HĐNT: Đi trong đường hẹp </t>
  </si>
  <si>
    <t>HĐC: Dạy trẻ thuộc thơ bài;đồng dao"chú cuội"'</t>
  </si>
  <si>
    <t>Chú cuội</t>
  </si>
  <si>
    <t>HĐC: Kể chuyện trẻ nghe Truyện "Rùa con tìm nhà""</t>
  </si>
  <si>
    <t>Ông sảo ông sao</t>
  </si>
  <si>
    <t>HĐNT: dạy trẻ  kỹ năng xã hội:  "Bảo vệ môi trường"</t>
  </si>
  <si>
    <t>Nghe hiểu được các từ chỉ đồ vật, đồ chơi,  không an toàn, cách sử dụng đồ dùng an toàn</t>
  </si>
  <si>
    <t>HĐC: Nghe hiểu được các từ chỉ đồ vật, đồ chơi,  không an toàn, cách sử dụng đồ dùng an toàn</t>
  </si>
  <si>
    <t>Nghe hiểu được các từ chỉ về môi trường xung quanh bé</t>
  </si>
  <si>
    <t xml:space="preserve"> HĐC: Nghe hiểu được các từ chỉ về môi trường xung quanh bé</t>
  </si>
  <si>
    <t>Hạt nắng đáng yêu</t>
  </si>
  <si>
    <t>HĐC: Đọc chuyện trẻ nghe: "Hạt nắng đáng yêu"</t>
  </si>
  <si>
    <t>HĐC: Kể về bản thân thông qua những câu hỏi gợi mở của cô, tham gia các hoạt  động cùng cô và bạn.</t>
  </si>
  <si>
    <t>Hoài An</t>
  </si>
  <si>
    <t>HĐC;Hát trẻ nghe: " Anh phi công ơi"</t>
  </si>
  <si>
    <t>Trẻ biết xếp, có kỹ năng xếp tương ứng
1-1  ghép đôi</t>
  </si>
  <si>
    <t xml:space="preserve"> Xếp tương ứng
1-1  ghép đôi </t>
  </si>
  <si>
    <t>Trẻ đi trong đường hẹp kết hợp đầu đội túi cát</t>
  </si>
  <si>
    <t>Đi trong đường hẹp đầu đội túi cát</t>
  </si>
  <si>
    <t>Cài, cởi cúc áo</t>
  </si>
  <si>
    <t>HĐC: Chơi  Cài, cởi cúc áo</t>
  </si>
  <si>
    <t>Sử dụng một số thiết bị văn phòng phẩm:  bút dạ</t>
  </si>
  <si>
    <t>HĐG: Chơi  tập vẽ   bút dạ</t>
  </si>
  <si>
    <t xml:space="preserve">Sử dụng một số thiết bị văn phòng phẩm:  sáp màu </t>
  </si>
  <si>
    <t xml:space="preserve">HĐG: Chơi  tập vẽ sáp màu </t>
  </si>
  <si>
    <t xml:space="preserve">HĐG: Chơi  tập vẽ  bút dạ/sáp màu </t>
  </si>
  <si>
    <t>Sử dụng một số thiết bị văn phòng phẩm:  kéo.</t>
  </si>
  <si>
    <t>HĐG: Chơi: Sử dụng  kéo cắt.</t>
  </si>
  <si>
    <t>VS-AN: Giới thiệu giá trị dinh dưỡng của một số loại thực phẩm</t>
  </si>
  <si>
    <t>VS-AN: Tập rửa tay bằng xà phòng</t>
  </si>
  <si>
    <t>VS-AN: Làm quen thao tác lau mặt</t>
  </si>
  <si>
    <t>VS-AN: Đi vệ sinh đúng nơi quy định</t>
  </si>
  <si>
    <t xml:space="preserve">Nhận biết trang phục theo thời tiết. </t>
  </si>
  <si>
    <t xml:space="preserve">ĐTT: Nhận biết trang phục theo thời tiết. </t>
  </si>
  <si>
    <t>HĐNT: Mối liên hệ đơn giản giữa cây  cối với môi trường sống và cách chăm sóc bảo vệ</t>
  </si>
  <si>
    <t>HĐC: Một số nguồn ánh sáng trong sinh hoạt hàng ngày (mặt trời mặt trăng, sao)</t>
  </si>
  <si>
    <t>HĐC: Một số nguồn ánh sáng trong sinh hoạt hàng ngày ( điện, lửa...)</t>
  </si>
  <si>
    <t>Một số nguồn ánh sáng trong sinh hoạt hàng ngày 
( HTTN)</t>
  </si>
  <si>
    <t>Một số nguồn ánh sáng trong sinh hoạt hàng ngày (con người tạo ra)</t>
  </si>
  <si>
    <t>HĐC:  Hội thi "Bé khỏe ngoan"</t>
  </si>
  <si>
    <t>Nghe hiểu được các từ chỉ người : Tên cô giáo,  các bạn các đồ chơi</t>
  </si>
  <si>
    <t>HĐC: Nghe hiểu được các từ chỉ người : Tên cô giáo,  các bạn các đồ chơi</t>
  </si>
  <si>
    <t>Nghe cô đọc chuyện</t>
  </si>
  <si>
    <t>Trẻ lắng  nghe các bài hát bài thơ ca doa đồng dao tục ngữ hò vè</t>
  </si>
  <si>
    <t>HĐC: Đọc bài  ca dao:"Tháp mười dẹp nhất bông sen"</t>
  </si>
  <si>
    <t>Trả lời và đặt câu hỏi "Ai "  Cái gì', "ở đâu",  "Khi nào"</t>
  </si>
  <si>
    <t>Trả lời và đặt câu hỏi  "Con gì", "Ở đâu"?</t>
  </si>
  <si>
    <t>HĐNT: Trả lời và đặt câu hỏi  "xe gì', Ở đâu', Khi nào"</t>
  </si>
  <si>
    <t>HĐNT: Trả lời và đặt câu hỏi  "Con gì", "Ở đâu"?</t>
  </si>
  <si>
    <t>Tết đang vào nhà</t>
  </si>
  <si>
    <t>Có khả năng mô tả  được sự vật hiện tượng</t>
  </si>
  <si>
    <t>HĐC: Một số trạng thái cảm xúc ( vui, buồn, sợ hãi, tức giận, ngạc nhiên ) qua nét mặt, cử chỉ, giọng nói, tranh ảnh</t>
  </si>
  <si>
    <t>Ngày tết quê em</t>
  </si>
  <si>
    <t>HĐC: Nhận biết hành vi " đúng" - "sai", " tốt" - " xấu"</t>
  </si>
  <si>
    <t>HĐC: Yêu mến, quan tâm đến người thân trong gia đình</t>
  </si>
  <si>
    <t>HĐG: Quan tâm, giúp đỡ bạn khi chơi với mình</t>
  </si>
  <si>
    <t>HĐC: Hát trẻ nghe; "Chú mèo con"</t>
  </si>
  <si>
    <t>Vẽ máy bay</t>
  </si>
  <si>
    <t>Dán cái thuyền</t>
  </si>
  <si>
    <t>Canh cáy rau tơi, rau đay</t>
  </si>
  <si>
    <t>VS-AN: biết tên móm ăn địa phương  như "canh cáy" Không kén chọn thức ăn, ăn hết suất</t>
  </si>
  <si>
    <t>Tôm rim thịt</t>
  </si>
  <si>
    <t>VS-AN:  Biết tên món ăn  vùng biển như: "Tôm rim thịt" Không kén chọn thức ăn, ăn hết suất</t>
  </si>
  <si>
    <t>Mực sốt</t>
  </si>
  <si>
    <t xml:space="preserve"> Biết một số món ăn đia phương,  vùng biển, không kén chọn thức ăn, ăn hết suất</t>
  </si>
  <si>
    <t>VS-AN: Biết tên món ăn vùng biển như " mực sốt", Không kén chọn thức ăn, ăn hết suất</t>
  </si>
  <si>
    <t>Biết nói đủ nghe, không nói lí nhí, không ngọng tiếng địa phương.</t>
  </si>
  <si>
    <t>Nói đủ nghe, không nói lí nhí, không ngọng</t>
  </si>
  <si>
    <t>Nói đủ nghe, không nói lí nhí
không nói tiếng địa phương.</t>
  </si>
  <si>
    <t>ĐTT:  Rèn cách nói đủ nghe, không nói lí nhí,không ngọng tiếng địa phương.</t>
  </si>
  <si>
    <t>Làm đồ chơi bằng:  lá cây, giấy kẹo, giấy báo, giấy ni lông</t>
  </si>
  <si>
    <t>Lễ lo en</t>
  </si>
  <si>
    <t>lẽ giáng sinh</t>
  </si>
  <si>
    <t>HĐ: đi thăm quan</t>
  </si>
  <si>
    <t>Phòng thể chất</t>
  </si>
  <si>
    <t>Khu sáng tạo</t>
  </si>
  <si>
    <t>Trường mẫu giáo yêu thương</t>
  </si>
  <si>
    <t>Thỏ Ngọc</t>
  </si>
  <si>
    <t>Tiết dạy: Kể chuyện trẻ nghe Truyện : "Thỏ Ngọc"</t>
  </si>
  <si>
    <t xml:space="preserve"> An toàn
khi gặp người lạ</t>
  </si>
  <si>
    <t>Tiết dạy:TC KNXH "Mẹ của chúng mình"</t>
  </si>
  <si>
    <t>Tiết dạy: Gộp hai nhóm và đếm  trong phạm vi 4</t>
  </si>
  <si>
    <t>CHỦ ĐỀ: 
"THẾ GIỚI THƯC VẬT -TẾT MÙA XUÂN"</t>
  </si>
  <si>
    <t>Hoa bé yêu</t>
  </si>
  <si>
    <t>Tiết dạy KNCH bài : "Màu hoa"</t>
  </si>
  <si>
    <t>Tiết day TCKNXH : "Ngày tết quê em"</t>
  </si>
  <si>
    <t>Kỹ năng rửa tay</t>
  </si>
  <si>
    <t>Tiết dạy: Dạy kỹ năng rưa tay</t>
  </si>
  <si>
    <t>Cắm hoa</t>
  </si>
  <si>
    <t>Tiết dạy:  Dạy KN "Cắm hoa"</t>
  </si>
  <si>
    <t>Chuyến dạo chơi mùa hè</t>
  </si>
  <si>
    <t>Tham quan: nghĩa trang liệt sỹ</t>
  </si>
  <si>
    <t>TQDN</t>
  </si>
  <si>
    <t>Khu trải nghiệm</t>
  </si>
  <si>
    <t>Tiết dạy: TCKNXH: "Bé vui đón tết trung thu"</t>
  </si>
  <si>
    <t>Tiết dạy:   Nhận biết 1 và nhiều</t>
  </si>
  <si>
    <t>Tiết day:  Khám phá "tôi là ai"</t>
  </si>
  <si>
    <t>Tiết dạy : Tìm hiểu một số đồ dùng vệ sinh</t>
  </si>
  <si>
    <t>Tiết dạy: Kể chuyện trẻ nghe Truyện :"Thỏ trắng biết lỗi"</t>
  </si>
  <si>
    <t>Tiết dạy: Dạy trẻ kể lại chuyện :"Cô bé quàng khăn đỏ"</t>
  </si>
  <si>
    <t>Tiết dạy: "Vẽ ngôi nhà" (đề tài)</t>
  </si>
  <si>
    <t>Tiết dạy: trẻ đọc diễn cảm thơ bài " Mẹ và cô"'</t>
  </si>
  <si>
    <t>Tiết dạy knvđ vỗ nhịp  bài: "Mẹ và cô"</t>
  </si>
  <si>
    <t>Tiết dạy: Đếm trên đối tượng trong  phạm vi 4</t>
  </si>
  <si>
    <t>Tiết dạy: Dạy trẻ kể lại truyện: "Bé hành đi khám bệnh"</t>
  </si>
  <si>
    <t xml:space="preserve">Tiết dạy: Bật xa 20-25cm </t>
  </si>
  <si>
    <t>Tiết dạy: So sánh chiều dài 2 đối tượng.</t>
  </si>
  <si>
    <t>Tiết dạy: Dạy knch bài:"Voi con làm xiếc"</t>
  </si>
  <si>
    <t>Tiết dạy : "Tìm hiểu một số  luật lệ giao thông"</t>
  </si>
  <si>
    <t>Tiết dạy: Tìm hiểu một số hiện tượng tự nhiên</t>
  </si>
  <si>
    <t>Tiết dạy: kề chuyện trẻ nghe: 
"chuyến dạo chơi mùa hè"</t>
  </si>
  <si>
    <t>Tiết dạy; Nhận biết phía: trên, dưới, trước, sau, của bản thân</t>
  </si>
  <si>
    <t>Tiết dạy: "Nặn Bánh hình tròn" (m)</t>
  </si>
  <si>
    <t>Tiết dạy: "Tô màu hộp quà"(đt)</t>
  </si>
  <si>
    <t>Tiết dạy: "Trang trí khung ảnh gia đình"</t>
  </si>
  <si>
    <t>Tiết dạy: "Tô màu trang phục chú bộ đội"(m)</t>
  </si>
  <si>
    <t>Tâm An</t>
  </si>
  <si>
    <t>H Diệu Anh</t>
  </si>
  <si>
    <t>Bảo Anh</t>
  </si>
  <si>
    <t>Tuấn Anh</t>
  </si>
  <si>
    <t>N Diệu Anh</t>
  </si>
  <si>
    <t>An Chi</t>
  </si>
  <si>
    <t xml:space="preserve"> N Bá Đức</t>
  </si>
  <si>
    <t>V Quang Đức</t>
  </si>
  <si>
    <t>Lưu Tuệ Đức</t>
  </si>
  <si>
    <t>N V ăn Hưng</t>
  </si>
  <si>
    <t>Đ Gia Hưng</t>
  </si>
  <si>
    <t>Thu Hương</t>
  </si>
  <si>
    <t>Tuấn kiệt</t>
  </si>
  <si>
    <t>Minh Khang</t>
  </si>
  <si>
    <t>Anh Khôi</t>
  </si>
  <si>
    <t>Khánh Linh</t>
  </si>
  <si>
    <t>Tú Linh</t>
  </si>
  <si>
    <t>Phúc Lộc</t>
  </si>
  <si>
    <t>Khánh Minh</t>
  </si>
  <si>
    <t>Diễm My</t>
  </si>
  <si>
    <t>Bảo Ngọc</t>
  </si>
  <si>
    <t>Hữu Phúc</t>
  </si>
  <si>
    <t>Anh Thư</t>
  </si>
  <si>
    <t>Minh Anh</t>
  </si>
  <si>
    <t>Duy Long</t>
  </si>
  <si>
    <t>Đức Quý</t>
  </si>
  <si>
    <t>Tiết dạy : Bé bảo vệ bản thân khi gặp người lạ</t>
  </si>
  <si>
    <t>Tiết dạy: Tìm hiểu về trường mẫu giáo</t>
  </si>
  <si>
    <t xml:space="preserve"> 06/9-27/9/2024</t>
  </si>
  <si>
    <t>30/9-11/10/2024</t>
  </si>
  <si>
    <t>14/10-01/11/2024</t>
  </si>
  <si>
    <t>04/11-29/11/2024</t>
  </si>
  <si>
    <t>02/12-27/12/2024</t>
  </si>
  <si>
    <t>30/12-10/01/2025</t>
  </si>
  <si>
    <t>20/01- 21/02/2025</t>
  </si>
  <si>
    <t>24/02-21/03/2025</t>
  </si>
  <si>
    <t>24/03-11/04/2025</t>
  </si>
  <si>
    <t>14/04-02/05/2025</t>
  </si>
  <si>
    <t>05/5-23/05/2025</t>
  </si>
  <si>
    <t>Những nguy hiểm quanh bé</t>
  </si>
  <si>
    <t>Ngày hội của cô giáo</t>
  </si>
  <si>
    <t xml:space="preserve">Đồ dùng trong gia đình </t>
  </si>
  <si>
    <t>Em làm chú bộ đội</t>
  </si>
  <si>
    <t>Mùa xuân đã về</t>
  </si>
  <si>
    <t>CHỦ ĐỀ
"AN TOÀN"</t>
  </si>
  <si>
    <t>CHỦ ĐỀ: 
"GIA ĐÌNH VÀ NGÀY HỘI CỦA CÔ GIÁO"</t>
  </si>
  <si>
    <t>CHỦ ĐỀ: 
"NGHỀ NGHIỆP VÀ CHÚ BỘ ĐỘI"</t>
  </si>
  <si>
    <t>CHỦ ĐỀ 
BẢO VỆ MÔI TRƯỜNG</t>
  </si>
  <si>
    <t>CHỦ ĐỀ: 
"THẾ GIỚI ĐỘNG VẬT"</t>
  </si>
  <si>
    <t>Một số hiện tượng tự nhiên</t>
  </si>
  <si>
    <t>Tiết dạy: Tìm hiểu 1 số PTGT đường thủy (STEAM)</t>
  </si>
  <si>
    <t>Tiết dạy: Tìm hiểu về một số loại quả (STEAM)</t>
  </si>
  <si>
    <t>Tiết dạy: xếp  tương ứng 1-1 ghép đôi trong phạm vi 5</t>
  </si>
  <si>
    <t xml:space="preserve">Tiết dạy: Nhận biết tay phải tay trái </t>
  </si>
  <si>
    <t>HĐG:  Tìm hiểu về bạn của bé</t>
  </si>
  <si>
    <t xml:space="preserve"> HĐC:Không ngậm hột hạt trong miệng</t>
  </si>
  <si>
    <t>Tiết dạy: Tìm hiểu một số đồ dùng gây nguy hiểm</t>
  </si>
  <si>
    <t>Tiết dạy: Tìm hiểu về mùa xuân</t>
  </si>
  <si>
    <t>Tiết dạy: Gộp 2 nhóm đối tượng và đếm trong phạm vi 5</t>
  </si>
  <si>
    <t>Đừng tùy tiện theo người lạ</t>
  </si>
  <si>
    <t>HĐC: Kể chuyện trẻ nghe Truyện : "Vì sao bé Huy nín khóc"</t>
  </si>
  <si>
    <t>Tiết dạy: kể chuyện trẻ nghe: "Bác gấu đen và 2 chú thỏ"</t>
  </si>
  <si>
    <t>Hoa nào đẹp</t>
  </si>
  <si>
    <t>TDS: Bài 1: 
- Hô hấp: Gà gáy
- Tay: Hai tay lên cao, ra trước, dang ngang
- Chân: Đứng, khuỵu gối
- Bụng: Đứng nghiêng người sang 2 bên
- Bật; Chụm tách chân</t>
  </si>
  <si>
    <t>Tiết dạy: Đi theo đường zic zắc</t>
  </si>
  <si>
    <t xml:space="preserve"> Đi theo đường zic zắc</t>
  </si>
  <si>
    <t>Tiết dạy: Đi trong đường hẹp đầu đội túi cát</t>
  </si>
  <si>
    <t>Tiết dạy: Chạy thay đổi hướng theo đường zic zắc</t>
  </si>
  <si>
    <t>Tiết dạy: Chạy 15m theo hướng thẳng</t>
  </si>
  <si>
    <t>Tiết dạy: Bò trong đường hẹp</t>
  </si>
  <si>
    <t>Kế hoạch tinh giản năm học 2024-2025</t>
  </si>
  <si>
    <t>Trườn chui qua cổng</t>
  </si>
  <si>
    <t>Tiết dạy: Trườn chui qua cổng</t>
  </si>
  <si>
    <t xml:space="preserve">Tiết dạy: Bò theo đường zíc zắc </t>
  </si>
  <si>
    <t>Tiết dạy: Ném trúng đích ngang bằng 1 tay</t>
  </si>
  <si>
    <t xml:space="preserve"> HĐNT: "Chuyền bóng qua đầu"</t>
  </si>
  <si>
    <t>Tiết dạy:  truyền bắt bóng 2 bên theo hàng dọc</t>
  </si>
  <si>
    <t>Tiết dạy: Đi thay đổi tốc độ theo hiệu lệnh</t>
  </si>
  <si>
    <t>Tiết dạy: Chạy thay đổi hướng theo hiệu lệnh</t>
  </si>
  <si>
    <t>Tiết dạy: Tung bóng cho cô</t>
  </si>
  <si>
    <t>Tiết dạy: Bắt và tung bóng với cô bằng 2 tay</t>
  </si>
  <si>
    <t>Tiết dạy: Đi trong đường hẹp bò chui qua cổng</t>
  </si>
  <si>
    <t>Tiết dạy: Đếm trên đối tượng trong  phạm vi  1-2</t>
  </si>
  <si>
    <t xml:space="preserve"> Tách một nhóm có 4 đối tượng thành hai nhóm</t>
  </si>
  <si>
    <t xml:space="preserve"> Tách một nhóm có 5 đối tượng thành hai nhóm</t>
  </si>
  <si>
    <t>Tiết dạy: Tách một nhóm có 4 đối tượng thành hai nhóm</t>
  </si>
  <si>
    <t>Tiết dạy: Tách một nhóm có 5 đối tượng thành hai nhóm</t>
  </si>
  <si>
    <t xml:space="preserve"> Tiết dạy: Nhận biết hình vuông tam giác</t>
  </si>
  <si>
    <t>Tiết dạy: "Nhận biết hình tròn, hình chữ nhật"</t>
  </si>
  <si>
    <t>Tiết dạy: Nhận biết phân biệt hình: Tròn, tam giác vuông, hình chữ nhật</t>
  </si>
  <si>
    <t>To hơn - nhỏ hơn</t>
  </si>
  <si>
    <t>Tiết dạy: So sánh to hơn - nhỏ hơn</t>
  </si>
  <si>
    <t>Tiết dạy: Kể chuyện trẻ nghe "Đừng tùy tiện theo người lạ"</t>
  </si>
  <si>
    <t>Vì sao gấu con bị sâu răng</t>
  </si>
  <si>
    <t>Tiết dạy: Kể chuyện trẻ nghe Truyện "Vì sao gấu con bị sâu răng"</t>
  </si>
  <si>
    <t>HĐC: Kể chuyện trẻ nghe Truyện "Đôi bạn tốt"</t>
  </si>
  <si>
    <t>Tiết dạy: kể chuyện trẻ nghe: "Hoa mào gà"</t>
  </si>
  <si>
    <t>HĐC: Kể truyện trẻ nghe: "Nhổ củ cải"</t>
  </si>
  <si>
    <t>Tiết dạy: kể chuyện trẻ nghe: "Hoa nào đẹp"</t>
  </si>
  <si>
    <t>Tiết dạy: kể chuyện trẻ nghe: "cá chép con"</t>
  </si>
  <si>
    <t xml:space="preserve">Cá chép con </t>
  </si>
  <si>
    <t>HĐC: kể chuyện cho trẻ nghe truyện: "Xe lu và xe ca"</t>
  </si>
  <si>
    <t>Chuyến du lịch của chú gà trống choai</t>
  </si>
  <si>
    <t xml:space="preserve"> Tiết day; kể chuyện cho trẻ nghe truyện: "Chuyến du lịch của chú gà trống choai"</t>
  </si>
  <si>
    <t xml:space="preserve"> HĐC: Kể chuyện trẻ nghe: "Cóc kiện trời"</t>
  </si>
  <si>
    <t>Giọt nước tí xíu</t>
  </si>
  <si>
    <t>Tiết dạy: kề chuyện trẻ nghe: 
"Giọt nước tí xíu"</t>
  </si>
  <si>
    <t>Đừng nhé bé ơi</t>
  </si>
  <si>
    <t>Tiết dạy: Dạy trẻ thuộc thơ:"Đừng nhé bé ơi" (STEAM)</t>
  </si>
  <si>
    <t>HĐC:  Dạy trẻ học thuộc thơ bài: "Bạn mới"</t>
  </si>
  <si>
    <t>Tiết dạy: Dạy trẻ thuộc thơ bài: "Em làm thợ xây"</t>
  </si>
  <si>
    <t>Tiết dạy: Dạy trẻ thuộc thơ bài "Làm nghề như bố"</t>
  </si>
  <si>
    <t>Tiết dạy: Dạy trẻ thuộc thơ bài "Bé giữ vệ sinh môi trường" (STEAM)</t>
  </si>
  <si>
    <t>HĐC: Dạy trẻ thuộc bài thơ: " Hồ sen"</t>
  </si>
  <si>
    <t>Tiết dạy trẻ thuộc bài đồng dao: "Con vỏi con voi"</t>
  </si>
  <si>
    <t>Tiết dạy: Dạy trẻ thuộc thơ bài:
 "Tết đang vào nhà"</t>
  </si>
  <si>
    <t xml:space="preserve"> Tiết dạy: Dạy trẻ thuộc thơ bài "Xe chữa cháy"</t>
  </si>
  <si>
    <t xml:space="preserve"> Tiết dạy: Dạy trẻ thuộc thơ bài "Đèn đỏ đèn xanh"</t>
  </si>
  <si>
    <t xml:space="preserve"> Tiết dạy: Dạy trẻ thuộc thơ bài "Cháu yêu bà"</t>
  </si>
  <si>
    <t>HĐC: Dạy trẻ thuộc thơ bài "Cầu vồng"</t>
  </si>
  <si>
    <t xml:space="preserve"> Tiết dạy: Dạy trẻ đọc diễn thơ bài "Làng em buổi sáng"</t>
  </si>
  <si>
    <t>Tiết dạy: Dạy trẻ đọc thuộc bài đồng dao "Đồng dao về củ"</t>
  </si>
  <si>
    <t>Tiết dạy: trẻ đọc thuộc bài ca dao "Công cha như núi thái sơn"</t>
  </si>
  <si>
    <t>HĐC: Dạy trẻ thuộc bài ca dao "Ông sảo ông sao"</t>
  </si>
  <si>
    <t>Cờ Việt Nam</t>
  </si>
  <si>
    <t>HĐC: Dạy trẻ thuộc thơ bài  "Cờ Việt Nam"</t>
  </si>
  <si>
    <t>Ngày tết thiếu nhi của bé</t>
  </si>
  <si>
    <t xml:space="preserve"> Tiết dạy: Dạy trẻ thuộc thơ bài "Ngày tết thiếu nhi của bé</t>
  </si>
  <si>
    <t>Mưa</t>
  </si>
  <si>
    <t xml:space="preserve"> Tiết dạy: Dạy trẻ thuộc thơ bài "Mưa"</t>
  </si>
  <si>
    <t>Tiết  dạy: Dạy  KNXH: "Phân loại rác"</t>
  </si>
  <si>
    <t>HĐC:  Dạy KN "Bảo vệ môi trường"</t>
  </si>
  <si>
    <t>HĐC: TCKNXH: "ngày hội đến trường"</t>
  </si>
  <si>
    <t>Tiết dạy: Dạy kỹ năng chào hỏi</t>
  </si>
  <si>
    <t>Bé yêu các bạn</t>
  </si>
  <si>
    <t>Tiết dạy: Bé yêu các bạn lớp mình</t>
  </si>
  <si>
    <t>HĐC: "Vui đến trường"</t>
  </si>
  <si>
    <t>Tiết dạy KNCH bài: "Nhà của tôi" (STEAM)</t>
  </si>
  <si>
    <t>Cháu yêu cô chú công nhân</t>
  </si>
  <si>
    <t>HĐC: KNCH bài "Cháu yêu cô chú công nhân"</t>
  </si>
  <si>
    <t>Sắp đến tết rồi</t>
  </si>
  <si>
    <t>Tiết dạy KNCH bài :"Sắp đến tết rồi"</t>
  </si>
  <si>
    <t>Em đi qua ngã tư đường phố</t>
  </si>
  <si>
    <t>Tiết dạy: KNCH bài "Em đi qua ngã tư đường phố"</t>
  </si>
  <si>
    <t>Nắng sớm</t>
  </si>
  <si>
    <t>Tiết dạy: KNCH bài "Nắng sớm"</t>
  </si>
  <si>
    <t>HĐC: KNCH bài "Mặt trời"</t>
  </si>
  <si>
    <t>Hòa bình cho bé</t>
  </si>
  <si>
    <t xml:space="preserve">Tiết dạy: Dạy knch bài "Hòa bình cho bé" </t>
  </si>
  <si>
    <t xml:space="preserve">HĐC: Dạy knch bài "Đêm pháo hoa" </t>
  </si>
  <si>
    <t>Tiết dạy: Dạy KN vỗ nhịp bài: "Chúc mừng sinh nhật"</t>
  </si>
  <si>
    <t>Em làm bác sĩ</t>
  </si>
  <si>
    <t xml:space="preserve"> Tiết dạy KN vỗ tay theo nhịp bài hát: "Em làm bác sĩ"</t>
  </si>
  <si>
    <t>Bé đi lạc</t>
  </si>
  <si>
    <t>Tiết dạy: Dạy knvđ múa bài: "Bé đi lạc"</t>
  </si>
  <si>
    <t>Tôi bị ốm</t>
  </si>
  <si>
    <t>Tiết dạy: KNCH bài "Tôi bị ốm"</t>
  </si>
  <si>
    <t>Tiết dạy: Dạy KNCH bài "Làm chú bộ đội"</t>
  </si>
  <si>
    <t>Làm chú bộ đội</t>
  </si>
  <si>
    <t>Tiết dạy: rèn kn ân nhạc: Bài "Nhà của tôi"(hát)," Mẹ đi vắng"(vđ múa minh họa)</t>
  </si>
  <si>
    <t>Tiết dạy:  rèn kn âm nhạc bài: "Hòa bình cho bé" (hát), "đêm qua em mơ gặp Bác Hồ"(vđminh họa)</t>
  </si>
  <si>
    <t>Hòa bình cho bé, đêm qua em mơ gặp Bác Hồ</t>
  </si>
  <si>
    <t>HĐC: rèn kn âm nhạc bài: "Cháu yêu cô chú công nhân" (hát),"làm chú bộ đội"(vđminh họa)</t>
  </si>
  <si>
    <t>HĐC: rèn kn âm nhạc bài: "Bạn ơi có biết" (hát),
 "em tập lái ô tô"(vđminh họa)</t>
  </si>
  <si>
    <t>Tiết dạy: "Tô màu đu quay"(đt)</t>
  </si>
  <si>
    <t>Tiết dạy: "Trang trí khung ảnh Bác Hồ" (STEAM)</t>
  </si>
  <si>
    <t>Tiết dạy: "Dán cái thuyền"(m)</t>
  </si>
  <si>
    <t>HĐG: "Vẽ đàn cá"</t>
  </si>
  <si>
    <t>HĐG: "Vẽ bông hoa"</t>
  </si>
  <si>
    <t>HĐG: 'Vẽ máy bay"</t>
  </si>
  <si>
    <t>HĐG: "Dán hoa tặng bạn"</t>
  </si>
  <si>
    <t>Tiết dạy: "Nặn  một số loại quả"(đt)</t>
  </si>
  <si>
    <t>Tiết dạy: "Tô màu vườn rau"(đt)</t>
  </si>
  <si>
    <t>Tô màu vườn rau</t>
  </si>
  <si>
    <t>HĐG: Làm hoa tặng  mẹ</t>
  </si>
  <si>
    <t>Tiết dạy: "Vẽ ông mặt trời"</t>
  </si>
  <si>
    <t>Tiết dạy: Làm con cá từ lá cây (STEAM)</t>
  </si>
  <si>
    <t>Tô màu vườn hoa mùa xuân</t>
  </si>
  <si>
    <t>Tiết dạy: Tô màu vườn hoa mùa xuân</t>
  </si>
  <si>
    <t>Tiết dạy: Sự kỳ diệu của nước (STEAM)</t>
  </si>
  <si>
    <t>Tiết dạy: Ném xa bằng 1 tay (STEAM)</t>
  </si>
  <si>
    <t>Tiết dạy: Chuyền  bóng sang 2 bên theo hang ngang (STEAM)</t>
  </si>
  <si>
    <t>Tiết dạy: Đi trong đường hẹp (STEAM)</t>
  </si>
  <si>
    <t>TDS: Bài 5: 
- Hô hấp: Thổi nơ bay
- Tay: Hai tay đánh chéo trước ngực ra sau
- Chân; Khụyu gối
- Bụng: Hai tay lên cao cúi gập người về phía trước
- Bật; Chụm tách chân</t>
  </si>
  <si>
    <t>TDS: Bài 6: 
- Hô hấp: Thổi bóng bay
- Tay: Hai tay ra trước lên cao
- Chân; Khụyu gối
- Bụng: Quay người sang trái sang phải
- Bật; tại chỗ</t>
  </si>
  <si>
    <t>TDS: Bài 7: 
- Hô hấp: Thổi nơ bay
- Tay: Hai tay đánh chéo trước ngực ra sau
- Chân; Khụyu gối
- Bụng: Hai tay lên cao cúi gập người về phía trước
- Bật; Chụm tách chân</t>
  </si>
  <si>
    <t>TDS: Bài 9: 
- Hô hấp: Máy bay
- Tay: Hai tay giang  ngang lên cao
- Chân: Khụyu  gối
- Bụng: Nghiêng người sang 2 bên.
- Bật: Tách khép chân.</t>
  </si>
  <si>
    <t>Khu vui chơi với cát, đá, sỏi</t>
  </si>
  <si>
    <t xml:space="preserve">HĐG : Sử dụng các hình học để chắp ghép các hình </t>
  </si>
  <si>
    <t>Vườn cổ tích</t>
  </si>
  <si>
    <t>Khu bé thỏa sức khám phá</t>
  </si>
  <si>
    <t>Vườn rau của bé</t>
  </si>
  <si>
    <t>Phòng nghệ thuật</t>
  </si>
  <si>
    <t>PHÓ HIỆU TRƯỞNG</t>
  </si>
  <si>
    <t>Nguyễn Thị Nhung</t>
  </si>
  <si>
    <t>TỔ TRƯỞNG CHUYÊN MÔN</t>
  </si>
  <si>
    <t>Dương Thị Thiết</t>
  </si>
  <si>
    <t>GIÁO VIÊN</t>
  </si>
  <si>
    <t>NGƯỜI XÂY DỰNG KẾ HOẠCH</t>
  </si>
  <si>
    <t>I. MỤC TIÊU- NỘI DUNG- HOẠT ĐỘNG CHỦ ĐỀ</t>
  </si>
  <si>
    <t>Mục tiêu chủ đề</t>
  </si>
  <si>
    <t xml:space="preserve"> Những đồ vật gây nguy hiểm</t>
  </si>
  <si>
    <t>Tiết dạy: Dạy trẻ học thuộc thơ bài "Bé đến lớp"</t>
  </si>
  <si>
    <t>Tiết dạy: Dạy trẻ thuộc thơ "Theo nhịp còi"</t>
  </si>
  <si>
    <t xml:space="preserve">                      Chia ra:   + Giờ thể chất</t>
  </si>
  <si>
    <t>CHỦ ĐỀ
"TRƯỜNG MN- TẾT TT"</t>
  </si>
  <si>
    <t>NGƯỜI DUYỆT KẾ HOẠCH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</si>
</sst>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 numFmtId="171" formatCode="0.0"/>
  </numFmts>
  <fonts count="54">
    <font>
      <sz val="11"/>
      <color theme="1"/>
      <name val="Arial"/>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6"/>
      <name val="Times New Roman"/>
      <family val="1"/>
    </font>
    <font>
      <b/>
      <sz val="12"/>
      <name val="Times New Roman"/>
      <family val="1"/>
    </font>
    <font>
      <sz val="12"/>
      <color rgb="FFFF0000"/>
      <name val="Times New Roman"/>
      <family val="1"/>
    </font>
    <font>
      <sz val="12"/>
      <color theme="1"/>
      <name val="Times New Roman"/>
      <family val="1"/>
    </font>
    <font>
      <b/>
      <sz val="12"/>
      <color rgb="FFFF0000"/>
      <name val="Times New Roman"/>
      <family val="1"/>
    </font>
    <font>
      <sz val="12"/>
      <color indexed="8"/>
      <name val="Times New Roman"/>
      <family val="1"/>
    </font>
    <font>
      <sz val="10"/>
      <color indexed="8"/>
      <name val="Times New Roman"/>
      <family val="1"/>
    </font>
    <font>
      <b/>
      <sz val="8"/>
      <color indexed="81"/>
      <name val="Tahoma"/>
      <family val="2"/>
    </font>
    <font>
      <sz val="10"/>
      <color rgb="FFFF0000"/>
      <name val="Times New Roman"/>
      <family val="1"/>
    </font>
    <font>
      <sz val="12"/>
      <color indexed="81"/>
      <name val="Times New Roman"/>
      <family val="1"/>
    </font>
    <font>
      <sz val="10"/>
      <color indexed="81"/>
      <name val="Times New Roman"/>
      <family val="1"/>
    </font>
    <font>
      <i/>
      <sz val="12"/>
      <color rgb="FFFF0000"/>
      <name val="Times New Roman"/>
      <family val="1"/>
    </font>
    <font>
      <i/>
      <u/>
      <sz val="12"/>
      <color rgb="FFFF0000"/>
      <name val="Times New Roman"/>
      <family val="1"/>
    </font>
    <font>
      <b/>
      <sz val="12"/>
      <color theme="1"/>
      <name val="Times New Roman"/>
      <family val="1"/>
    </font>
    <font>
      <sz val="9"/>
      <name val="Times New Roman"/>
      <family val="1"/>
    </font>
    <font>
      <sz val="9"/>
      <color indexed="8"/>
      <name val="Times New Roman"/>
      <family val="1"/>
    </font>
    <font>
      <b/>
      <i/>
      <sz val="11"/>
      <color rgb="FFFF0000"/>
      <name val="Times New Roman"/>
      <family val="1"/>
    </font>
    <font>
      <sz val="16"/>
      <color indexed="8"/>
      <name val="Times New Roman"/>
      <family val="1"/>
    </font>
    <font>
      <b/>
      <sz val="12"/>
      <color theme="2" tint="-0.89999084444715716"/>
      <name val="Times New Roman"/>
      <family val="1"/>
    </font>
    <font>
      <b/>
      <sz val="12"/>
      <color theme="0"/>
      <name val="Times New Roman"/>
      <family val="1"/>
    </font>
    <font>
      <sz val="12"/>
      <color theme="2" tint="-0.89999084444715716"/>
      <name val="Times New Roman"/>
      <family val="1"/>
    </font>
    <font>
      <b/>
      <sz val="12"/>
      <color theme="1" tint="0.14999847407452621"/>
      <name val="Times New Roman"/>
      <family val="1"/>
    </font>
    <font>
      <sz val="12"/>
      <color theme="1" tint="0.14999847407452621"/>
      <name val="Times New Roman"/>
      <family val="1"/>
    </font>
    <font>
      <sz val="12"/>
      <color rgb="FFFFC000"/>
      <name val="Times New Roman"/>
      <family val="1"/>
    </font>
    <font>
      <sz val="9"/>
      <color rgb="FFFFC000"/>
      <name val="Times New Roman"/>
      <family val="1"/>
    </font>
    <font>
      <b/>
      <sz val="12"/>
      <color theme="2" tint="-0.749992370372631"/>
      <name val="Times New Roman"/>
      <family val="1"/>
    </font>
    <font>
      <sz val="12"/>
      <color theme="1" tint="4.9989318521683403E-2"/>
      <name val="Times New Roman"/>
      <family val="1"/>
    </font>
    <font>
      <sz val="10"/>
      <name val="Times New Roman"/>
      <family val="1"/>
    </font>
    <font>
      <sz val="10"/>
      <color theme="1"/>
      <name val="Times New Roman"/>
      <family val="1"/>
    </font>
    <font>
      <b/>
      <sz val="12"/>
      <color indexed="8"/>
      <name val="Times New Roman"/>
      <family val="1"/>
    </font>
    <font>
      <b/>
      <sz val="12"/>
      <color indexed="10"/>
      <name val="Times New Roman"/>
      <family val="1"/>
    </font>
    <font>
      <b/>
      <i/>
      <sz val="11"/>
      <color indexed="10"/>
      <name val="Times New Roman"/>
      <family val="1"/>
    </font>
    <font>
      <sz val="9"/>
      <color theme="1"/>
      <name val="Times New Roman"/>
      <family val="1"/>
    </font>
    <font>
      <b/>
      <sz val="14"/>
      <name val="Times New Roman"/>
      <family val="1"/>
    </font>
    <font>
      <sz val="12"/>
      <color rgb="FFC00000"/>
      <name val="Times New Roman"/>
      <family val="1"/>
    </font>
    <font>
      <b/>
      <sz val="12"/>
      <color rgb="FFC00000"/>
      <name val="Times New Roman"/>
      <family val="1"/>
    </font>
    <font>
      <sz val="12"/>
      <color rgb="FF00FF00"/>
      <name val="Times New Roman"/>
      <family val="1"/>
    </font>
    <font>
      <b/>
      <sz val="12"/>
      <color rgb="FF00FF00"/>
      <name val="Times New Roman"/>
      <family val="1"/>
    </font>
    <font>
      <b/>
      <sz val="14"/>
      <color indexed="8"/>
      <name val="Times New Roman"/>
      <family val="1"/>
    </font>
    <font>
      <b/>
      <i/>
      <sz val="12"/>
      <color rgb="FFFF0000"/>
      <name val="Times New Roman"/>
      <family val="1"/>
    </font>
    <font>
      <b/>
      <sz val="16"/>
      <color theme="1"/>
      <name val="Times New Roman"/>
      <family val="1"/>
    </font>
    <font>
      <sz val="16"/>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0">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cellStyleXfs>
  <cellXfs count="296">
    <xf numFmtId="0" fontId="0" fillId="0" borderId="0" xfId="0"/>
    <xf numFmtId="0" fontId="17" fillId="0" borderId="0" xfId="0" applyFont="1" applyAlignment="1">
      <alignment horizontal="center" vertical="center" wrapText="1"/>
    </xf>
    <xf numFmtId="0" fontId="17" fillId="3" borderId="0" xfId="0" applyFont="1" applyFill="1" applyAlignment="1">
      <alignment horizontal="center" vertical="center" wrapText="1"/>
    </xf>
    <xf numFmtId="0" fontId="18" fillId="3" borderId="0" xfId="0" applyFont="1" applyFill="1" applyAlignment="1">
      <alignment horizontal="center" vertical="center" wrapText="1"/>
    </xf>
    <xf numFmtId="0" fontId="17" fillId="3" borderId="0" xfId="0" applyFont="1" applyFill="1" applyAlignment="1">
      <alignment horizontal="left" vertical="center" wrapText="1"/>
    </xf>
    <xf numFmtId="0" fontId="18" fillId="3" borderId="3" xfId="0" applyFont="1" applyFill="1" applyBorder="1" applyAlignment="1">
      <alignment horizontal="center" vertical="center" wrapText="1"/>
    </xf>
    <xf numFmtId="0" fontId="15" fillId="3" borderId="3" xfId="6" applyFont="1" applyFill="1" applyBorder="1" applyAlignment="1">
      <alignment horizontal="left" vertical="center"/>
    </xf>
    <xf numFmtId="0" fontId="17" fillId="3"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5" fillId="3" borderId="3" xfId="6" applyFont="1" applyFill="1" applyBorder="1" applyAlignment="1">
      <alignment vertical="center"/>
    </xf>
    <xf numFmtId="0" fontId="20" fillId="3" borderId="3" xfId="6" applyFont="1" applyFill="1" applyBorder="1" applyAlignment="1">
      <alignment horizontal="center" vertical="center"/>
    </xf>
    <xf numFmtId="171" fontId="20" fillId="3" borderId="3" xfId="0" applyNumberFormat="1" applyFont="1" applyFill="1" applyBorder="1" applyAlignment="1">
      <alignment horizontal="center" vertical="center"/>
    </xf>
    <xf numFmtId="0" fontId="15" fillId="2" borderId="3" xfId="6" applyFont="1" applyFill="1" applyBorder="1" applyAlignment="1">
      <alignment vertical="center"/>
    </xf>
    <xf numFmtId="171" fontId="20" fillId="2" borderId="3" xfId="0" applyNumberFormat="1" applyFont="1" applyFill="1" applyBorder="1" applyAlignment="1">
      <alignment horizontal="center" vertical="center"/>
    </xf>
    <xf numFmtId="0" fontId="20" fillId="2" borderId="3" xfId="6" applyFont="1" applyFill="1" applyBorder="1" applyAlignment="1">
      <alignment horizontal="center" vertical="center"/>
    </xf>
    <xf numFmtId="0" fontId="18" fillId="2" borderId="3" xfId="0" applyFont="1" applyFill="1" applyBorder="1" applyAlignment="1">
      <alignment horizontal="left" vertical="center" wrapText="1"/>
    </xf>
    <xf numFmtId="49" fontId="13" fillId="3" borderId="0" xfId="0" applyNumberFormat="1" applyFont="1" applyFill="1" applyAlignment="1">
      <alignment horizontal="center" vertical="center" wrapText="1"/>
    </xf>
    <xf numFmtId="49" fontId="10" fillId="3" borderId="6" xfId="0" applyNumberFormat="1" applyFont="1" applyFill="1" applyBorder="1" applyAlignment="1">
      <alignment vertical="center" wrapText="1"/>
    </xf>
    <xf numFmtId="49" fontId="26" fillId="3" borderId="6" xfId="0" applyNumberFormat="1" applyFont="1" applyFill="1" applyBorder="1" applyAlignment="1">
      <alignment vertical="center" wrapText="1"/>
    </xf>
    <xf numFmtId="49" fontId="10" fillId="3" borderId="3" xfId="0" applyNumberFormat="1" applyFont="1" applyFill="1" applyBorder="1" applyAlignment="1">
      <alignment vertical="center" wrapText="1"/>
    </xf>
    <xf numFmtId="0" fontId="15" fillId="3" borderId="3" xfId="0" applyFont="1" applyFill="1" applyBorder="1" applyAlignment="1">
      <alignment horizontal="center" vertical="center" wrapText="1"/>
    </xf>
    <xf numFmtId="49" fontId="26" fillId="3" borderId="3" xfId="0" applyNumberFormat="1" applyFont="1" applyFill="1" applyBorder="1" applyAlignment="1">
      <alignment vertical="center" wrapText="1"/>
    </xf>
    <xf numFmtId="0" fontId="17" fillId="2"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5" fillId="2" borderId="3" xfId="6" applyFont="1" applyFill="1" applyBorder="1" applyAlignment="1">
      <alignment horizontal="left" vertical="center"/>
    </xf>
    <xf numFmtId="0" fontId="25" fillId="3" borderId="3" xfId="6" applyFont="1" applyFill="1" applyBorder="1" applyAlignment="1">
      <alignment horizontal="left" vertical="center"/>
    </xf>
    <xf numFmtId="0" fontId="23" fillId="2"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0" fontId="17" fillId="3" borderId="3" xfId="0" applyFont="1" applyFill="1" applyBorder="1" applyAlignment="1">
      <alignment vertical="center" wrapText="1"/>
    </xf>
    <xf numFmtId="49" fontId="25" fillId="3" borderId="3" xfId="0" applyNumberFormat="1" applyFont="1" applyFill="1" applyBorder="1" applyAlignment="1">
      <alignment horizontal="center" vertical="center" wrapText="1"/>
    </xf>
    <xf numFmtId="49" fontId="31" fillId="3" borderId="3" xfId="0" applyNumberFormat="1" applyFont="1" applyFill="1" applyBorder="1" applyAlignment="1">
      <alignment horizontal="center" vertical="center" wrapText="1"/>
    </xf>
    <xf numFmtId="49" fontId="30" fillId="3" borderId="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0" fontId="15" fillId="3" borderId="3" xfId="0" applyFont="1" applyFill="1" applyBorder="1" applyAlignment="1">
      <alignment horizontal="left" vertical="center" wrapText="1"/>
    </xf>
    <xf numFmtId="0" fontId="17" fillId="0" borderId="0" xfId="0" applyFont="1" applyAlignment="1">
      <alignment horizontal="left" vertical="center" wrapText="1"/>
    </xf>
    <xf numFmtId="49" fontId="34" fillId="3" borderId="3"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34" fillId="3" borderId="3" xfId="0" applyFont="1" applyFill="1" applyBorder="1" applyAlignment="1">
      <alignment horizontal="center" vertical="center" wrapText="1"/>
    </xf>
    <xf numFmtId="49" fontId="15" fillId="3" borderId="3" xfId="0" applyNumberFormat="1" applyFont="1" applyFill="1" applyBorder="1" applyAlignment="1">
      <alignment horizontal="left" vertical="center" wrapText="1"/>
    </xf>
    <xf numFmtId="49" fontId="37" fillId="3" borderId="3" xfId="0" applyNumberFormat="1" applyFont="1" applyFill="1" applyBorder="1" applyAlignment="1">
      <alignment horizontal="center" vertical="center" wrapText="1"/>
    </xf>
    <xf numFmtId="49" fontId="38" fillId="3" borderId="3" xfId="0" applyNumberFormat="1" applyFont="1" applyFill="1" applyBorder="1" applyAlignment="1">
      <alignment horizontal="center" vertical="center" wrapText="1"/>
    </xf>
    <xf numFmtId="49" fontId="32" fillId="3" borderId="3" xfId="0" applyNumberFormat="1" applyFont="1" applyFill="1" applyBorder="1" applyAlignment="1">
      <alignment horizontal="center" vertical="center" wrapText="1"/>
    </xf>
    <xf numFmtId="49" fontId="26" fillId="3" borderId="5" xfId="0" applyNumberFormat="1" applyFont="1" applyFill="1" applyBorder="1" applyAlignment="1">
      <alignment vertical="center" wrapText="1"/>
    </xf>
    <xf numFmtId="49" fontId="10" fillId="3" borderId="3" xfId="0" applyNumberFormat="1" applyFont="1" applyFill="1" applyBorder="1" applyAlignment="1">
      <alignment horizontal="center" vertical="top" wrapText="1"/>
    </xf>
    <xf numFmtId="0" fontId="16" fillId="2" borderId="0" xfId="0" applyFont="1" applyFill="1" applyAlignment="1">
      <alignment horizontal="center" vertical="center" wrapText="1"/>
    </xf>
    <xf numFmtId="0" fontId="14" fillId="2" borderId="0" xfId="0" applyFont="1" applyFill="1" applyAlignment="1">
      <alignment horizontal="center" vertical="center" wrapText="1"/>
    </xf>
    <xf numFmtId="0" fontId="23" fillId="2" borderId="0" xfId="0" applyFont="1" applyFill="1" applyAlignment="1">
      <alignment horizontal="center" vertical="center" wrapText="1"/>
    </xf>
    <xf numFmtId="49" fontId="10" fillId="3" borderId="3" xfId="0" applyNumberFormat="1" applyFont="1" applyFill="1" applyBorder="1" applyAlignment="1">
      <alignment horizontal="left" vertical="center" wrapText="1"/>
    </xf>
    <xf numFmtId="49" fontId="10" fillId="3" borderId="6"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26" fillId="3" borderId="5"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 xfId="0" applyFont="1" applyFill="1" applyBorder="1" applyAlignment="1">
      <alignment vertical="center"/>
    </xf>
    <xf numFmtId="49" fontId="10" fillId="3" borderId="3" xfId="0" applyNumberFormat="1" applyFont="1" applyFill="1" applyBorder="1" applyAlignment="1">
      <alignment horizontal="center" vertical="center"/>
    </xf>
    <xf numFmtId="49" fontId="15" fillId="3" borderId="3" xfId="0" applyNumberFormat="1" applyFont="1" applyFill="1" applyBorder="1" applyAlignment="1">
      <alignment horizontal="center" vertical="center"/>
    </xf>
    <xf numFmtId="0" fontId="17" fillId="3" borderId="3" xfId="6" applyFont="1" applyFill="1" applyBorder="1" applyAlignment="1">
      <alignment horizontal="center" vertical="center" wrapText="1"/>
    </xf>
    <xf numFmtId="0" fontId="15" fillId="3" borderId="5" xfId="6" applyFont="1" applyFill="1" applyBorder="1" applyAlignment="1">
      <alignment vertical="center" wrapText="1"/>
    </xf>
    <xf numFmtId="0" fontId="15" fillId="3" borderId="3" xfId="6" applyFont="1" applyFill="1" applyBorder="1" applyAlignment="1">
      <alignment horizontal="center" vertical="center" wrapText="1"/>
    </xf>
    <xf numFmtId="0" fontId="15" fillId="3" borderId="5" xfId="6" applyFont="1" applyFill="1" applyBorder="1" applyAlignment="1">
      <alignment vertical="center"/>
    </xf>
    <xf numFmtId="9" fontId="14" fillId="3" borderId="3"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29" fillId="3" borderId="3" xfId="0" applyFont="1" applyFill="1" applyBorder="1" applyAlignment="1">
      <alignment horizontal="center" vertical="center" wrapText="1"/>
    </xf>
    <xf numFmtId="49" fontId="33" fillId="3" borderId="3" xfId="0" applyNumberFormat="1" applyFont="1" applyFill="1" applyBorder="1" applyAlignment="1">
      <alignment horizontal="center" vertical="center" wrapText="1"/>
    </xf>
    <xf numFmtId="0" fontId="35" fillId="3" borderId="3" xfId="0" applyFont="1" applyFill="1" applyBorder="1" applyAlignment="1">
      <alignment horizontal="center" vertical="center" wrapText="1"/>
    </xf>
    <xf numFmtId="49" fontId="35" fillId="3" borderId="6" xfId="0" applyNumberFormat="1" applyFont="1" applyFill="1" applyBorder="1" applyAlignment="1">
      <alignment horizontal="left" vertical="center" wrapText="1"/>
    </xf>
    <xf numFmtId="49" fontId="36" fillId="3" borderId="3" xfId="0" applyNumberFormat="1" applyFont="1" applyFill="1" applyBorder="1" applyAlignment="1">
      <alignment vertical="center" wrapText="1"/>
    </xf>
    <xf numFmtId="49" fontId="35" fillId="3" borderId="3" xfId="0" applyNumberFormat="1" applyFont="1" applyFill="1" applyBorder="1" applyAlignment="1">
      <alignment horizontal="left" vertical="center" wrapText="1"/>
    </xf>
    <xf numFmtId="49" fontId="36" fillId="3" borderId="3" xfId="0" applyNumberFormat="1" applyFont="1" applyFill="1" applyBorder="1" applyAlignment="1">
      <alignment horizontal="center" vertical="center" wrapText="1"/>
    </xf>
    <xf numFmtId="49" fontId="35" fillId="3" borderId="3" xfId="0" applyNumberFormat="1"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0" xfId="0" applyFont="1" applyFill="1" applyAlignment="1">
      <alignment horizontal="center" vertical="center" wrapText="1"/>
    </xf>
    <xf numFmtId="0" fontId="20" fillId="3" borderId="3" xfId="0" applyFont="1" applyFill="1" applyBorder="1" applyAlignment="1">
      <alignment horizontal="center" vertical="center"/>
    </xf>
    <xf numFmtId="0" fontId="20" fillId="2" borderId="3" xfId="0" applyFont="1" applyFill="1" applyBorder="1" applyAlignment="1">
      <alignment horizontal="center" vertical="center"/>
    </xf>
    <xf numFmtId="0" fontId="15" fillId="3" borderId="5" xfId="6" applyFont="1" applyFill="1" applyBorder="1" applyAlignment="1">
      <alignment horizontal="center" vertical="center" textRotation="90" wrapText="1"/>
    </xf>
    <xf numFmtId="49" fontId="39" fillId="3" borderId="3" xfId="0" applyNumberFormat="1" applyFont="1" applyFill="1" applyBorder="1" applyAlignment="1">
      <alignment horizontal="center" vertical="center" textRotation="90"/>
    </xf>
    <xf numFmtId="49" fontId="40" fillId="3" borderId="3" xfId="0" applyNumberFormat="1" applyFont="1" applyFill="1" applyBorder="1" applyAlignment="1">
      <alignment horizontal="center" vertical="center" textRotation="90" wrapText="1"/>
    </xf>
    <xf numFmtId="49" fontId="16" fillId="3" borderId="6" xfId="0" applyNumberFormat="1" applyFont="1" applyFill="1" applyBorder="1" applyAlignment="1">
      <alignment horizontal="left" vertical="center" wrapText="1"/>
    </xf>
    <xf numFmtId="49" fontId="16" fillId="3" borderId="6" xfId="0" applyNumberFormat="1" applyFont="1" applyFill="1" applyBorder="1" applyAlignment="1">
      <alignment horizontal="center" vertical="center" wrapText="1"/>
    </xf>
    <xf numFmtId="0" fontId="15" fillId="3" borderId="5" xfId="6" applyFont="1" applyFill="1" applyBorder="1" applyAlignment="1">
      <alignment vertical="center" textRotation="90" wrapText="1"/>
    </xf>
    <xf numFmtId="1" fontId="17" fillId="0" borderId="0" xfId="0" applyNumberFormat="1" applyFont="1" applyAlignment="1">
      <alignment horizontal="center" vertical="center" wrapText="1"/>
    </xf>
    <xf numFmtId="49" fontId="12" fillId="4" borderId="0" xfId="0" applyNumberFormat="1" applyFont="1" applyFill="1" applyAlignment="1">
      <alignment horizontal="center" vertical="center" wrapText="1"/>
    </xf>
    <xf numFmtId="1" fontId="42" fillId="5" borderId="3" xfId="0" applyNumberFormat="1" applyFont="1" applyFill="1" applyBorder="1" applyAlignment="1">
      <alignment horizontal="center" vertical="center" wrapText="1"/>
    </xf>
    <xf numFmtId="1" fontId="17" fillId="4" borderId="3" xfId="0" applyNumberFormat="1" applyFont="1" applyFill="1" applyBorder="1" applyAlignment="1">
      <alignment horizontal="center" vertical="center" wrapText="1"/>
    </xf>
    <xf numFmtId="1" fontId="17" fillId="4" borderId="3" xfId="0" applyNumberFormat="1" applyFont="1" applyFill="1" applyBorder="1" applyAlignment="1">
      <alignment vertical="center" wrapText="1"/>
    </xf>
    <xf numFmtId="1" fontId="42" fillId="3" borderId="3" xfId="0" applyNumberFormat="1" applyFont="1" applyFill="1" applyBorder="1" applyAlignment="1">
      <alignment horizontal="center" vertical="center" wrapText="1"/>
    </xf>
    <xf numFmtId="1" fontId="13" fillId="3" borderId="3" xfId="0" applyNumberFormat="1" applyFon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0" fontId="42" fillId="3" borderId="3" xfId="0" applyFont="1" applyFill="1" applyBorder="1" applyAlignment="1">
      <alignment vertical="center" wrapText="1"/>
    </xf>
    <xf numFmtId="0" fontId="43" fillId="3" borderId="3" xfId="0" applyFont="1" applyFill="1" applyBorder="1" applyAlignment="1">
      <alignment vertical="center"/>
    </xf>
    <xf numFmtId="0" fontId="16" fillId="2" borderId="3" xfId="0"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6"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16" fillId="2" borderId="8" xfId="0" applyFont="1" applyFill="1" applyBorder="1" applyAlignment="1">
      <alignment horizontal="left" vertical="center"/>
    </xf>
    <xf numFmtId="0" fontId="23" fillId="2" borderId="8" xfId="0" applyFont="1" applyFill="1" applyBorder="1" applyAlignment="1">
      <alignment horizontal="left" vertical="center"/>
    </xf>
    <xf numFmtId="0" fontId="14" fillId="2" borderId="3" xfId="0" applyFont="1" applyFill="1" applyBorder="1" applyAlignment="1">
      <alignment horizontal="center" vertical="center" wrapText="1"/>
    </xf>
    <xf numFmtId="0" fontId="18" fillId="3" borderId="3" xfId="0" applyFont="1" applyFill="1" applyBorder="1" applyAlignment="1">
      <alignment horizontal="center" vertical="center" textRotation="90" wrapText="1"/>
    </xf>
    <xf numFmtId="0" fontId="26" fillId="3" borderId="3" xfId="0" applyFont="1" applyFill="1" applyBorder="1" applyAlignment="1">
      <alignment horizontal="center" vertical="center"/>
    </xf>
    <xf numFmtId="0" fontId="44" fillId="3" borderId="3" xfId="0" applyFont="1" applyFill="1" applyBorder="1" applyAlignment="1">
      <alignment horizontal="center" vertical="center"/>
    </xf>
    <xf numFmtId="0" fontId="44" fillId="3" borderId="3" xfId="0" applyFont="1" applyFill="1" applyBorder="1" applyAlignment="1">
      <alignment vertical="center"/>
    </xf>
    <xf numFmtId="0" fontId="41" fillId="0" borderId="0" xfId="0" applyFont="1" applyAlignment="1">
      <alignment horizontal="center" vertical="center" wrapText="1"/>
    </xf>
    <xf numFmtId="49" fontId="10" fillId="3" borderId="4" xfId="0" applyNumberFormat="1" applyFont="1" applyFill="1" applyBorder="1" applyAlignment="1">
      <alignment horizontal="center" vertical="center" wrapText="1"/>
    </xf>
    <xf numFmtId="49" fontId="26" fillId="3" borderId="4" xfId="0" applyNumberFormat="1" applyFont="1" applyFill="1" applyBorder="1" applyAlignment="1">
      <alignment horizontal="center" vertical="center" wrapText="1"/>
    </xf>
    <xf numFmtId="49" fontId="10" fillId="3" borderId="4" xfId="0" applyNumberFormat="1" applyFont="1" applyFill="1" applyBorder="1" applyAlignment="1">
      <alignment vertical="center" wrapText="1"/>
    </xf>
    <xf numFmtId="0" fontId="46" fillId="3" borderId="3" xfId="0" applyFont="1" applyFill="1" applyBorder="1" applyAlignment="1">
      <alignment horizontal="center" vertical="center" wrapText="1"/>
    </xf>
    <xf numFmtId="0" fontId="47" fillId="3" borderId="3" xfId="0" applyFont="1" applyFill="1" applyBorder="1" applyAlignment="1">
      <alignment horizontal="center" vertical="center" wrapText="1"/>
    </xf>
    <xf numFmtId="1" fontId="46" fillId="4" borderId="3" xfId="0" applyNumberFormat="1" applyFont="1" applyFill="1" applyBorder="1" applyAlignment="1">
      <alignment horizontal="center" vertical="center" wrapText="1"/>
    </xf>
    <xf numFmtId="9" fontId="46" fillId="3" borderId="3" xfId="0" applyNumberFormat="1" applyFont="1" applyFill="1" applyBorder="1" applyAlignment="1">
      <alignment horizontal="center" vertical="center" wrapText="1"/>
    </xf>
    <xf numFmtId="0" fontId="46" fillId="0" borderId="0" xfId="0" applyFont="1" applyAlignment="1">
      <alignment horizontal="center" vertical="center" wrapText="1"/>
    </xf>
    <xf numFmtId="49" fontId="44" fillId="3" borderId="3"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5" xfId="6" applyFont="1" applyFill="1" applyBorder="1" applyAlignment="1">
      <alignment horizontal="center" vertical="center" textRotation="90" wrapText="1"/>
    </xf>
    <xf numFmtId="0" fontId="16" fillId="0" borderId="0" xfId="0" applyFont="1" applyAlignment="1">
      <alignment horizontal="center" vertical="center" wrapText="1"/>
    </xf>
    <xf numFmtId="0" fontId="23" fillId="3" borderId="3" xfId="0" applyFont="1" applyFill="1" applyBorder="1" applyAlignment="1">
      <alignment horizontal="center" vertical="center" wrapText="1"/>
    </xf>
    <xf numFmtId="49" fontId="15" fillId="3" borderId="6" xfId="0" applyNumberFormat="1" applyFont="1" applyFill="1" applyBorder="1" applyAlignment="1">
      <alignment vertical="center" wrapText="1"/>
    </xf>
    <xf numFmtId="0" fontId="25" fillId="3" borderId="3" xfId="0" applyFont="1" applyFill="1" applyBorder="1" applyAlignment="1">
      <alignment horizontal="center" vertical="center" wrapText="1"/>
    </xf>
    <xf numFmtId="1" fontId="15" fillId="4" borderId="3" xfId="0" applyNumberFormat="1" applyFont="1" applyFill="1" applyBorder="1" applyAlignment="1">
      <alignment horizontal="center" vertical="center" wrapText="1"/>
    </xf>
    <xf numFmtId="49" fontId="44" fillId="3" borderId="6" xfId="0" applyNumberFormat="1" applyFont="1" applyFill="1" applyBorder="1" applyAlignment="1">
      <alignment horizontal="center" vertical="center" wrapText="1"/>
    </xf>
    <xf numFmtId="9" fontId="15" fillId="3" borderId="3" xfId="0" applyNumberFormat="1" applyFont="1" applyFill="1" applyBorder="1" applyAlignment="1">
      <alignment horizontal="center" vertical="center" wrapText="1"/>
    </xf>
    <xf numFmtId="0" fontId="15" fillId="0" borderId="0" xfId="0" applyFont="1" applyAlignment="1">
      <alignment horizontal="center" vertical="center" wrapText="1"/>
    </xf>
    <xf numFmtId="0" fontId="48" fillId="3" borderId="3" xfId="0" applyFont="1" applyFill="1" applyBorder="1" applyAlignment="1">
      <alignment horizontal="center" vertical="center" wrapText="1"/>
    </xf>
    <xf numFmtId="0" fontId="49" fillId="3" borderId="3" xfId="0" applyFont="1" applyFill="1" applyBorder="1" applyAlignment="1">
      <alignment horizontal="center" vertical="center" wrapText="1"/>
    </xf>
    <xf numFmtId="1" fontId="48" fillId="4" borderId="3" xfId="0" applyNumberFormat="1" applyFont="1" applyFill="1" applyBorder="1" applyAlignment="1">
      <alignment horizontal="center" vertical="center" wrapText="1"/>
    </xf>
    <xf numFmtId="9" fontId="48" fillId="3" borderId="3" xfId="0" applyNumberFormat="1" applyFont="1" applyFill="1" applyBorder="1" applyAlignment="1">
      <alignment horizontal="center" vertical="center" wrapText="1"/>
    </xf>
    <xf numFmtId="0" fontId="48" fillId="0" borderId="0" xfId="0" applyFont="1" applyAlignment="1">
      <alignment horizontal="center" vertical="center" wrapText="1"/>
    </xf>
    <xf numFmtId="49" fontId="10" fillId="3" borderId="5" xfId="0" applyNumberFormat="1"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1" fontId="17" fillId="3" borderId="3"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23" fillId="3" borderId="0" xfId="0" applyFont="1" applyFill="1" applyAlignment="1">
      <alignment horizontal="center" vertical="center" wrapText="1"/>
    </xf>
    <xf numFmtId="0" fontId="10" fillId="3" borderId="3" xfId="0" applyFont="1" applyFill="1" applyBorder="1" applyAlignment="1">
      <alignment horizontal="center" vertical="center" wrapText="1"/>
    </xf>
    <xf numFmtId="9" fontId="10" fillId="3" borderId="3" xfId="0" applyNumberFormat="1" applyFont="1" applyFill="1" applyBorder="1" applyAlignment="1">
      <alignment horizontal="center" vertical="center" wrapText="1"/>
    </xf>
    <xf numFmtId="0" fontId="10" fillId="3" borderId="5" xfId="6" applyFont="1" applyFill="1" applyBorder="1" applyAlignment="1">
      <alignment horizontal="center" vertical="center" textRotation="90" wrapText="1"/>
    </xf>
    <xf numFmtId="49" fontId="14" fillId="3" borderId="3" xfId="0" applyNumberFormat="1" applyFont="1" applyFill="1" applyBorder="1" applyAlignment="1">
      <alignment horizontal="left" vertical="center" wrapText="1"/>
    </xf>
    <xf numFmtId="49" fontId="14" fillId="3" borderId="3" xfId="0" applyNumberFormat="1" applyFont="1" applyFill="1" applyBorder="1" applyAlignment="1">
      <alignment vertical="center" wrapText="1"/>
    </xf>
    <xf numFmtId="0" fontId="14" fillId="3" borderId="3" xfId="0" applyFont="1" applyFill="1" applyBorder="1" applyAlignment="1">
      <alignment horizontal="left" vertical="center" wrapText="1"/>
    </xf>
    <xf numFmtId="0" fontId="14" fillId="3" borderId="3" xfId="0" applyFont="1" applyFill="1" applyBorder="1" applyAlignment="1">
      <alignment vertical="center" wrapText="1"/>
    </xf>
    <xf numFmtId="49" fontId="10" fillId="3" borderId="5" xfId="0" applyNumberFormat="1" applyFont="1" applyFill="1" applyBorder="1" applyAlignment="1">
      <alignment vertical="center" wrapText="1"/>
    </xf>
    <xf numFmtId="1" fontId="14" fillId="4" borderId="3" xfId="0" applyNumberFormat="1" applyFont="1" applyFill="1" applyBorder="1" applyAlignment="1">
      <alignment horizontal="center" vertical="center" wrapText="1"/>
    </xf>
    <xf numFmtId="49" fontId="14" fillId="3" borderId="6" xfId="0" applyNumberFormat="1" applyFont="1" applyFill="1" applyBorder="1" applyAlignment="1">
      <alignment vertical="center" wrapText="1"/>
    </xf>
    <xf numFmtId="0" fontId="10" fillId="3" borderId="3" xfId="0" applyFont="1" applyFill="1" applyBorder="1" applyAlignment="1">
      <alignment horizontal="left" vertical="center" wrapText="1"/>
    </xf>
    <xf numFmtId="0" fontId="17" fillId="0" borderId="3" xfId="0" applyFont="1" applyBorder="1" applyAlignment="1">
      <alignment horizontal="center" vertical="center" wrapText="1"/>
    </xf>
    <xf numFmtId="0" fontId="51" fillId="3" borderId="3"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0" fillId="0" borderId="0" xfId="0" applyFont="1" applyAlignment="1">
      <alignment horizontal="center" vertical="center" wrapText="1"/>
    </xf>
    <xf numFmtId="49" fontId="40" fillId="3" borderId="3" xfId="0" applyNumberFormat="1" applyFont="1" applyFill="1" applyBorder="1" applyAlignment="1">
      <alignment horizontal="center" vertical="center" textRotation="90"/>
    </xf>
    <xf numFmtId="0" fontId="52" fillId="0" borderId="0" xfId="0" applyFont="1" applyAlignment="1">
      <alignment horizontal="center" vertical="center" wrapText="1"/>
    </xf>
    <xf numFmtId="0" fontId="53" fillId="0" borderId="0" xfId="0" applyFont="1" applyAlignment="1">
      <alignment horizontal="center" vertical="center" wrapText="1"/>
    </xf>
    <xf numFmtId="0" fontId="17" fillId="3" borderId="8" xfId="0" applyFont="1" applyFill="1" applyBorder="1" applyAlignment="1">
      <alignment horizontal="center" vertical="center" wrapText="1"/>
    </xf>
    <xf numFmtId="0" fontId="50" fillId="3" borderId="0" xfId="0" applyFont="1" applyFill="1" applyAlignment="1">
      <alignment horizontal="center" vertical="center" wrapText="1"/>
    </xf>
    <xf numFmtId="0" fontId="50" fillId="3" borderId="0" xfId="0" applyFont="1" applyFill="1" applyAlignment="1">
      <alignment horizontal="left" vertical="center" wrapText="1"/>
    </xf>
    <xf numFmtId="0" fontId="14" fillId="2" borderId="3" xfId="0" applyFont="1" applyFill="1" applyBorder="1" applyAlignment="1">
      <alignment horizontal="center" vertical="center" wrapText="1"/>
    </xf>
    <xf numFmtId="9"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xf>
    <xf numFmtId="0" fontId="25" fillId="2" borderId="3" xfId="6" applyFont="1" applyFill="1" applyBorder="1" applyAlignment="1">
      <alignment horizontal="center" vertical="center" textRotation="90"/>
    </xf>
    <xf numFmtId="0" fontId="25" fillId="2" borderId="3" xfId="6" applyFont="1" applyFill="1" applyBorder="1" applyAlignment="1">
      <alignment horizontal="center" vertical="center" wrapText="1"/>
    </xf>
    <xf numFmtId="0" fontId="25" fillId="3" borderId="3" xfId="6" applyFont="1" applyFill="1" applyBorder="1" applyAlignment="1">
      <alignment horizontal="center" vertical="center" textRotation="90"/>
    </xf>
    <xf numFmtId="0" fontId="25" fillId="3" borderId="3" xfId="6" applyFont="1" applyFill="1" applyBorder="1" applyAlignment="1">
      <alignment horizontal="center" vertical="center" wrapText="1"/>
    </xf>
    <xf numFmtId="0" fontId="25" fillId="3" borderId="3" xfId="6" applyFont="1" applyFill="1" applyBorder="1" applyAlignment="1">
      <alignment horizontal="center" vertical="center" textRotation="90" wrapText="1"/>
    </xf>
    <xf numFmtId="0" fontId="25" fillId="3" borderId="3" xfId="6" applyFont="1" applyFill="1" applyBorder="1" applyAlignment="1">
      <alignment horizontal="center" vertical="center"/>
    </xf>
    <xf numFmtId="0" fontId="25" fillId="3" borderId="3" xfId="6" applyFont="1" applyFill="1" applyBorder="1" applyAlignment="1">
      <alignment horizontal="left" vertical="center"/>
    </xf>
    <xf numFmtId="0" fontId="25" fillId="2" borderId="3" xfId="6" applyFont="1" applyFill="1" applyBorder="1" applyAlignment="1">
      <alignment horizontal="center" vertical="center" textRotation="90" wrapText="1"/>
    </xf>
    <xf numFmtId="0" fontId="25" fillId="2" borderId="3" xfId="6" applyFont="1" applyFill="1" applyBorder="1" applyAlignment="1">
      <alignment horizontal="left" vertical="center"/>
    </xf>
    <xf numFmtId="0" fontId="23" fillId="2" borderId="2" xfId="0" applyFont="1" applyFill="1" applyBorder="1" applyAlignment="1">
      <alignment horizontal="left" vertical="center"/>
    </xf>
    <xf numFmtId="0" fontId="23" fillId="2" borderId="8" xfId="0" applyFont="1" applyFill="1" applyBorder="1" applyAlignment="1">
      <alignment horizontal="left" vertical="center"/>
    </xf>
    <xf numFmtId="0" fontId="15" fillId="2" borderId="3" xfId="6" applyFont="1" applyFill="1" applyBorder="1" applyAlignment="1">
      <alignment horizontal="left" vertical="center"/>
    </xf>
    <xf numFmtId="0" fontId="14" fillId="2" borderId="2" xfId="0" applyFont="1" applyFill="1" applyBorder="1" applyAlignment="1">
      <alignment horizontal="left" vertical="center"/>
    </xf>
    <xf numFmtId="0" fontId="14" fillId="2" borderId="8" xfId="0" applyFont="1" applyFill="1" applyBorder="1" applyAlignment="1">
      <alignment horizontal="left" vertical="center"/>
    </xf>
    <xf numFmtId="0" fontId="16" fillId="2" borderId="2" xfId="0" applyFont="1" applyFill="1" applyBorder="1" applyAlignment="1">
      <alignment horizontal="left" vertical="center"/>
    </xf>
    <xf numFmtId="0" fontId="16" fillId="2" borderId="8" xfId="0" applyFont="1" applyFill="1" applyBorder="1" applyAlignment="1">
      <alignment horizontal="left" vertical="center"/>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49" fontId="10" fillId="3" borderId="6"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6" fillId="3" borderId="7"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8" xfId="0" applyFont="1" applyFill="1" applyBorder="1" applyAlignment="1">
      <alignment horizontal="left" vertical="center" wrapText="1"/>
    </xf>
    <xf numFmtId="49" fontId="16" fillId="3" borderId="3" xfId="0" applyNumberFormat="1" applyFont="1" applyFill="1" applyBorder="1" applyAlignment="1">
      <alignment horizontal="left" vertical="center" wrapText="1"/>
    </xf>
    <xf numFmtId="0" fontId="42" fillId="3" borderId="7"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3" borderId="8" xfId="0" applyFont="1" applyFill="1" applyBorder="1" applyAlignment="1">
      <alignment horizontal="left" vertical="center" wrapText="1"/>
    </xf>
    <xf numFmtId="49" fontId="10" fillId="3" borderId="4"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26" fillId="3" borderId="4" xfId="0" applyNumberFormat="1" applyFont="1" applyFill="1" applyBorder="1" applyAlignment="1">
      <alignment horizontal="center" vertical="center" wrapText="1"/>
    </xf>
    <xf numFmtId="49" fontId="26" fillId="3" borderId="5"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6"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6" fillId="3" borderId="7" xfId="0" applyNumberFormat="1" applyFont="1" applyFill="1" applyBorder="1" applyAlignment="1">
      <alignment horizontal="left" vertical="center" wrapText="1"/>
    </xf>
    <xf numFmtId="49" fontId="16" fillId="3" borderId="2" xfId="0" applyNumberFormat="1" applyFont="1" applyFill="1" applyBorder="1" applyAlignment="1">
      <alignment horizontal="left" vertical="center" wrapText="1"/>
    </xf>
    <xf numFmtId="49" fontId="16" fillId="3" borderId="8" xfId="0" applyNumberFormat="1" applyFont="1" applyFill="1" applyBorder="1" applyAlignment="1">
      <alignment horizontal="left" vertical="center" wrapText="1"/>
    </xf>
    <xf numFmtId="49" fontId="10" fillId="3" borderId="6" xfId="0" applyNumberFormat="1" applyFont="1" applyFill="1" applyBorder="1" applyAlignment="1">
      <alignment vertical="center" wrapText="1"/>
    </xf>
    <xf numFmtId="49" fontId="10" fillId="3" borderId="4" xfId="0" applyNumberFormat="1" applyFont="1" applyFill="1" applyBorder="1" applyAlignment="1">
      <alignment vertical="center" wrapText="1"/>
    </xf>
    <xf numFmtId="49" fontId="26"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49" fontId="10" fillId="3" borderId="3" xfId="0" applyNumberFormat="1" applyFont="1" applyFill="1" applyBorder="1" applyAlignment="1">
      <alignment horizontal="left" vertical="center" wrapText="1"/>
    </xf>
    <xf numFmtId="0" fontId="15" fillId="3" borderId="6" xfId="6" applyFont="1" applyFill="1" applyBorder="1" applyAlignment="1">
      <alignment horizontal="center" vertical="center" wrapText="1"/>
    </xf>
    <xf numFmtId="0" fontId="15" fillId="3" borderId="4" xfId="6" applyFont="1" applyFill="1" applyBorder="1" applyAlignment="1">
      <alignment horizontal="center" vertical="center" wrapText="1"/>
    </xf>
    <xf numFmtId="0" fontId="15" fillId="3" borderId="6"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49" fontId="10" fillId="3" borderId="9"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0" fontId="27" fillId="3" borderId="3" xfId="6" applyFont="1" applyFill="1" applyBorder="1" applyAlignment="1">
      <alignment horizontal="center" vertical="center" wrapText="1"/>
    </xf>
    <xf numFmtId="0" fontId="27" fillId="3" borderId="3"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8" xfId="0"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1" fontId="17"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wrapText="1"/>
    </xf>
    <xf numFmtId="0" fontId="15" fillId="3" borderId="3" xfId="6" applyFont="1" applyFill="1" applyBorder="1" applyAlignment="1">
      <alignment horizontal="center" vertical="center" wrapText="1"/>
    </xf>
    <xf numFmtId="0" fontId="15" fillId="3" borderId="6" xfId="6" applyFont="1" applyFill="1" applyBorder="1" applyAlignment="1">
      <alignment horizontal="center" vertical="center"/>
    </xf>
    <xf numFmtId="0" fontId="15" fillId="3" borderId="4" xfId="6" applyFont="1" applyFill="1" applyBorder="1" applyAlignment="1">
      <alignment horizontal="center" vertical="center"/>
    </xf>
    <xf numFmtId="0" fontId="15" fillId="3" borderId="7" xfId="6" applyFont="1" applyFill="1" applyBorder="1" applyAlignment="1">
      <alignment horizontal="center" vertical="center" wrapText="1"/>
    </xf>
    <xf numFmtId="0" fontId="15" fillId="3" borderId="2" xfId="6" applyFont="1" applyFill="1" applyBorder="1" applyAlignment="1">
      <alignment horizontal="center" vertical="center" wrapText="1"/>
    </xf>
    <xf numFmtId="49" fontId="12" fillId="3" borderId="0" xfId="0" applyNumberFormat="1" applyFont="1" applyFill="1" applyAlignment="1">
      <alignment horizontal="center" vertical="center" wrapText="1"/>
    </xf>
    <xf numFmtId="0" fontId="17" fillId="3" borderId="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textRotation="90" wrapText="1"/>
    </xf>
    <xf numFmtId="0" fontId="17" fillId="3" borderId="3" xfId="6" applyFont="1" applyFill="1" applyBorder="1" applyAlignment="1">
      <alignment horizontal="center" vertical="center" textRotation="90" wrapText="1"/>
    </xf>
    <xf numFmtId="0" fontId="50" fillId="0" borderId="0" xfId="0" applyFont="1" applyAlignment="1">
      <alignment horizontal="center" vertical="center" wrapText="1"/>
    </xf>
    <xf numFmtId="0" fontId="17" fillId="0" borderId="0" xfId="0" applyFont="1" applyAlignment="1">
      <alignment horizontal="center" vertical="center" wrapText="1"/>
    </xf>
    <xf numFmtId="0" fontId="17" fillId="3" borderId="3" xfId="6" applyFont="1" applyFill="1" applyBorder="1" applyAlignment="1">
      <alignment horizontal="center" vertical="center" wrapText="1"/>
    </xf>
    <xf numFmtId="49" fontId="15" fillId="3" borderId="9"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49" fontId="15" fillId="3" borderId="12" xfId="0" applyNumberFormat="1" applyFont="1" applyFill="1" applyBorder="1" applyAlignment="1">
      <alignment horizontal="center" vertical="center" wrapText="1"/>
    </xf>
    <xf numFmtId="49" fontId="15" fillId="3" borderId="14" xfId="0"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4" fillId="3" borderId="6" xfId="6" applyFont="1" applyFill="1" applyBorder="1" applyAlignment="1">
      <alignment horizontal="center" vertical="center" wrapText="1"/>
    </xf>
    <xf numFmtId="0" fontId="14" fillId="3" borderId="4" xfId="6" applyFont="1" applyFill="1" applyBorder="1" applyAlignment="1">
      <alignment horizontal="center" vertical="center" wrapText="1"/>
    </xf>
    <xf numFmtId="0" fontId="14" fillId="3" borderId="2" xfId="6"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0" fillId="3" borderId="6" xfId="6" applyFont="1" applyFill="1" applyBorder="1" applyAlignment="1">
      <alignment horizontal="center" vertical="center" wrapText="1"/>
    </xf>
    <xf numFmtId="0" fontId="10" fillId="3" borderId="4" xfId="6"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44" fillId="3" borderId="6" xfId="0" applyNumberFormat="1" applyFont="1" applyFill="1" applyBorder="1" applyAlignment="1">
      <alignment horizontal="center" vertical="center" wrapText="1"/>
    </xf>
    <xf numFmtId="49" fontId="44" fillId="3" borderId="4" xfId="0" applyNumberFormat="1" applyFont="1" applyFill="1" applyBorder="1" applyAlignment="1">
      <alignment horizontal="center" vertical="center" wrapText="1"/>
    </xf>
    <xf numFmtId="49" fontId="44" fillId="3" borderId="5"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4" fillId="3" borderId="15" xfId="0" applyFont="1" applyFill="1" applyBorder="1" applyAlignment="1">
      <alignment horizontal="center" vertical="center"/>
    </xf>
    <xf numFmtId="0" fontId="42" fillId="3" borderId="7"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3" xfId="6" applyFont="1" applyFill="1" applyBorder="1" applyAlignment="1">
      <alignment horizontal="left" vertical="center"/>
    </xf>
    <xf numFmtId="0" fontId="20" fillId="3" borderId="3" xfId="0" applyFont="1" applyFill="1" applyBorder="1" applyAlignment="1">
      <alignment horizontal="center" vertical="center"/>
    </xf>
    <xf numFmtId="9" fontId="20" fillId="3" borderId="3" xfId="0" applyNumberFormat="1" applyFont="1" applyFill="1" applyBorder="1" applyAlignment="1">
      <alignment horizontal="center" vertical="center"/>
    </xf>
    <xf numFmtId="0" fontId="25" fillId="3" borderId="6" xfId="6" applyFont="1" applyFill="1" applyBorder="1" applyAlignment="1">
      <alignment horizontal="center" vertical="center" textRotation="90"/>
    </xf>
    <xf numFmtId="0" fontId="16" fillId="0" borderId="0" xfId="0" applyFont="1" applyAlignment="1">
      <alignment horizontal="center" vertical="center" wrapText="1"/>
    </xf>
    <xf numFmtId="0" fontId="41" fillId="0" borderId="0" xfId="0" applyFont="1" applyAlignment="1">
      <alignment horizontal="center" vertical="center" wrapText="1"/>
    </xf>
    <xf numFmtId="49" fontId="10" fillId="3" borderId="7" xfId="0" applyNumberFormat="1" applyFont="1" applyFill="1" applyBorder="1" applyAlignment="1">
      <alignment horizontal="left" vertical="center" wrapText="1"/>
    </xf>
    <xf numFmtId="49" fontId="10" fillId="3" borderId="8" xfId="0" applyNumberFormat="1" applyFont="1" applyFill="1" applyBorder="1" applyAlignment="1">
      <alignment horizontal="left" vertical="center" wrapText="1"/>
    </xf>
    <xf numFmtId="0" fontId="50" fillId="3" borderId="0" xfId="0" applyFont="1" applyFill="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Alignment="1">
      <alignment horizontal="center" vertical="center" wrapText="1"/>
    </xf>
    <xf numFmtId="0" fontId="25" fillId="3" borderId="6" xfId="6" applyFont="1" applyFill="1" applyBorder="1" applyAlignment="1">
      <alignment horizontal="center" vertical="center"/>
    </xf>
    <xf numFmtId="49" fontId="45" fillId="3" borderId="0" xfId="0" applyNumberFormat="1" applyFont="1" applyFill="1" applyAlignment="1">
      <alignment horizontal="left" vertical="center" wrapText="1"/>
    </xf>
    <xf numFmtId="49" fontId="45" fillId="3" borderId="0" xfId="0" applyNumberFormat="1" applyFont="1" applyFill="1" applyAlignment="1">
      <alignment horizontal="center" vertical="center" wrapText="1"/>
    </xf>
    <xf numFmtId="0" fontId="16" fillId="3" borderId="3" xfId="0" applyFont="1" applyFill="1" applyBorder="1" applyAlignment="1">
      <alignment horizontal="center" vertical="center"/>
    </xf>
    <xf numFmtId="0" fontId="16" fillId="3" borderId="0" xfId="0" applyFont="1" applyFill="1" applyAlignment="1">
      <alignment horizontal="center" vertical="center"/>
    </xf>
    <xf numFmtId="0" fontId="23" fillId="3" borderId="3" xfId="0" applyFont="1" applyFill="1" applyBorder="1" applyAlignment="1">
      <alignment horizontal="center" vertical="center"/>
    </xf>
    <xf numFmtId="0" fontId="23" fillId="3" borderId="0" xfId="0" applyFont="1" applyFill="1" applyAlignment="1">
      <alignment horizontal="center" vertical="center"/>
    </xf>
  </cellXfs>
  <cellStyles count="30">
    <cellStyle name="Bình thường" xfId="0" builtinId="0"/>
    <cellStyle name="Currency 3" xfId="1" xr:uid="{00000000-0005-0000-0000-000000000000}"/>
    <cellStyle name="Header1" xfId="2" xr:uid="{00000000-0005-0000-0000-000001000000}"/>
    <cellStyle name="Header2" xfId="3" xr:uid="{00000000-0005-0000-0000-00000200000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00FF00"/>
      <color rgb="FFFFFF00"/>
      <color rgb="FFFF9900"/>
      <color rgb="FF66FFFF"/>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544"/>
  <sheetViews>
    <sheetView zoomScale="80" zoomScaleNormal="80" workbookViewId="0">
      <pane xSplit="6" ySplit="6" topLeftCell="G199" activePane="bottomRight" state="frozen"/>
      <selection pane="topRight" activeCell="G1" sqref="G1"/>
      <selection pane="bottomLeft" activeCell="A7" sqref="A7"/>
      <selection pane="bottomRight" activeCell="CW199" sqref="A1:XFD1048576"/>
    </sheetView>
  </sheetViews>
  <sheetFormatPr defaultRowHeight="15.75"/>
  <cols>
    <col min="1" max="1" width="4.375" style="2" hidden="1" customWidth="1"/>
    <col min="2" max="2" width="4.625" style="2" customWidth="1"/>
    <col min="3" max="3" width="16.375" style="4" customWidth="1"/>
    <col min="4" max="4" width="2.375" style="3" customWidth="1"/>
    <col min="5" max="5" width="13.75" style="4" customWidth="1"/>
    <col min="6" max="6" width="2.75" style="3" customWidth="1"/>
    <col min="7" max="7" width="17.25" style="1" customWidth="1"/>
    <col min="8" max="8" width="15.875" style="1" customWidth="1"/>
    <col min="9" max="9" width="18.875" style="1" hidden="1" customWidth="1"/>
    <col min="10" max="10" width="4.75" style="1" customWidth="1"/>
    <col min="11" max="11" width="5.125" style="1" customWidth="1"/>
    <col min="12" max="12" width="5" style="1" customWidth="1"/>
    <col min="13" max="13" width="4.875" style="1" customWidth="1"/>
    <col min="14" max="21" width="4" style="1" customWidth="1"/>
    <col min="22" max="22" width="4.625" style="1" customWidth="1"/>
    <col min="23" max="23" width="6.625" style="1" hidden="1" customWidth="1"/>
    <col min="24" max="24" width="8.375" style="1" hidden="1" customWidth="1"/>
    <col min="25" max="25" width="4.625" style="88" customWidth="1"/>
    <col min="26" max="60" width="9.125" style="1" hidden="1" customWidth="1"/>
    <col min="61" max="95" width="0" style="1" hidden="1" customWidth="1"/>
    <col min="96" max="96" width="13.125" style="1" hidden="1" customWidth="1"/>
    <col min="97" max="97" width="12.625" style="1" hidden="1" customWidth="1"/>
    <col min="98" max="208" width="9.125" style="1"/>
    <col min="209" max="209" width="20.125" style="1" customWidth="1"/>
    <col min="210" max="210" width="4.25" style="1" customWidth="1"/>
    <col min="211" max="211" width="39" style="1" customWidth="1"/>
    <col min="212" max="212" width="53.625" style="1" customWidth="1"/>
    <col min="213" max="216" width="7.75" style="1" customWidth="1"/>
    <col min="217" max="217" width="10" style="1" customWidth="1"/>
    <col min="218" max="219" width="9.25" style="1" customWidth="1"/>
    <col min="220" max="220" width="8" style="1" customWidth="1"/>
    <col min="221" max="464" width="9.125" style="1"/>
    <col min="465" max="465" width="20.125" style="1" customWidth="1"/>
    <col min="466" max="466" width="4.25" style="1" customWidth="1"/>
    <col min="467" max="467" width="39" style="1" customWidth="1"/>
    <col min="468" max="468" width="53.625" style="1" customWidth="1"/>
    <col min="469" max="472" width="7.75" style="1" customWidth="1"/>
    <col min="473" max="473" width="10" style="1" customWidth="1"/>
    <col min="474" max="475" width="9.25" style="1" customWidth="1"/>
    <col min="476" max="476" width="8" style="1" customWidth="1"/>
    <col min="477" max="720" width="9.125" style="1"/>
    <col min="721" max="721" width="20.125" style="1" customWidth="1"/>
    <col min="722" max="722" width="4.25" style="1" customWidth="1"/>
    <col min="723" max="723" width="39" style="1" customWidth="1"/>
    <col min="724" max="724" width="53.625" style="1" customWidth="1"/>
    <col min="725" max="728" width="7.75" style="1" customWidth="1"/>
    <col min="729" max="729" width="10" style="1" customWidth="1"/>
    <col min="730" max="731" width="9.25" style="1" customWidth="1"/>
    <col min="732" max="732" width="8" style="1" customWidth="1"/>
    <col min="733" max="976" width="9.125" style="1"/>
    <col min="977" max="977" width="20.125" style="1" customWidth="1"/>
    <col min="978" max="978" width="4.25" style="1" customWidth="1"/>
    <col min="979" max="979" width="39" style="1" customWidth="1"/>
    <col min="980" max="980" width="53.625" style="1" customWidth="1"/>
    <col min="981" max="984" width="7.75" style="1" customWidth="1"/>
    <col min="985" max="985" width="10" style="1" customWidth="1"/>
    <col min="986" max="987" width="9.25" style="1" customWidth="1"/>
    <col min="988" max="988" width="8" style="1" customWidth="1"/>
    <col min="989" max="1232" width="9.125" style="1"/>
    <col min="1233" max="1233" width="20.125" style="1" customWidth="1"/>
    <col min="1234" max="1234" width="4.25" style="1" customWidth="1"/>
    <col min="1235" max="1235" width="39" style="1" customWidth="1"/>
    <col min="1236" max="1236" width="53.625" style="1" customWidth="1"/>
    <col min="1237" max="1240" width="7.75" style="1" customWidth="1"/>
    <col min="1241" max="1241" width="10" style="1" customWidth="1"/>
    <col min="1242" max="1243" width="9.25" style="1" customWidth="1"/>
    <col min="1244" max="1244" width="8" style="1" customWidth="1"/>
    <col min="1245" max="1488" width="9.125" style="1"/>
    <col min="1489" max="1489" width="20.125" style="1" customWidth="1"/>
    <col min="1490" max="1490" width="4.25" style="1" customWidth="1"/>
    <col min="1491" max="1491" width="39" style="1" customWidth="1"/>
    <col min="1492" max="1492" width="53.625" style="1" customWidth="1"/>
    <col min="1493" max="1496" width="7.75" style="1" customWidth="1"/>
    <col min="1497" max="1497" width="10" style="1" customWidth="1"/>
    <col min="1498" max="1499" width="9.25" style="1" customWidth="1"/>
    <col min="1500" max="1500" width="8" style="1" customWidth="1"/>
    <col min="1501" max="1744" width="9.125" style="1"/>
    <col min="1745" max="1745" width="20.125" style="1" customWidth="1"/>
    <col min="1746" max="1746" width="4.25" style="1" customWidth="1"/>
    <col min="1747" max="1747" width="39" style="1" customWidth="1"/>
    <col min="1748" max="1748" width="53.625" style="1" customWidth="1"/>
    <col min="1749" max="1752" width="7.75" style="1" customWidth="1"/>
    <col min="1753" max="1753" width="10" style="1" customWidth="1"/>
    <col min="1754" max="1755" width="9.25" style="1" customWidth="1"/>
    <col min="1756" max="1756" width="8" style="1" customWidth="1"/>
    <col min="1757" max="2000" width="9.125" style="1"/>
    <col min="2001" max="2001" width="20.125" style="1" customWidth="1"/>
    <col min="2002" max="2002" width="4.25" style="1" customWidth="1"/>
    <col min="2003" max="2003" width="39" style="1" customWidth="1"/>
    <col min="2004" max="2004" width="53.625" style="1" customWidth="1"/>
    <col min="2005" max="2008" width="7.75" style="1" customWidth="1"/>
    <col min="2009" max="2009" width="10" style="1" customWidth="1"/>
    <col min="2010" max="2011" width="9.25" style="1" customWidth="1"/>
    <col min="2012" max="2012" width="8" style="1" customWidth="1"/>
    <col min="2013" max="2256" width="9.125" style="1"/>
    <col min="2257" max="2257" width="20.125" style="1" customWidth="1"/>
    <col min="2258" max="2258" width="4.25" style="1" customWidth="1"/>
    <col min="2259" max="2259" width="39" style="1" customWidth="1"/>
    <col min="2260" max="2260" width="53.625" style="1" customWidth="1"/>
    <col min="2261" max="2264" width="7.75" style="1" customWidth="1"/>
    <col min="2265" max="2265" width="10" style="1" customWidth="1"/>
    <col min="2266" max="2267" width="9.25" style="1" customWidth="1"/>
    <col min="2268" max="2268" width="8" style="1" customWidth="1"/>
    <col min="2269" max="2512" width="9.125" style="1"/>
    <col min="2513" max="2513" width="20.125" style="1" customWidth="1"/>
    <col min="2514" max="2514" width="4.25" style="1" customWidth="1"/>
    <col min="2515" max="2515" width="39" style="1" customWidth="1"/>
    <col min="2516" max="2516" width="53.625" style="1" customWidth="1"/>
    <col min="2517" max="2520" width="7.75" style="1" customWidth="1"/>
    <col min="2521" max="2521" width="10" style="1" customWidth="1"/>
    <col min="2522" max="2523" width="9.25" style="1" customWidth="1"/>
    <col min="2524" max="2524" width="8" style="1" customWidth="1"/>
    <col min="2525" max="2768" width="9.125" style="1"/>
    <col min="2769" max="2769" width="20.125" style="1" customWidth="1"/>
    <col min="2770" max="2770" width="4.25" style="1" customWidth="1"/>
    <col min="2771" max="2771" width="39" style="1" customWidth="1"/>
    <col min="2772" max="2772" width="53.625" style="1" customWidth="1"/>
    <col min="2773" max="2776" width="7.75" style="1" customWidth="1"/>
    <col min="2777" max="2777" width="10" style="1" customWidth="1"/>
    <col min="2778" max="2779" width="9.25" style="1" customWidth="1"/>
    <col min="2780" max="2780" width="8" style="1" customWidth="1"/>
    <col min="2781" max="3024" width="9.125" style="1"/>
    <col min="3025" max="3025" width="20.125" style="1" customWidth="1"/>
    <col min="3026" max="3026" width="4.25" style="1" customWidth="1"/>
    <col min="3027" max="3027" width="39" style="1" customWidth="1"/>
    <col min="3028" max="3028" width="53.625" style="1" customWidth="1"/>
    <col min="3029" max="3032" width="7.75" style="1" customWidth="1"/>
    <col min="3033" max="3033" width="10" style="1" customWidth="1"/>
    <col min="3034" max="3035" width="9.25" style="1" customWidth="1"/>
    <col min="3036" max="3036" width="8" style="1" customWidth="1"/>
    <col min="3037" max="3280" width="9.125" style="1"/>
    <col min="3281" max="3281" width="20.125" style="1" customWidth="1"/>
    <col min="3282" max="3282" width="4.25" style="1" customWidth="1"/>
    <col min="3283" max="3283" width="39" style="1" customWidth="1"/>
    <col min="3284" max="3284" width="53.625" style="1" customWidth="1"/>
    <col min="3285" max="3288" width="7.75" style="1" customWidth="1"/>
    <col min="3289" max="3289" width="10" style="1" customWidth="1"/>
    <col min="3290" max="3291" width="9.25" style="1" customWidth="1"/>
    <col min="3292" max="3292" width="8" style="1" customWidth="1"/>
    <col min="3293" max="3536" width="9.125" style="1"/>
    <col min="3537" max="3537" width="20.125" style="1" customWidth="1"/>
    <col min="3538" max="3538" width="4.25" style="1" customWidth="1"/>
    <col min="3539" max="3539" width="39" style="1" customWidth="1"/>
    <col min="3540" max="3540" width="53.625" style="1" customWidth="1"/>
    <col min="3541" max="3544" width="7.75" style="1" customWidth="1"/>
    <col min="3545" max="3545" width="10" style="1" customWidth="1"/>
    <col min="3546" max="3547" width="9.25" style="1" customWidth="1"/>
    <col min="3548" max="3548" width="8" style="1" customWidth="1"/>
    <col min="3549" max="3792" width="9.125" style="1"/>
    <col min="3793" max="3793" width="20.125" style="1" customWidth="1"/>
    <col min="3794" max="3794" width="4.25" style="1" customWidth="1"/>
    <col min="3795" max="3795" width="39" style="1" customWidth="1"/>
    <col min="3796" max="3796" width="53.625" style="1" customWidth="1"/>
    <col min="3797" max="3800" width="7.75" style="1" customWidth="1"/>
    <col min="3801" max="3801" width="10" style="1" customWidth="1"/>
    <col min="3802" max="3803" width="9.25" style="1" customWidth="1"/>
    <col min="3804" max="3804" width="8" style="1" customWidth="1"/>
    <col min="3805" max="4048" width="9.125" style="1"/>
    <col min="4049" max="4049" width="20.125" style="1" customWidth="1"/>
    <col min="4050" max="4050" width="4.25" style="1" customWidth="1"/>
    <col min="4051" max="4051" width="39" style="1" customWidth="1"/>
    <col min="4052" max="4052" width="53.625" style="1" customWidth="1"/>
    <col min="4053" max="4056" width="7.75" style="1" customWidth="1"/>
    <col min="4057" max="4057" width="10" style="1" customWidth="1"/>
    <col min="4058" max="4059" width="9.25" style="1" customWidth="1"/>
    <col min="4060" max="4060" width="8" style="1" customWidth="1"/>
    <col min="4061" max="4304" width="9.125" style="1"/>
    <col min="4305" max="4305" width="20.125" style="1" customWidth="1"/>
    <col min="4306" max="4306" width="4.25" style="1" customWidth="1"/>
    <col min="4307" max="4307" width="39" style="1" customWidth="1"/>
    <col min="4308" max="4308" width="53.625" style="1" customWidth="1"/>
    <col min="4309" max="4312" width="7.75" style="1" customWidth="1"/>
    <col min="4313" max="4313" width="10" style="1" customWidth="1"/>
    <col min="4314" max="4315" width="9.25" style="1" customWidth="1"/>
    <col min="4316" max="4316" width="8" style="1" customWidth="1"/>
    <col min="4317" max="4560" width="9.125" style="1"/>
    <col min="4561" max="4561" width="20.125" style="1" customWidth="1"/>
    <col min="4562" max="4562" width="4.25" style="1" customWidth="1"/>
    <col min="4563" max="4563" width="39" style="1" customWidth="1"/>
    <col min="4564" max="4564" width="53.625" style="1" customWidth="1"/>
    <col min="4565" max="4568" width="7.75" style="1" customWidth="1"/>
    <col min="4569" max="4569" width="10" style="1" customWidth="1"/>
    <col min="4570" max="4571" width="9.25" style="1" customWidth="1"/>
    <col min="4572" max="4572" width="8" style="1" customWidth="1"/>
    <col min="4573" max="4816" width="9.125" style="1"/>
    <col min="4817" max="4817" width="20.125" style="1" customWidth="1"/>
    <col min="4818" max="4818" width="4.25" style="1" customWidth="1"/>
    <col min="4819" max="4819" width="39" style="1" customWidth="1"/>
    <col min="4820" max="4820" width="53.625" style="1" customWidth="1"/>
    <col min="4821" max="4824" width="7.75" style="1" customWidth="1"/>
    <col min="4825" max="4825" width="10" style="1" customWidth="1"/>
    <col min="4826" max="4827" width="9.25" style="1" customWidth="1"/>
    <col min="4828" max="4828" width="8" style="1" customWidth="1"/>
    <col min="4829" max="5072" width="9.125" style="1"/>
    <col min="5073" max="5073" width="20.125" style="1" customWidth="1"/>
    <col min="5074" max="5074" width="4.25" style="1" customWidth="1"/>
    <col min="5075" max="5075" width="39" style="1" customWidth="1"/>
    <col min="5076" max="5076" width="53.625" style="1" customWidth="1"/>
    <col min="5077" max="5080" width="7.75" style="1" customWidth="1"/>
    <col min="5081" max="5081" width="10" style="1" customWidth="1"/>
    <col min="5082" max="5083" width="9.25" style="1" customWidth="1"/>
    <col min="5084" max="5084" width="8" style="1" customWidth="1"/>
    <col min="5085" max="5328" width="9.125" style="1"/>
    <col min="5329" max="5329" width="20.125" style="1" customWidth="1"/>
    <col min="5330" max="5330" width="4.25" style="1" customWidth="1"/>
    <col min="5331" max="5331" width="39" style="1" customWidth="1"/>
    <col min="5332" max="5332" width="53.625" style="1" customWidth="1"/>
    <col min="5333" max="5336" width="7.75" style="1" customWidth="1"/>
    <col min="5337" max="5337" width="10" style="1" customWidth="1"/>
    <col min="5338" max="5339" width="9.25" style="1" customWidth="1"/>
    <col min="5340" max="5340" width="8" style="1" customWidth="1"/>
    <col min="5341" max="5584" width="9.125" style="1"/>
    <col min="5585" max="5585" width="20.125" style="1" customWidth="1"/>
    <col min="5586" max="5586" width="4.25" style="1" customWidth="1"/>
    <col min="5587" max="5587" width="39" style="1" customWidth="1"/>
    <col min="5588" max="5588" width="53.625" style="1" customWidth="1"/>
    <col min="5589" max="5592" width="7.75" style="1" customWidth="1"/>
    <col min="5593" max="5593" width="10" style="1" customWidth="1"/>
    <col min="5594" max="5595" width="9.25" style="1" customWidth="1"/>
    <col min="5596" max="5596" width="8" style="1" customWidth="1"/>
    <col min="5597" max="5840" width="9.125" style="1"/>
    <col min="5841" max="5841" width="20.125" style="1" customWidth="1"/>
    <col min="5842" max="5842" width="4.25" style="1" customWidth="1"/>
    <col min="5843" max="5843" width="39" style="1" customWidth="1"/>
    <col min="5844" max="5844" width="53.625" style="1" customWidth="1"/>
    <col min="5845" max="5848" width="7.75" style="1" customWidth="1"/>
    <col min="5849" max="5849" width="10" style="1" customWidth="1"/>
    <col min="5850" max="5851" width="9.25" style="1" customWidth="1"/>
    <col min="5852" max="5852" width="8" style="1" customWidth="1"/>
    <col min="5853" max="6096" width="9.125" style="1"/>
    <col min="6097" max="6097" width="20.125" style="1" customWidth="1"/>
    <col min="6098" max="6098" width="4.25" style="1" customWidth="1"/>
    <col min="6099" max="6099" width="39" style="1" customWidth="1"/>
    <col min="6100" max="6100" width="53.625" style="1" customWidth="1"/>
    <col min="6101" max="6104" width="7.75" style="1" customWidth="1"/>
    <col min="6105" max="6105" width="10" style="1" customWidth="1"/>
    <col min="6106" max="6107" width="9.25" style="1" customWidth="1"/>
    <col min="6108" max="6108" width="8" style="1" customWidth="1"/>
    <col min="6109" max="6352" width="9.125" style="1"/>
    <col min="6353" max="6353" width="20.125" style="1" customWidth="1"/>
    <col min="6354" max="6354" width="4.25" style="1" customWidth="1"/>
    <col min="6355" max="6355" width="39" style="1" customWidth="1"/>
    <col min="6356" max="6356" width="53.625" style="1" customWidth="1"/>
    <col min="6357" max="6360" width="7.75" style="1" customWidth="1"/>
    <col min="6361" max="6361" width="10" style="1" customWidth="1"/>
    <col min="6362" max="6363" width="9.25" style="1" customWidth="1"/>
    <col min="6364" max="6364" width="8" style="1" customWidth="1"/>
    <col min="6365" max="6608" width="9.125" style="1"/>
    <col min="6609" max="6609" width="20.125" style="1" customWidth="1"/>
    <col min="6610" max="6610" width="4.25" style="1" customWidth="1"/>
    <col min="6611" max="6611" width="39" style="1" customWidth="1"/>
    <col min="6612" max="6612" width="53.625" style="1" customWidth="1"/>
    <col min="6613" max="6616" width="7.75" style="1" customWidth="1"/>
    <col min="6617" max="6617" width="10" style="1" customWidth="1"/>
    <col min="6618" max="6619" width="9.25" style="1" customWidth="1"/>
    <col min="6620" max="6620" width="8" style="1" customWidth="1"/>
    <col min="6621" max="6864" width="9.125" style="1"/>
    <col min="6865" max="6865" width="20.125" style="1" customWidth="1"/>
    <col min="6866" max="6866" width="4.25" style="1" customWidth="1"/>
    <col min="6867" max="6867" width="39" style="1" customWidth="1"/>
    <col min="6868" max="6868" width="53.625" style="1" customWidth="1"/>
    <col min="6869" max="6872" width="7.75" style="1" customWidth="1"/>
    <col min="6873" max="6873" width="10" style="1" customWidth="1"/>
    <col min="6874" max="6875" width="9.25" style="1" customWidth="1"/>
    <col min="6876" max="6876" width="8" style="1" customWidth="1"/>
    <col min="6877" max="7120" width="9.125" style="1"/>
    <col min="7121" max="7121" width="20.125" style="1" customWidth="1"/>
    <col min="7122" max="7122" width="4.25" style="1" customWidth="1"/>
    <col min="7123" max="7123" width="39" style="1" customWidth="1"/>
    <col min="7124" max="7124" width="53.625" style="1" customWidth="1"/>
    <col min="7125" max="7128" width="7.75" style="1" customWidth="1"/>
    <col min="7129" max="7129" width="10" style="1" customWidth="1"/>
    <col min="7130" max="7131" width="9.25" style="1" customWidth="1"/>
    <col min="7132" max="7132" width="8" style="1" customWidth="1"/>
    <col min="7133" max="7376" width="9.125" style="1"/>
    <col min="7377" max="7377" width="20.125" style="1" customWidth="1"/>
    <col min="7378" max="7378" width="4.25" style="1" customWidth="1"/>
    <col min="7379" max="7379" width="39" style="1" customWidth="1"/>
    <col min="7380" max="7380" width="53.625" style="1" customWidth="1"/>
    <col min="7381" max="7384" width="7.75" style="1" customWidth="1"/>
    <col min="7385" max="7385" width="10" style="1" customWidth="1"/>
    <col min="7386" max="7387" width="9.25" style="1" customWidth="1"/>
    <col min="7388" max="7388" width="8" style="1" customWidth="1"/>
    <col min="7389" max="7632" width="9.125" style="1"/>
    <col min="7633" max="7633" width="20.125" style="1" customWidth="1"/>
    <col min="7634" max="7634" width="4.25" style="1" customWidth="1"/>
    <col min="7635" max="7635" width="39" style="1" customWidth="1"/>
    <col min="7636" max="7636" width="53.625" style="1" customWidth="1"/>
    <col min="7637" max="7640" width="7.75" style="1" customWidth="1"/>
    <col min="7641" max="7641" width="10" style="1" customWidth="1"/>
    <col min="7642" max="7643" width="9.25" style="1" customWidth="1"/>
    <col min="7644" max="7644" width="8" style="1" customWidth="1"/>
    <col min="7645" max="7888" width="9.125" style="1"/>
    <col min="7889" max="7889" width="20.125" style="1" customWidth="1"/>
    <col min="7890" max="7890" width="4.25" style="1" customWidth="1"/>
    <col min="7891" max="7891" width="39" style="1" customWidth="1"/>
    <col min="7892" max="7892" width="53.625" style="1" customWidth="1"/>
    <col min="7893" max="7896" width="7.75" style="1" customWidth="1"/>
    <col min="7897" max="7897" width="10" style="1" customWidth="1"/>
    <col min="7898" max="7899" width="9.25" style="1" customWidth="1"/>
    <col min="7900" max="7900" width="8" style="1" customWidth="1"/>
    <col min="7901" max="8144" width="9.125" style="1"/>
    <col min="8145" max="8145" width="20.125" style="1" customWidth="1"/>
    <col min="8146" max="8146" width="4.25" style="1" customWidth="1"/>
    <col min="8147" max="8147" width="39" style="1" customWidth="1"/>
    <col min="8148" max="8148" width="53.625" style="1" customWidth="1"/>
    <col min="8149" max="8152" width="7.75" style="1" customWidth="1"/>
    <col min="8153" max="8153" width="10" style="1" customWidth="1"/>
    <col min="8154" max="8155" width="9.25" style="1" customWidth="1"/>
    <col min="8156" max="8156" width="8" style="1" customWidth="1"/>
    <col min="8157" max="8400" width="9.125" style="1"/>
    <col min="8401" max="8401" width="20.125" style="1" customWidth="1"/>
    <col min="8402" max="8402" width="4.25" style="1" customWidth="1"/>
    <col min="8403" max="8403" width="39" style="1" customWidth="1"/>
    <col min="8404" max="8404" width="53.625" style="1" customWidth="1"/>
    <col min="8405" max="8408" width="7.75" style="1" customWidth="1"/>
    <col min="8409" max="8409" width="10" style="1" customWidth="1"/>
    <col min="8410" max="8411" width="9.25" style="1" customWidth="1"/>
    <col min="8412" max="8412" width="8" style="1" customWidth="1"/>
    <col min="8413" max="8656" width="9.125" style="1"/>
    <col min="8657" max="8657" width="20.125" style="1" customWidth="1"/>
    <col min="8658" max="8658" width="4.25" style="1" customWidth="1"/>
    <col min="8659" max="8659" width="39" style="1" customWidth="1"/>
    <col min="8660" max="8660" width="53.625" style="1" customWidth="1"/>
    <col min="8661" max="8664" width="7.75" style="1" customWidth="1"/>
    <col min="8665" max="8665" width="10" style="1" customWidth="1"/>
    <col min="8666" max="8667" width="9.25" style="1" customWidth="1"/>
    <col min="8668" max="8668" width="8" style="1" customWidth="1"/>
    <col min="8669" max="8912" width="9.125" style="1"/>
    <col min="8913" max="8913" width="20.125" style="1" customWidth="1"/>
    <col min="8914" max="8914" width="4.25" style="1" customWidth="1"/>
    <col min="8915" max="8915" width="39" style="1" customWidth="1"/>
    <col min="8916" max="8916" width="53.625" style="1" customWidth="1"/>
    <col min="8917" max="8920" width="7.75" style="1" customWidth="1"/>
    <col min="8921" max="8921" width="10" style="1" customWidth="1"/>
    <col min="8922" max="8923" width="9.25" style="1" customWidth="1"/>
    <col min="8924" max="8924" width="8" style="1" customWidth="1"/>
    <col min="8925" max="9168" width="9.125" style="1"/>
    <col min="9169" max="9169" width="20.125" style="1" customWidth="1"/>
    <col min="9170" max="9170" width="4.25" style="1" customWidth="1"/>
    <col min="9171" max="9171" width="39" style="1" customWidth="1"/>
    <col min="9172" max="9172" width="53.625" style="1" customWidth="1"/>
    <col min="9173" max="9176" width="7.75" style="1" customWidth="1"/>
    <col min="9177" max="9177" width="10" style="1" customWidth="1"/>
    <col min="9178" max="9179" width="9.25" style="1" customWidth="1"/>
    <col min="9180" max="9180" width="8" style="1" customWidth="1"/>
    <col min="9181" max="9424" width="9.125" style="1"/>
    <col min="9425" max="9425" width="20.125" style="1" customWidth="1"/>
    <col min="9426" max="9426" width="4.25" style="1" customWidth="1"/>
    <col min="9427" max="9427" width="39" style="1" customWidth="1"/>
    <col min="9428" max="9428" width="53.625" style="1" customWidth="1"/>
    <col min="9429" max="9432" width="7.75" style="1" customWidth="1"/>
    <col min="9433" max="9433" width="10" style="1" customWidth="1"/>
    <col min="9434" max="9435" width="9.25" style="1" customWidth="1"/>
    <col min="9436" max="9436" width="8" style="1" customWidth="1"/>
    <col min="9437" max="9680" width="9.125" style="1"/>
    <col min="9681" max="9681" width="20.125" style="1" customWidth="1"/>
    <col min="9682" max="9682" width="4.25" style="1" customWidth="1"/>
    <col min="9683" max="9683" width="39" style="1" customWidth="1"/>
    <col min="9684" max="9684" width="53.625" style="1" customWidth="1"/>
    <col min="9685" max="9688" width="7.75" style="1" customWidth="1"/>
    <col min="9689" max="9689" width="10" style="1" customWidth="1"/>
    <col min="9690" max="9691" width="9.25" style="1" customWidth="1"/>
    <col min="9692" max="9692" width="8" style="1" customWidth="1"/>
    <col min="9693" max="9936" width="9.125" style="1"/>
    <col min="9937" max="9937" width="20.125" style="1" customWidth="1"/>
    <col min="9938" max="9938" width="4.25" style="1" customWidth="1"/>
    <col min="9939" max="9939" width="39" style="1" customWidth="1"/>
    <col min="9940" max="9940" width="53.625" style="1" customWidth="1"/>
    <col min="9941" max="9944" width="7.75" style="1" customWidth="1"/>
    <col min="9945" max="9945" width="10" style="1" customWidth="1"/>
    <col min="9946" max="9947" width="9.25" style="1" customWidth="1"/>
    <col min="9948" max="9948" width="8" style="1" customWidth="1"/>
    <col min="9949" max="10192" width="9.125" style="1"/>
    <col min="10193" max="10193" width="20.125" style="1" customWidth="1"/>
    <col min="10194" max="10194" width="4.25" style="1" customWidth="1"/>
    <col min="10195" max="10195" width="39" style="1" customWidth="1"/>
    <col min="10196" max="10196" width="53.625" style="1" customWidth="1"/>
    <col min="10197" max="10200" width="7.75" style="1" customWidth="1"/>
    <col min="10201" max="10201" width="10" style="1" customWidth="1"/>
    <col min="10202" max="10203" width="9.25" style="1" customWidth="1"/>
    <col min="10204" max="10204" width="8" style="1" customWidth="1"/>
    <col min="10205" max="10448" width="9.125" style="1"/>
    <col min="10449" max="10449" width="20.125" style="1" customWidth="1"/>
    <col min="10450" max="10450" width="4.25" style="1" customWidth="1"/>
    <col min="10451" max="10451" width="39" style="1" customWidth="1"/>
    <col min="10452" max="10452" width="53.625" style="1" customWidth="1"/>
    <col min="10453" max="10456" width="7.75" style="1" customWidth="1"/>
    <col min="10457" max="10457" width="10" style="1" customWidth="1"/>
    <col min="10458" max="10459" width="9.25" style="1" customWidth="1"/>
    <col min="10460" max="10460" width="8" style="1" customWidth="1"/>
    <col min="10461" max="10704" width="9.125" style="1"/>
    <col min="10705" max="10705" width="20.125" style="1" customWidth="1"/>
    <col min="10706" max="10706" width="4.25" style="1" customWidth="1"/>
    <col min="10707" max="10707" width="39" style="1" customWidth="1"/>
    <col min="10708" max="10708" width="53.625" style="1" customWidth="1"/>
    <col min="10709" max="10712" width="7.75" style="1" customWidth="1"/>
    <col min="10713" max="10713" width="10" style="1" customWidth="1"/>
    <col min="10714" max="10715" width="9.25" style="1" customWidth="1"/>
    <col min="10716" max="10716" width="8" style="1" customWidth="1"/>
    <col min="10717" max="10960" width="9.125" style="1"/>
    <col min="10961" max="10961" width="20.125" style="1" customWidth="1"/>
    <col min="10962" max="10962" width="4.25" style="1" customWidth="1"/>
    <col min="10963" max="10963" width="39" style="1" customWidth="1"/>
    <col min="10964" max="10964" width="53.625" style="1" customWidth="1"/>
    <col min="10965" max="10968" width="7.75" style="1" customWidth="1"/>
    <col min="10969" max="10969" width="10" style="1" customWidth="1"/>
    <col min="10970" max="10971" width="9.25" style="1" customWidth="1"/>
    <col min="10972" max="10972" width="8" style="1" customWidth="1"/>
    <col min="10973" max="11216" width="9.125" style="1"/>
    <col min="11217" max="11217" width="20.125" style="1" customWidth="1"/>
    <col min="11218" max="11218" width="4.25" style="1" customWidth="1"/>
    <col min="11219" max="11219" width="39" style="1" customWidth="1"/>
    <col min="11220" max="11220" width="53.625" style="1" customWidth="1"/>
    <col min="11221" max="11224" width="7.75" style="1" customWidth="1"/>
    <col min="11225" max="11225" width="10" style="1" customWidth="1"/>
    <col min="11226" max="11227" width="9.25" style="1" customWidth="1"/>
    <col min="11228" max="11228" width="8" style="1" customWidth="1"/>
    <col min="11229" max="11472" width="9.125" style="1"/>
    <col min="11473" max="11473" width="20.125" style="1" customWidth="1"/>
    <col min="11474" max="11474" width="4.25" style="1" customWidth="1"/>
    <col min="11475" max="11475" width="39" style="1" customWidth="1"/>
    <col min="11476" max="11476" width="53.625" style="1" customWidth="1"/>
    <col min="11477" max="11480" width="7.75" style="1" customWidth="1"/>
    <col min="11481" max="11481" width="10" style="1" customWidth="1"/>
    <col min="11482" max="11483" width="9.25" style="1" customWidth="1"/>
    <col min="11484" max="11484" width="8" style="1" customWidth="1"/>
    <col min="11485" max="11728" width="9.125" style="1"/>
    <col min="11729" max="11729" width="20.125" style="1" customWidth="1"/>
    <col min="11730" max="11730" width="4.25" style="1" customWidth="1"/>
    <col min="11731" max="11731" width="39" style="1" customWidth="1"/>
    <col min="11732" max="11732" width="53.625" style="1" customWidth="1"/>
    <col min="11733" max="11736" width="7.75" style="1" customWidth="1"/>
    <col min="11737" max="11737" width="10" style="1" customWidth="1"/>
    <col min="11738" max="11739" width="9.25" style="1" customWidth="1"/>
    <col min="11740" max="11740" width="8" style="1" customWidth="1"/>
    <col min="11741" max="11984" width="9.125" style="1"/>
    <col min="11985" max="11985" width="20.125" style="1" customWidth="1"/>
    <col min="11986" max="11986" width="4.25" style="1" customWidth="1"/>
    <col min="11987" max="11987" width="39" style="1" customWidth="1"/>
    <col min="11988" max="11988" width="53.625" style="1" customWidth="1"/>
    <col min="11989" max="11992" width="7.75" style="1" customWidth="1"/>
    <col min="11993" max="11993" width="10" style="1" customWidth="1"/>
    <col min="11994" max="11995" width="9.25" style="1" customWidth="1"/>
    <col min="11996" max="11996" width="8" style="1" customWidth="1"/>
    <col min="11997" max="12240" width="9.125" style="1"/>
    <col min="12241" max="12241" width="20.125" style="1" customWidth="1"/>
    <col min="12242" max="12242" width="4.25" style="1" customWidth="1"/>
    <col min="12243" max="12243" width="39" style="1" customWidth="1"/>
    <col min="12244" max="12244" width="53.625" style="1" customWidth="1"/>
    <col min="12245" max="12248" width="7.75" style="1" customWidth="1"/>
    <col min="12249" max="12249" width="10" style="1" customWidth="1"/>
    <col min="12250" max="12251" width="9.25" style="1" customWidth="1"/>
    <col min="12252" max="12252" width="8" style="1" customWidth="1"/>
    <col min="12253" max="12496" width="9.125" style="1"/>
    <col min="12497" max="12497" width="20.125" style="1" customWidth="1"/>
    <col min="12498" max="12498" width="4.25" style="1" customWidth="1"/>
    <col min="12499" max="12499" width="39" style="1" customWidth="1"/>
    <col min="12500" max="12500" width="53.625" style="1" customWidth="1"/>
    <col min="12501" max="12504" width="7.75" style="1" customWidth="1"/>
    <col min="12505" max="12505" width="10" style="1" customWidth="1"/>
    <col min="12506" max="12507" width="9.25" style="1" customWidth="1"/>
    <col min="12508" max="12508" width="8" style="1" customWidth="1"/>
    <col min="12509" max="12752" width="9.125" style="1"/>
    <col min="12753" max="12753" width="20.125" style="1" customWidth="1"/>
    <col min="12754" max="12754" width="4.25" style="1" customWidth="1"/>
    <col min="12755" max="12755" width="39" style="1" customWidth="1"/>
    <col min="12756" max="12756" width="53.625" style="1" customWidth="1"/>
    <col min="12757" max="12760" width="7.75" style="1" customWidth="1"/>
    <col min="12761" max="12761" width="10" style="1" customWidth="1"/>
    <col min="12762" max="12763" width="9.25" style="1" customWidth="1"/>
    <col min="12764" max="12764" width="8" style="1" customWidth="1"/>
    <col min="12765" max="13008" width="9.125" style="1"/>
    <col min="13009" max="13009" width="20.125" style="1" customWidth="1"/>
    <col min="13010" max="13010" width="4.25" style="1" customWidth="1"/>
    <col min="13011" max="13011" width="39" style="1" customWidth="1"/>
    <col min="13012" max="13012" width="53.625" style="1" customWidth="1"/>
    <col min="13013" max="13016" width="7.75" style="1" customWidth="1"/>
    <col min="13017" max="13017" width="10" style="1" customWidth="1"/>
    <col min="13018" max="13019" width="9.25" style="1" customWidth="1"/>
    <col min="13020" max="13020" width="8" style="1" customWidth="1"/>
    <col min="13021" max="13264" width="9.125" style="1"/>
    <col min="13265" max="13265" width="20.125" style="1" customWidth="1"/>
    <col min="13266" max="13266" width="4.25" style="1" customWidth="1"/>
    <col min="13267" max="13267" width="39" style="1" customWidth="1"/>
    <col min="13268" max="13268" width="53.625" style="1" customWidth="1"/>
    <col min="13269" max="13272" width="7.75" style="1" customWidth="1"/>
    <col min="13273" max="13273" width="10" style="1" customWidth="1"/>
    <col min="13274" max="13275" width="9.25" style="1" customWidth="1"/>
    <col min="13276" max="13276" width="8" style="1" customWidth="1"/>
    <col min="13277" max="13520" width="9.125" style="1"/>
    <col min="13521" max="13521" width="20.125" style="1" customWidth="1"/>
    <col min="13522" max="13522" width="4.25" style="1" customWidth="1"/>
    <col min="13523" max="13523" width="39" style="1" customWidth="1"/>
    <col min="13524" max="13524" width="53.625" style="1" customWidth="1"/>
    <col min="13525" max="13528" width="7.75" style="1" customWidth="1"/>
    <col min="13529" max="13529" width="10" style="1" customWidth="1"/>
    <col min="13530" max="13531" width="9.25" style="1" customWidth="1"/>
    <col min="13532" max="13532" width="8" style="1" customWidth="1"/>
    <col min="13533" max="13776" width="9.125" style="1"/>
    <col min="13777" max="13777" width="20.125" style="1" customWidth="1"/>
    <col min="13778" max="13778" width="4.25" style="1" customWidth="1"/>
    <col min="13779" max="13779" width="39" style="1" customWidth="1"/>
    <col min="13780" max="13780" width="53.625" style="1" customWidth="1"/>
    <col min="13781" max="13784" width="7.75" style="1" customWidth="1"/>
    <col min="13785" max="13785" width="10" style="1" customWidth="1"/>
    <col min="13786" max="13787" width="9.25" style="1" customWidth="1"/>
    <col min="13788" max="13788" width="8" style="1" customWidth="1"/>
    <col min="13789" max="14032" width="9.125" style="1"/>
    <col min="14033" max="14033" width="20.125" style="1" customWidth="1"/>
    <col min="14034" max="14034" width="4.25" style="1" customWidth="1"/>
    <col min="14035" max="14035" width="39" style="1" customWidth="1"/>
    <col min="14036" max="14036" width="53.625" style="1" customWidth="1"/>
    <col min="14037" max="14040" width="7.75" style="1" customWidth="1"/>
    <col min="14041" max="14041" width="10" style="1" customWidth="1"/>
    <col min="14042" max="14043" width="9.25" style="1" customWidth="1"/>
    <col min="14044" max="14044" width="8" style="1" customWidth="1"/>
    <col min="14045" max="14288" width="9.125" style="1"/>
    <col min="14289" max="14289" width="20.125" style="1" customWidth="1"/>
    <col min="14290" max="14290" width="4.25" style="1" customWidth="1"/>
    <col min="14291" max="14291" width="39" style="1" customWidth="1"/>
    <col min="14292" max="14292" width="53.625" style="1" customWidth="1"/>
    <col min="14293" max="14296" width="7.75" style="1" customWidth="1"/>
    <col min="14297" max="14297" width="10" style="1" customWidth="1"/>
    <col min="14298" max="14299" width="9.25" style="1" customWidth="1"/>
    <col min="14300" max="14300" width="8" style="1" customWidth="1"/>
    <col min="14301" max="14544" width="9.125" style="1"/>
    <col min="14545" max="14545" width="20.125" style="1" customWidth="1"/>
    <col min="14546" max="14546" width="4.25" style="1" customWidth="1"/>
    <col min="14547" max="14547" width="39" style="1" customWidth="1"/>
    <col min="14548" max="14548" width="53.625" style="1" customWidth="1"/>
    <col min="14549" max="14552" width="7.75" style="1" customWidth="1"/>
    <col min="14553" max="14553" width="10" style="1" customWidth="1"/>
    <col min="14554" max="14555" width="9.25" style="1" customWidth="1"/>
    <col min="14556" max="14556" width="8" style="1" customWidth="1"/>
    <col min="14557" max="14800" width="9.125" style="1"/>
    <col min="14801" max="14801" width="20.125" style="1" customWidth="1"/>
    <col min="14802" max="14802" width="4.25" style="1" customWidth="1"/>
    <col min="14803" max="14803" width="39" style="1" customWidth="1"/>
    <col min="14804" max="14804" width="53.625" style="1" customWidth="1"/>
    <col min="14805" max="14808" width="7.75" style="1" customWidth="1"/>
    <col min="14809" max="14809" width="10" style="1" customWidth="1"/>
    <col min="14810" max="14811" width="9.25" style="1" customWidth="1"/>
    <col min="14812" max="14812" width="8" style="1" customWidth="1"/>
    <col min="14813" max="15056" width="9.125" style="1"/>
    <col min="15057" max="15057" width="20.125" style="1" customWidth="1"/>
    <col min="15058" max="15058" width="4.25" style="1" customWidth="1"/>
    <col min="15059" max="15059" width="39" style="1" customWidth="1"/>
    <col min="15060" max="15060" width="53.625" style="1" customWidth="1"/>
    <col min="15061" max="15064" width="7.75" style="1" customWidth="1"/>
    <col min="15065" max="15065" width="10" style="1" customWidth="1"/>
    <col min="15066" max="15067" width="9.25" style="1" customWidth="1"/>
    <col min="15068" max="15068" width="8" style="1" customWidth="1"/>
    <col min="15069" max="15312" width="9.125" style="1"/>
    <col min="15313" max="15313" width="20.125" style="1" customWidth="1"/>
    <col min="15314" max="15314" width="4.25" style="1" customWidth="1"/>
    <col min="15315" max="15315" width="39" style="1" customWidth="1"/>
    <col min="15316" max="15316" width="53.625" style="1" customWidth="1"/>
    <col min="15317" max="15320" width="7.75" style="1" customWidth="1"/>
    <col min="15321" max="15321" width="10" style="1" customWidth="1"/>
    <col min="15322" max="15323" width="9.25" style="1" customWidth="1"/>
    <col min="15324" max="15324" width="8" style="1" customWidth="1"/>
    <col min="15325" max="15568" width="9.125" style="1"/>
    <col min="15569" max="15569" width="20.125" style="1" customWidth="1"/>
    <col min="15570" max="15570" width="4.25" style="1" customWidth="1"/>
    <col min="15571" max="15571" width="39" style="1" customWidth="1"/>
    <col min="15572" max="15572" width="53.625" style="1" customWidth="1"/>
    <col min="15573" max="15576" width="7.75" style="1" customWidth="1"/>
    <col min="15577" max="15577" width="10" style="1" customWidth="1"/>
    <col min="15578" max="15579" width="9.25" style="1" customWidth="1"/>
    <col min="15580" max="15580" width="8" style="1" customWidth="1"/>
    <col min="15581" max="15824" width="9.125" style="1"/>
    <col min="15825" max="15825" width="20.125" style="1" customWidth="1"/>
    <col min="15826" max="15826" width="4.25" style="1" customWidth="1"/>
    <col min="15827" max="15827" width="39" style="1" customWidth="1"/>
    <col min="15828" max="15828" width="53.625" style="1" customWidth="1"/>
    <col min="15829" max="15832" width="7.75" style="1" customWidth="1"/>
    <col min="15833" max="15833" width="10" style="1" customWidth="1"/>
    <col min="15834" max="15835" width="9.25" style="1" customWidth="1"/>
    <col min="15836" max="15836" width="8" style="1" customWidth="1"/>
    <col min="15837" max="16080" width="9.125" style="1"/>
    <col min="16081" max="16081" width="20.125" style="1" customWidth="1"/>
    <col min="16082" max="16082" width="4.25" style="1" customWidth="1"/>
    <col min="16083" max="16083" width="39" style="1" customWidth="1"/>
    <col min="16084" max="16084" width="53.625" style="1" customWidth="1"/>
    <col min="16085" max="16088" width="7.75" style="1" customWidth="1"/>
    <col min="16089" max="16089" width="10" style="1" customWidth="1"/>
    <col min="16090" max="16091" width="9.25" style="1" customWidth="1"/>
    <col min="16092" max="16092" width="8" style="1" customWidth="1"/>
    <col min="16093" max="16384" width="9.125" style="1"/>
  </cols>
  <sheetData>
    <row r="1" spans="1:97" ht="20.25">
      <c r="A1" s="17"/>
      <c r="B1" s="17"/>
      <c r="C1" s="232" t="s">
        <v>1237</v>
      </c>
      <c r="D1" s="232"/>
      <c r="E1" s="232"/>
      <c r="F1" s="232"/>
      <c r="G1" s="232"/>
      <c r="H1" s="232"/>
      <c r="I1" s="232"/>
      <c r="J1" s="232"/>
      <c r="K1" s="232"/>
      <c r="L1" s="232"/>
      <c r="M1" s="232"/>
    </row>
    <row r="2" spans="1:97" ht="22.5" customHeight="1">
      <c r="D2" s="2"/>
      <c r="F2" s="2"/>
      <c r="K2" s="2"/>
      <c r="L2" s="2"/>
      <c r="Y2" s="89"/>
    </row>
    <row r="3" spans="1:97" s="2" customFormat="1" ht="15.75" customHeight="1">
      <c r="A3" s="204" t="s">
        <v>297</v>
      </c>
      <c r="B3" s="204" t="s">
        <v>297</v>
      </c>
      <c r="C3" s="204" t="s">
        <v>286</v>
      </c>
      <c r="D3" s="204"/>
      <c r="E3" s="204" t="s">
        <v>287</v>
      </c>
      <c r="F3" s="204"/>
      <c r="G3" s="204" t="s">
        <v>1091</v>
      </c>
      <c r="H3" s="204" t="s">
        <v>1092</v>
      </c>
      <c r="I3" s="233" t="s">
        <v>779</v>
      </c>
      <c r="J3" s="236" t="s">
        <v>292</v>
      </c>
      <c r="K3" s="237" t="s">
        <v>319</v>
      </c>
      <c r="L3" s="217" t="s">
        <v>1235</v>
      </c>
      <c r="M3" s="218" t="s">
        <v>1236</v>
      </c>
      <c r="N3" s="219" t="s">
        <v>268</v>
      </c>
      <c r="O3" s="220"/>
      <c r="P3" s="220"/>
      <c r="Q3" s="220"/>
      <c r="R3" s="220"/>
      <c r="S3" s="220"/>
      <c r="T3" s="220"/>
      <c r="U3" s="220"/>
      <c r="V3" s="220"/>
      <c r="W3" s="221"/>
      <c r="X3" s="222" t="s">
        <v>782</v>
      </c>
      <c r="Y3" s="225" t="s">
        <v>1234</v>
      </c>
      <c r="Z3" s="226" t="s">
        <v>1096</v>
      </c>
      <c r="AA3" s="226"/>
      <c r="AB3" s="226"/>
      <c r="AC3" s="226"/>
      <c r="AD3" s="226"/>
      <c r="AE3" s="194" t="s">
        <v>293</v>
      </c>
      <c r="AF3" s="194"/>
      <c r="AG3" s="194"/>
      <c r="AH3" s="194"/>
      <c r="AI3" s="194" t="s">
        <v>294</v>
      </c>
      <c r="AJ3" s="194"/>
      <c r="AK3" s="194"/>
      <c r="AL3" s="194"/>
      <c r="AM3" s="194" t="s">
        <v>738</v>
      </c>
      <c r="AN3" s="194"/>
      <c r="AO3" s="194"/>
      <c r="AP3" s="194"/>
      <c r="AQ3" s="194"/>
      <c r="AR3" s="194" t="s">
        <v>739</v>
      </c>
      <c r="AS3" s="194"/>
      <c r="AT3" s="194"/>
      <c r="AU3" s="194"/>
      <c r="AV3" s="211" t="s">
        <v>295</v>
      </c>
      <c r="AW3" s="212"/>
      <c r="AX3" s="212"/>
      <c r="AY3" s="213"/>
      <c r="AZ3" s="194" t="s">
        <v>1115</v>
      </c>
      <c r="BA3" s="194"/>
      <c r="BB3" s="194"/>
      <c r="BC3" s="226" t="s">
        <v>296</v>
      </c>
      <c r="BD3" s="226"/>
      <c r="BE3" s="226"/>
      <c r="BF3" s="194" t="s">
        <v>751</v>
      </c>
      <c r="BG3" s="194"/>
      <c r="BH3" s="194"/>
      <c r="BI3" s="230" t="s">
        <v>352</v>
      </c>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27" t="s">
        <v>353</v>
      </c>
      <c r="CM3" s="227"/>
      <c r="CN3" s="227"/>
      <c r="CO3" s="227"/>
      <c r="CP3" s="227"/>
      <c r="CQ3" s="227"/>
      <c r="CR3" s="227" t="s">
        <v>350</v>
      </c>
      <c r="CS3" s="227"/>
    </row>
    <row r="4" spans="1:97" s="2" customFormat="1">
      <c r="A4" s="204"/>
      <c r="B4" s="204"/>
      <c r="C4" s="204"/>
      <c r="D4" s="204"/>
      <c r="E4" s="204"/>
      <c r="F4" s="204"/>
      <c r="G4" s="204"/>
      <c r="H4" s="204"/>
      <c r="I4" s="234"/>
      <c r="J4" s="236"/>
      <c r="K4" s="237"/>
      <c r="L4" s="217"/>
      <c r="M4" s="218"/>
      <c r="N4" s="106" t="s">
        <v>269</v>
      </c>
      <c r="O4" s="106" t="s">
        <v>270</v>
      </c>
      <c r="P4" s="106" t="s">
        <v>271</v>
      </c>
      <c r="Q4" s="106" t="s">
        <v>275</v>
      </c>
      <c r="R4" s="106" t="s">
        <v>813</v>
      </c>
      <c r="S4" s="106" t="s">
        <v>272</v>
      </c>
      <c r="T4" s="106" t="s">
        <v>624</v>
      </c>
      <c r="U4" s="107" t="s">
        <v>285</v>
      </c>
      <c r="V4" s="108" t="s">
        <v>781</v>
      </c>
      <c r="W4" s="208" t="s">
        <v>783</v>
      </c>
      <c r="X4" s="223"/>
      <c r="Y4" s="225"/>
      <c r="Z4" s="226"/>
      <c r="AA4" s="226"/>
      <c r="AB4" s="226"/>
      <c r="AC4" s="226"/>
      <c r="AD4" s="226"/>
      <c r="AE4" s="194"/>
      <c r="AF4" s="194"/>
      <c r="AG4" s="194"/>
      <c r="AH4" s="194"/>
      <c r="AI4" s="194"/>
      <c r="AJ4" s="194"/>
      <c r="AK4" s="194"/>
      <c r="AL4" s="194"/>
      <c r="AM4" s="194"/>
      <c r="AN4" s="194"/>
      <c r="AO4" s="194"/>
      <c r="AP4" s="194"/>
      <c r="AQ4" s="194"/>
      <c r="AR4" s="194"/>
      <c r="AS4" s="194"/>
      <c r="AT4" s="194"/>
      <c r="AU4" s="194"/>
      <c r="AV4" s="214"/>
      <c r="AW4" s="215"/>
      <c r="AX4" s="215"/>
      <c r="AY4" s="216"/>
      <c r="AZ4" s="194"/>
      <c r="BA4" s="194"/>
      <c r="BB4" s="194"/>
      <c r="BC4" s="226"/>
      <c r="BD4" s="226"/>
      <c r="BE4" s="226"/>
      <c r="BF4" s="194"/>
      <c r="BG4" s="194"/>
      <c r="BH4" s="194"/>
      <c r="BI4" s="206">
        <v>1</v>
      </c>
      <c r="BJ4" s="206">
        <v>2</v>
      </c>
      <c r="BK4" s="206">
        <v>3</v>
      </c>
      <c r="BL4" s="206">
        <v>4</v>
      </c>
      <c r="BM4" s="206">
        <v>5</v>
      </c>
      <c r="BN4" s="206">
        <v>6</v>
      </c>
      <c r="BO4" s="206">
        <v>7</v>
      </c>
      <c r="BP4" s="206">
        <v>8</v>
      </c>
      <c r="BQ4" s="206">
        <v>9</v>
      </c>
      <c r="BR4" s="206">
        <v>10</v>
      </c>
      <c r="BS4" s="206">
        <v>11</v>
      </c>
      <c r="BT4" s="206">
        <v>12</v>
      </c>
      <c r="BU4" s="206">
        <v>13</v>
      </c>
      <c r="BV4" s="206">
        <v>14</v>
      </c>
      <c r="BW4" s="206">
        <v>15</v>
      </c>
      <c r="BX4" s="206">
        <v>16</v>
      </c>
      <c r="BY4" s="206">
        <v>17</v>
      </c>
      <c r="BZ4" s="206">
        <v>18</v>
      </c>
      <c r="CA4" s="206">
        <v>19</v>
      </c>
      <c r="CB4" s="206">
        <v>20</v>
      </c>
      <c r="CC4" s="206">
        <v>21</v>
      </c>
      <c r="CD4" s="206">
        <v>22</v>
      </c>
      <c r="CE4" s="206">
        <v>23</v>
      </c>
      <c r="CF4" s="206">
        <v>24</v>
      </c>
      <c r="CG4" s="206">
        <v>25</v>
      </c>
      <c r="CH4" s="206">
        <v>26</v>
      </c>
      <c r="CI4" s="206">
        <v>27</v>
      </c>
      <c r="CJ4" s="206">
        <v>28</v>
      </c>
      <c r="CK4" s="206">
        <v>29</v>
      </c>
      <c r="CL4" s="227" t="s">
        <v>354</v>
      </c>
      <c r="CM4" s="227"/>
      <c r="CN4" s="227" t="s">
        <v>355</v>
      </c>
      <c r="CO4" s="227"/>
      <c r="CP4" s="227" t="s">
        <v>356</v>
      </c>
      <c r="CQ4" s="227"/>
      <c r="CR4" s="206" t="s">
        <v>357</v>
      </c>
      <c r="CS4" s="228" t="s">
        <v>358</v>
      </c>
    </row>
    <row r="5" spans="1:97" s="2" customFormat="1" ht="102.75" customHeight="1">
      <c r="A5" s="204"/>
      <c r="B5" s="204"/>
      <c r="C5" s="204"/>
      <c r="D5" s="204"/>
      <c r="E5" s="204"/>
      <c r="F5" s="204"/>
      <c r="G5" s="204"/>
      <c r="H5" s="204"/>
      <c r="I5" s="235"/>
      <c r="J5" s="236"/>
      <c r="K5" s="237"/>
      <c r="L5" s="217"/>
      <c r="M5" s="218"/>
      <c r="N5" s="61" t="s">
        <v>623</v>
      </c>
      <c r="O5" s="61" t="s">
        <v>273</v>
      </c>
      <c r="P5" s="61" t="s">
        <v>273</v>
      </c>
      <c r="Q5" s="61" t="s">
        <v>1124</v>
      </c>
      <c r="R5" s="61" t="s">
        <v>273</v>
      </c>
      <c r="S5" s="61" t="s">
        <v>274</v>
      </c>
      <c r="T5" s="61" t="s">
        <v>273</v>
      </c>
      <c r="U5" s="61" t="s">
        <v>274</v>
      </c>
      <c r="V5" s="62" t="s">
        <v>274</v>
      </c>
      <c r="W5" s="209"/>
      <c r="X5" s="223"/>
      <c r="Y5" s="225"/>
      <c r="Z5" s="34" t="s">
        <v>288</v>
      </c>
      <c r="AA5" s="34" t="s">
        <v>289</v>
      </c>
      <c r="AB5" s="34" t="s">
        <v>290</v>
      </c>
      <c r="AC5" s="34" t="s">
        <v>291</v>
      </c>
      <c r="AD5" s="34" t="s">
        <v>736</v>
      </c>
      <c r="AE5" s="52" t="s">
        <v>288</v>
      </c>
      <c r="AF5" s="52" t="s">
        <v>289</v>
      </c>
      <c r="AG5" s="52" t="s">
        <v>290</v>
      </c>
      <c r="AH5" s="52" t="s">
        <v>291</v>
      </c>
      <c r="AI5" s="52" t="s">
        <v>288</v>
      </c>
      <c r="AJ5" s="52" t="s">
        <v>289</v>
      </c>
      <c r="AK5" s="52" t="s">
        <v>290</v>
      </c>
      <c r="AL5" s="52" t="s">
        <v>291</v>
      </c>
      <c r="AM5" s="52" t="s">
        <v>288</v>
      </c>
      <c r="AN5" s="52" t="s">
        <v>289</v>
      </c>
      <c r="AO5" s="52" t="s">
        <v>290</v>
      </c>
      <c r="AP5" s="52" t="s">
        <v>291</v>
      </c>
      <c r="AQ5" s="52" t="s">
        <v>736</v>
      </c>
      <c r="AR5" s="52" t="s">
        <v>288</v>
      </c>
      <c r="AS5" s="52" t="s">
        <v>289</v>
      </c>
      <c r="AT5" s="52" t="s">
        <v>290</v>
      </c>
      <c r="AU5" s="52" t="s">
        <v>289</v>
      </c>
      <c r="AV5" s="52" t="s">
        <v>288</v>
      </c>
      <c r="AW5" s="52" t="s">
        <v>289</v>
      </c>
      <c r="AX5" s="52" t="s">
        <v>290</v>
      </c>
      <c r="AY5" s="52" t="s">
        <v>291</v>
      </c>
      <c r="AZ5" s="52" t="s">
        <v>1126</v>
      </c>
      <c r="BA5" s="52" t="s">
        <v>289</v>
      </c>
      <c r="BB5" s="52" t="s">
        <v>290</v>
      </c>
      <c r="BC5" s="52" t="s">
        <v>288</v>
      </c>
      <c r="BD5" s="52" t="s">
        <v>289</v>
      </c>
      <c r="BE5" s="52" t="s">
        <v>290</v>
      </c>
      <c r="BF5" s="52" t="s">
        <v>288</v>
      </c>
      <c r="BG5" s="52" t="s">
        <v>289</v>
      </c>
      <c r="BH5" s="52" t="s">
        <v>290</v>
      </c>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27"/>
      <c r="CM5" s="227"/>
      <c r="CN5" s="227"/>
      <c r="CO5" s="227"/>
      <c r="CP5" s="227"/>
      <c r="CQ5" s="227"/>
      <c r="CR5" s="207"/>
      <c r="CS5" s="229"/>
    </row>
    <row r="6" spans="1:97" s="2" customFormat="1" ht="60">
      <c r="A6" s="24"/>
      <c r="B6" s="24"/>
      <c r="C6" s="24" t="s">
        <v>277</v>
      </c>
      <c r="D6" s="105" t="s">
        <v>300</v>
      </c>
      <c r="E6" s="24" t="s">
        <v>0</v>
      </c>
      <c r="F6" s="105" t="s">
        <v>300</v>
      </c>
      <c r="G6" s="30"/>
      <c r="H6" s="30"/>
      <c r="I6" s="30"/>
      <c r="J6" s="30"/>
      <c r="K6" s="63"/>
      <c r="L6" s="63"/>
      <c r="M6" s="63" t="s">
        <v>298</v>
      </c>
      <c r="N6" s="83" t="s">
        <v>1155</v>
      </c>
      <c r="O6" s="83" t="s">
        <v>1156</v>
      </c>
      <c r="P6" s="83" t="s">
        <v>1157</v>
      </c>
      <c r="Q6" s="83" t="s">
        <v>1158</v>
      </c>
      <c r="R6" s="83" t="s">
        <v>1159</v>
      </c>
      <c r="S6" s="83" t="s">
        <v>1160</v>
      </c>
      <c r="T6" s="83" t="s">
        <v>1161</v>
      </c>
      <c r="U6" s="83" t="s">
        <v>1163</v>
      </c>
      <c r="V6" s="84" t="s">
        <v>1162</v>
      </c>
      <c r="W6" s="210"/>
      <c r="X6" s="224"/>
      <c r="Y6" s="225"/>
      <c r="Z6" s="52" t="s">
        <v>1095</v>
      </c>
      <c r="AA6" s="52" t="s">
        <v>723</v>
      </c>
      <c r="AB6" s="52" t="s">
        <v>724</v>
      </c>
      <c r="AC6" s="52" t="s">
        <v>1094</v>
      </c>
      <c r="AD6" s="52" t="s">
        <v>725</v>
      </c>
      <c r="AE6" s="52" t="s">
        <v>483</v>
      </c>
      <c r="AF6" s="52" t="s">
        <v>726</v>
      </c>
      <c r="AG6" s="52" t="s">
        <v>727</v>
      </c>
      <c r="AH6" s="52" t="s">
        <v>728</v>
      </c>
      <c r="AI6" s="52" t="s">
        <v>492</v>
      </c>
      <c r="AJ6" s="52" t="s">
        <v>730</v>
      </c>
      <c r="AK6" s="52" t="s">
        <v>729</v>
      </c>
      <c r="AL6" s="52" t="s">
        <v>731</v>
      </c>
      <c r="AM6" s="52" t="s">
        <v>732</v>
      </c>
      <c r="AN6" s="52" t="s">
        <v>734</v>
      </c>
      <c r="AO6" s="52" t="s">
        <v>733</v>
      </c>
      <c r="AP6" s="52" t="s">
        <v>735</v>
      </c>
      <c r="AQ6" s="52" t="s">
        <v>737</v>
      </c>
      <c r="AR6" s="52" t="s">
        <v>740</v>
      </c>
      <c r="AS6" s="52" t="s">
        <v>741</v>
      </c>
      <c r="AT6" s="52" t="s">
        <v>742</v>
      </c>
      <c r="AU6" s="52" t="s">
        <v>1107</v>
      </c>
      <c r="AV6" s="52" t="s">
        <v>743</v>
      </c>
      <c r="AW6" s="52" t="s">
        <v>494</v>
      </c>
      <c r="AX6" s="52" t="s">
        <v>744</v>
      </c>
      <c r="AY6" s="52" t="s">
        <v>1164</v>
      </c>
      <c r="AZ6" s="52" t="s">
        <v>745</v>
      </c>
      <c r="BA6" s="52" t="s">
        <v>746</v>
      </c>
      <c r="BB6" s="52" t="s">
        <v>747</v>
      </c>
      <c r="BC6" s="52" t="s">
        <v>748</v>
      </c>
      <c r="BD6" s="52" t="s">
        <v>749</v>
      </c>
      <c r="BE6" s="52" t="s">
        <v>750</v>
      </c>
      <c r="BF6" s="52" t="s">
        <v>752</v>
      </c>
      <c r="BG6" s="52" t="s">
        <v>491</v>
      </c>
      <c r="BH6" s="52" t="s">
        <v>634</v>
      </c>
      <c r="BI6" s="82" t="s">
        <v>1128</v>
      </c>
      <c r="BJ6" s="82" t="s">
        <v>1129</v>
      </c>
      <c r="BK6" s="82" t="s">
        <v>1090</v>
      </c>
      <c r="BL6" s="82" t="s">
        <v>1130</v>
      </c>
      <c r="BM6" s="82" t="s">
        <v>1131</v>
      </c>
      <c r="BN6" s="82" t="s">
        <v>1132</v>
      </c>
      <c r="BO6" s="82" t="s">
        <v>1133</v>
      </c>
      <c r="BP6" s="82" t="s">
        <v>1134</v>
      </c>
      <c r="BQ6" s="82" t="s">
        <v>1135</v>
      </c>
      <c r="BR6" s="82" t="s">
        <v>1136</v>
      </c>
      <c r="BS6" s="82" t="s">
        <v>1137</v>
      </c>
      <c r="BT6" s="82" t="s">
        <v>1138</v>
      </c>
      <c r="BU6" s="82" t="s">
        <v>1139</v>
      </c>
      <c r="BV6" s="82" t="s">
        <v>1140</v>
      </c>
      <c r="BW6" s="82" t="s">
        <v>1141</v>
      </c>
      <c r="BX6" s="82" t="s">
        <v>1142</v>
      </c>
      <c r="BY6" s="82" t="s">
        <v>1143</v>
      </c>
      <c r="BZ6" s="82" t="s">
        <v>1144</v>
      </c>
      <c r="CA6" s="82" t="s">
        <v>1145</v>
      </c>
      <c r="CB6" s="82" t="s">
        <v>1146</v>
      </c>
      <c r="CC6" s="82" t="s">
        <v>1147</v>
      </c>
      <c r="CD6" s="82" t="s">
        <v>1089</v>
      </c>
      <c r="CE6" s="82" t="s">
        <v>1148</v>
      </c>
      <c r="CF6" s="82" t="s">
        <v>1149</v>
      </c>
      <c r="CG6" s="82" t="s">
        <v>1150</v>
      </c>
      <c r="CH6" s="82" t="s">
        <v>1151</v>
      </c>
      <c r="CI6" s="82" t="s">
        <v>1152</v>
      </c>
      <c r="CJ6" s="87" t="s">
        <v>1154</v>
      </c>
      <c r="CK6" s="82" t="s">
        <v>1153</v>
      </c>
      <c r="CL6" s="65" t="s">
        <v>359</v>
      </c>
      <c r="CM6" s="65" t="s">
        <v>360</v>
      </c>
      <c r="CN6" s="65" t="s">
        <v>359</v>
      </c>
      <c r="CO6" s="65" t="s">
        <v>360</v>
      </c>
      <c r="CP6" s="65" t="s">
        <v>359</v>
      </c>
      <c r="CQ6" s="65" t="s">
        <v>360</v>
      </c>
      <c r="CR6" s="64"/>
      <c r="CS6" s="66"/>
    </row>
    <row r="7" spans="1:97" ht="39" customHeight="1">
      <c r="A7" s="21">
        <v>1</v>
      </c>
      <c r="B7" s="28">
        <v>1</v>
      </c>
      <c r="C7" s="186" t="s">
        <v>128</v>
      </c>
      <c r="D7" s="186"/>
      <c r="E7" s="186"/>
      <c r="F7" s="29" t="s">
        <v>361</v>
      </c>
      <c r="G7" s="29" t="s">
        <v>361</v>
      </c>
      <c r="H7" s="29" t="s">
        <v>361</v>
      </c>
      <c r="I7" s="29" t="s">
        <v>361</v>
      </c>
      <c r="J7" s="29" t="s">
        <v>361</v>
      </c>
      <c r="K7" s="52" t="s">
        <v>341</v>
      </c>
      <c r="L7" s="29" t="s">
        <v>361</v>
      </c>
      <c r="M7" s="29" t="s">
        <v>361</v>
      </c>
      <c r="N7" s="29" t="s">
        <v>361</v>
      </c>
      <c r="O7" s="29" t="s">
        <v>361</v>
      </c>
      <c r="P7" s="29" t="s">
        <v>361</v>
      </c>
      <c r="Q7" s="29" t="s">
        <v>361</v>
      </c>
      <c r="R7" s="29" t="s">
        <v>361</v>
      </c>
      <c r="S7" s="29" t="s">
        <v>361</v>
      </c>
      <c r="T7" s="29" t="s">
        <v>361</v>
      </c>
      <c r="U7" s="29" t="s">
        <v>361</v>
      </c>
      <c r="V7" s="29" t="s">
        <v>361</v>
      </c>
      <c r="W7" s="29" t="s">
        <v>361</v>
      </c>
      <c r="X7" s="29" t="s">
        <v>361</v>
      </c>
      <c r="Y7" s="29" t="s">
        <v>361</v>
      </c>
      <c r="Z7" s="29" t="s">
        <v>361</v>
      </c>
      <c r="AA7" s="29" t="s">
        <v>361</v>
      </c>
      <c r="AB7" s="29" t="s">
        <v>361</v>
      </c>
      <c r="AC7" s="29" t="s">
        <v>361</v>
      </c>
      <c r="AD7" s="29" t="s">
        <v>361</v>
      </c>
      <c r="AE7" s="29" t="s">
        <v>361</v>
      </c>
      <c r="AF7" s="29" t="s">
        <v>361</v>
      </c>
      <c r="AG7" s="29" t="s">
        <v>361</v>
      </c>
      <c r="AH7" s="29" t="s">
        <v>361</v>
      </c>
      <c r="AI7" s="29" t="s">
        <v>361</v>
      </c>
      <c r="AJ7" s="29" t="s">
        <v>361</v>
      </c>
      <c r="AK7" s="29" t="s">
        <v>361</v>
      </c>
      <c r="AL7" s="29" t="s">
        <v>361</v>
      </c>
      <c r="AM7" s="29" t="s">
        <v>361</v>
      </c>
      <c r="AN7" s="29" t="s">
        <v>361</v>
      </c>
      <c r="AO7" s="29" t="s">
        <v>361</v>
      </c>
      <c r="AP7" s="29"/>
      <c r="AQ7" s="29" t="s">
        <v>361</v>
      </c>
      <c r="AR7" s="29" t="s">
        <v>361</v>
      </c>
      <c r="AS7" s="29" t="s">
        <v>361</v>
      </c>
      <c r="AT7" s="29" t="s">
        <v>361</v>
      </c>
      <c r="AU7" s="29" t="s">
        <v>361</v>
      </c>
      <c r="AV7" s="29" t="s">
        <v>361</v>
      </c>
      <c r="AW7" s="29" t="s">
        <v>361</v>
      </c>
      <c r="AX7" s="29" t="s">
        <v>361</v>
      </c>
      <c r="AY7" s="29" t="s">
        <v>361</v>
      </c>
      <c r="AZ7" s="29" t="s">
        <v>361</v>
      </c>
      <c r="BA7" s="29" t="s">
        <v>361</v>
      </c>
      <c r="BB7" s="29"/>
      <c r="BC7" s="29" t="s">
        <v>361</v>
      </c>
      <c r="BD7" s="29" t="s">
        <v>361</v>
      </c>
      <c r="BE7" s="29" t="s">
        <v>361</v>
      </c>
      <c r="BF7" s="29" t="s">
        <v>361</v>
      </c>
      <c r="BG7" s="29" t="s">
        <v>361</v>
      </c>
      <c r="BH7" s="29" t="s">
        <v>361</v>
      </c>
      <c r="BI7" s="29" t="s">
        <v>361</v>
      </c>
      <c r="BJ7" s="29" t="s">
        <v>361</v>
      </c>
      <c r="BK7" s="29" t="s">
        <v>361</v>
      </c>
      <c r="BL7" s="29" t="s">
        <v>361</v>
      </c>
      <c r="BM7" s="29" t="s">
        <v>361</v>
      </c>
      <c r="BN7" s="29" t="s">
        <v>361</v>
      </c>
      <c r="BO7" s="29" t="s">
        <v>361</v>
      </c>
      <c r="BP7" s="29" t="s">
        <v>361</v>
      </c>
      <c r="BQ7" s="29" t="s">
        <v>361</v>
      </c>
      <c r="BR7" s="29" t="s">
        <v>361</v>
      </c>
      <c r="BS7" s="29" t="s">
        <v>361</v>
      </c>
      <c r="BT7" s="29" t="s">
        <v>361</v>
      </c>
      <c r="BU7" s="29" t="s">
        <v>361</v>
      </c>
      <c r="BV7" s="29" t="s">
        <v>361</v>
      </c>
      <c r="BW7" s="29" t="s">
        <v>361</v>
      </c>
      <c r="BX7" s="29" t="s">
        <v>361</v>
      </c>
      <c r="BY7" s="29" t="s">
        <v>361</v>
      </c>
      <c r="BZ7" s="29" t="s">
        <v>361</v>
      </c>
      <c r="CA7" s="29" t="s">
        <v>361</v>
      </c>
      <c r="CB7" s="29" t="s">
        <v>361</v>
      </c>
      <c r="CC7" s="29" t="s">
        <v>361</v>
      </c>
      <c r="CD7" s="29" t="s">
        <v>361</v>
      </c>
      <c r="CE7" s="29" t="s">
        <v>361</v>
      </c>
      <c r="CF7" s="29" t="s">
        <v>361</v>
      </c>
      <c r="CG7" s="29" t="s">
        <v>361</v>
      </c>
      <c r="CH7" s="29" t="s">
        <v>361</v>
      </c>
      <c r="CI7" s="29" t="s">
        <v>361</v>
      </c>
      <c r="CJ7" s="29" t="s">
        <v>361</v>
      </c>
      <c r="CK7" s="29" t="s">
        <v>361</v>
      </c>
      <c r="CL7" s="29" t="s">
        <v>361</v>
      </c>
      <c r="CM7" s="29" t="s">
        <v>361</v>
      </c>
      <c r="CN7" s="29" t="s">
        <v>361</v>
      </c>
      <c r="CO7" s="29" t="s">
        <v>361</v>
      </c>
      <c r="CP7" s="29" t="s">
        <v>361</v>
      </c>
      <c r="CQ7" s="29" t="s">
        <v>361</v>
      </c>
      <c r="CR7" s="29" t="s">
        <v>361</v>
      </c>
      <c r="CS7" s="29" t="s">
        <v>361</v>
      </c>
    </row>
    <row r="8" spans="1:97" ht="31.5">
      <c r="A8" s="21">
        <v>2</v>
      </c>
      <c r="B8" s="28">
        <v>2</v>
      </c>
      <c r="C8" s="186" t="s">
        <v>242</v>
      </c>
      <c r="D8" s="186"/>
      <c r="E8" s="186"/>
      <c r="F8" s="29" t="s">
        <v>361</v>
      </c>
      <c r="G8" s="29" t="s">
        <v>361</v>
      </c>
      <c r="H8" s="29" t="s">
        <v>361</v>
      </c>
      <c r="I8" s="29" t="s">
        <v>361</v>
      </c>
      <c r="J8" s="29" t="s">
        <v>361</v>
      </c>
      <c r="K8" s="52" t="s">
        <v>341</v>
      </c>
      <c r="L8" s="29" t="s">
        <v>361</v>
      </c>
      <c r="M8" s="29" t="s">
        <v>361</v>
      </c>
      <c r="N8" s="29" t="s">
        <v>361</v>
      </c>
      <c r="O8" s="29" t="s">
        <v>361</v>
      </c>
      <c r="P8" s="29" t="s">
        <v>361</v>
      </c>
      <c r="Q8" s="29" t="s">
        <v>361</v>
      </c>
      <c r="R8" s="29" t="s">
        <v>361</v>
      </c>
      <c r="S8" s="29" t="s">
        <v>361</v>
      </c>
      <c r="T8" s="29" t="s">
        <v>361</v>
      </c>
      <c r="U8" s="29" t="s">
        <v>361</v>
      </c>
      <c r="V8" s="29" t="s">
        <v>361</v>
      </c>
      <c r="W8" s="29" t="s">
        <v>361</v>
      </c>
      <c r="X8" s="29" t="s">
        <v>361</v>
      </c>
      <c r="Y8" s="93">
        <f>Y9+Y19+Y85</f>
        <v>28</v>
      </c>
      <c r="Z8" s="29" t="s">
        <v>361</v>
      </c>
      <c r="AA8" s="29" t="s">
        <v>361</v>
      </c>
      <c r="AB8" s="29" t="s">
        <v>361</v>
      </c>
      <c r="AC8" s="29" t="s">
        <v>361</v>
      </c>
      <c r="AD8" s="29" t="s">
        <v>361</v>
      </c>
      <c r="AE8" s="29" t="s">
        <v>361</v>
      </c>
      <c r="AF8" s="29" t="s">
        <v>361</v>
      </c>
      <c r="AG8" s="29" t="s">
        <v>361</v>
      </c>
      <c r="AH8" s="29" t="s">
        <v>361</v>
      </c>
      <c r="AI8" s="29" t="s">
        <v>361</v>
      </c>
      <c r="AJ8" s="29" t="s">
        <v>361</v>
      </c>
      <c r="AK8" s="29" t="s">
        <v>361</v>
      </c>
      <c r="AL8" s="29" t="s">
        <v>361</v>
      </c>
      <c r="AM8" s="29" t="s">
        <v>361</v>
      </c>
      <c r="AN8" s="29" t="s">
        <v>361</v>
      </c>
      <c r="AO8" s="29" t="s">
        <v>361</v>
      </c>
      <c r="AP8" s="29"/>
      <c r="AQ8" s="29" t="s">
        <v>361</v>
      </c>
      <c r="AR8" s="29" t="s">
        <v>361</v>
      </c>
      <c r="AS8" s="29" t="s">
        <v>361</v>
      </c>
      <c r="AT8" s="29" t="s">
        <v>361</v>
      </c>
      <c r="AU8" s="29" t="s">
        <v>361</v>
      </c>
      <c r="AV8" s="29" t="s">
        <v>361</v>
      </c>
      <c r="AW8" s="29" t="s">
        <v>361</v>
      </c>
      <c r="AX8" s="29" t="s">
        <v>361</v>
      </c>
      <c r="AY8" s="29" t="s">
        <v>361</v>
      </c>
      <c r="AZ8" s="29" t="s">
        <v>361</v>
      </c>
      <c r="BA8" s="29" t="s">
        <v>361</v>
      </c>
      <c r="BB8" s="29"/>
      <c r="BC8" s="29" t="s">
        <v>361</v>
      </c>
      <c r="BD8" s="29" t="s">
        <v>361</v>
      </c>
      <c r="BE8" s="29" t="s">
        <v>361</v>
      </c>
      <c r="BF8" s="29" t="s">
        <v>361</v>
      </c>
      <c r="BG8" s="29" t="s">
        <v>361</v>
      </c>
      <c r="BH8" s="29" t="s">
        <v>361</v>
      </c>
      <c r="BI8" s="29" t="s">
        <v>361</v>
      </c>
      <c r="BJ8" s="29" t="s">
        <v>361</v>
      </c>
      <c r="BK8" s="29" t="s">
        <v>361</v>
      </c>
      <c r="BL8" s="29" t="s">
        <v>361</v>
      </c>
      <c r="BM8" s="29" t="s">
        <v>361</v>
      </c>
      <c r="BN8" s="29" t="s">
        <v>361</v>
      </c>
      <c r="BO8" s="29" t="s">
        <v>361</v>
      </c>
      <c r="BP8" s="29" t="s">
        <v>361</v>
      </c>
      <c r="BQ8" s="29" t="s">
        <v>361</v>
      </c>
      <c r="BR8" s="29" t="s">
        <v>361</v>
      </c>
      <c r="BS8" s="29" t="s">
        <v>361</v>
      </c>
      <c r="BT8" s="29" t="s">
        <v>361</v>
      </c>
      <c r="BU8" s="29" t="s">
        <v>361</v>
      </c>
      <c r="BV8" s="29" t="s">
        <v>361</v>
      </c>
      <c r="BW8" s="29" t="s">
        <v>361</v>
      </c>
      <c r="BX8" s="29" t="s">
        <v>361</v>
      </c>
      <c r="BY8" s="29" t="s">
        <v>361</v>
      </c>
      <c r="BZ8" s="29" t="s">
        <v>361</v>
      </c>
      <c r="CA8" s="29" t="s">
        <v>361</v>
      </c>
      <c r="CB8" s="29" t="s">
        <v>361</v>
      </c>
      <c r="CC8" s="29" t="s">
        <v>361</v>
      </c>
      <c r="CD8" s="29" t="s">
        <v>361</v>
      </c>
      <c r="CE8" s="29" t="s">
        <v>361</v>
      </c>
      <c r="CF8" s="29" t="s">
        <v>361</v>
      </c>
      <c r="CG8" s="29" t="s">
        <v>361</v>
      </c>
      <c r="CH8" s="29" t="s">
        <v>361</v>
      </c>
      <c r="CI8" s="29" t="s">
        <v>361</v>
      </c>
      <c r="CJ8" s="29" t="s">
        <v>361</v>
      </c>
      <c r="CK8" s="29" t="s">
        <v>361</v>
      </c>
      <c r="CL8" s="29" t="s">
        <v>361</v>
      </c>
      <c r="CM8" s="29" t="s">
        <v>361</v>
      </c>
      <c r="CN8" s="29" t="s">
        <v>361</v>
      </c>
      <c r="CO8" s="29" t="s">
        <v>361</v>
      </c>
      <c r="CP8" s="29" t="s">
        <v>361</v>
      </c>
      <c r="CQ8" s="29" t="s">
        <v>361</v>
      </c>
      <c r="CR8" s="29" t="s">
        <v>361</v>
      </c>
      <c r="CS8" s="29" t="s">
        <v>361</v>
      </c>
    </row>
    <row r="9" spans="1:97" ht="42" customHeight="1">
      <c r="A9" s="21">
        <v>3</v>
      </c>
      <c r="B9" s="28">
        <v>3</v>
      </c>
      <c r="C9" s="186" t="s">
        <v>247</v>
      </c>
      <c r="D9" s="186"/>
      <c r="E9" s="186"/>
      <c r="F9" s="29" t="s">
        <v>361</v>
      </c>
      <c r="G9" s="29" t="s">
        <v>361</v>
      </c>
      <c r="H9" s="29" t="s">
        <v>361</v>
      </c>
      <c r="I9" s="29" t="s">
        <v>361</v>
      </c>
      <c r="J9" s="29" t="s">
        <v>361</v>
      </c>
      <c r="K9" s="52" t="s">
        <v>341</v>
      </c>
      <c r="L9" s="29" t="s">
        <v>361</v>
      </c>
      <c r="M9" s="29" t="s">
        <v>361</v>
      </c>
      <c r="N9" s="29" t="s">
        <v>361</v>
      </c>
      <c r="O9" s="29" t="s">
        <v>361</v>
      </c>
      <c r="P9" s="29" t="s">
        <v>361</v>
      </c>
      <c r="Q9" s="29" t="s">
        <v>361</v>
      </c>
      <c r="R9" s="29" t="s">
        <v>361</v>
      </c>
      <c r="S9" s="29" t="s">
        <v>361</v>
      </c>
      <c r="T9" s="29" t="s">
        <v>361</v>
      </c>
      <c r="U9" s="29" t="s">
        <v>361</v>
      </c>
      <c r="V9" s="29" t="s">
        <v>361</v>
      </c>
      <c r="W9" s="29" t="s">
        <v>361</v>
      </c>
      <c r="X9" s="29" t="s">
        <v>361</v>
      </c>
      <c r="Y9" s="93">
        <f>SUM(Y10:Y18)</f>
        <v>0</v>
      </c>
      <c r="Z9" s="29" t="s">
        <v>361</v>
      </c>
      <c r="AA9" s="29" t="s">
        <v>361</v>
      </c>
      <c r="AB9" s="29" t="s">
        <v>361</v>
      </c>
      <c r="AC9" s="29" t="s">
        <v>361</v>
      </c>
      <c r="AD9" s="29" t="s">
        <v>361</v>
      </c>
      <c r="AE9" s="29" t="s">
        <v>361</v>
      </c>
      <c r="AF9" s="29" t="s">
        <v>361</v>
      </c>
      <c r="AG9" s="29" t="s">
        <v>361</v>
      </c>
      <c r="AH9" s="29" t="s">
        <v>361</v>
      </c>
      <c r="AI9" s="29" t="s">
        <v>361</v>
      </c>
      <c r="AJ9" s="29" t="s">
        <v>361</v>
      </c>
      <c r="AK9" s="29" t="s">
        <v>361</v>
      </c>
      <c r="AL9" s="29" t="s">
        <v>361</v>
      </c>
      <c r="AM9" s="29" t="s">
        <v>361</v>
      </c>
      <c r="AN9" s="29" t="s">
        <v>361</v>
      </c>
      <c r="AO9" s="29" t="s">
        <v>361</v>
      </c>
      <c r="AP9" s="29"/>
      <c r="AQ9" s="29" t="s">
        <v>361</v>
      </c>
      <c r="AR9" s="29" t="s">
        <v>361</v>
      </c>
      <c r="AS9" s="29" t="s">
        <v>361</v>
      </c>
      <c r="AT9" s="29" t="s">
        <v>361</v>
      </c>
      <c r="AU9" s="29" t="s">
        <v>361</v>
      </c>
      <c r="AV9" s="29" t="s">
        <v>361</v>
      </c>
      <c r="AW9" s="29" t="s">
        <v>361</v>
      </c>
      <c r="AX9" s="29" t="s">
        <v>361</v>
      </c>
      <c r="AY9" s="29" t="s">
        <v>361</v>
      </c>
      <c r="AZ9" s="29" t="s">
        <v>361</v>
      </c>
      <c r="BA9" s="29" t="s">
        <v>361</v>
      </c>
      <c r="BB9" s="29"/>
      <c r="BC9" s="29" t="s">
        <v>361</v>
      </c>
      <c r="BD9" s="29" t="s">
        <v>361</v>
      </c>
      <c r="BE9" s="29" t="s">
        <v>361</v>
      </c>
      <c r="BF9" s="29" t="s">
        <v>361</v>
      </c>
      <c r="BG9" s="29" t="s">
        <v>361</v>
      </c>
      <c r="BH9" s="29" t="s">
        <v>361</v>
      </c>
      <c r="BI9" s="29" t="s">
        <v>361</v>
      </c>
      <c r="BJ9" s="29" t="s">
        <v>361</v>
      </c>
      <c r="BK9" s="29" t="s">
        <v>361</v>
      </c>
      <c r="BL9" s="29" t="s">
        <v>361</v>
      </c>
      <c r="BM9" s="29" t="s">
        <v>361</v>
      </c>
      <c r="BN9" s="29" t="s">
        <v>361</v>
      </c>
      <c r="BO9" s="29" t="s">
        <v>361</v>
      </c>
      <c r="BP9" s="29" t="s">
        <v>361</v>
      </c>
      <c r="BQ9" s="29" t="s">
        <v>361</v>
      </c>
      <c r="BR9" s="29" t="s">
        <v>361</v>
      </c>
      <c r="BS9" s="29" t="s">
        <v>361</v>
      </c>
      <c r="BT9" s="29" t="s">
        <v>361</v>
      </c>
      <c r="BU9" s="29" t="s">
        <v>361</v>
      </c>
      <c r="BV9" s="29" t="s">
        <v>361</v>
      </c>
      <c r="BW9" s="29" t="s">
        <v>361</v>
      </c>
      <c r="BX9" s="29" t="s">
        <v>361</v>
      </c>
      <c r="BY9" s="29" t="s">
        <v>361</v>
      </c>
      <c r="BZ9" s="29" t="s">
        <v>361</v>
      </c>
      <c r="CA9" s="29" t="s">
        <v>361</v>
      </c>
      <c r="CB9" s="29" t="s">
        <v>361</v>
      </c>
      <c r="CC9" s="29" t="s">
        <v>361</v>
      </c>
      <c r="CD9" s="29" t="s">
        <v>361</v>
      </c>
      <c r="CE9" s="29" t="s">
        <v>361</v>
      </c>
      <c r="CF9" s="29" t="s">
        <v>361</v>
      </c>
      <c r="CG9" s="29" t="s">
        <v>361</v>
      </c>
      <c r="CH9" s="29" t="s">
        <v>361</v>
      </c>
      <c r="CI9" s="29" t="s">
        <v>361</v>
      </c>
      <c r="CJ9" s="29" t="s">
        <v>361</v>
      </c>
      <c r="CK9" s="29" t="s">
        <v>361</v>
      </c>
      <c r="CL9" s="29" t="s">
        <v>361</v>
      </c>
      <c r="CM9" s="29" t="s">
        <v>361</v>
      </c>
      <c r="CN9" s="29" t="s">
        <v>361</v>
      </c>
      <c r="CO9" s="29" t="s">
        <v>361</v>
      </c>
      <c r="CP9" s="29" t="s">
        <v>361</v>
      </c>
      <c r="CQ9" s="29" t="s">
        <v>361</v>
      </c>
      <c r="CR9" s="29" t="s">
        <v>361</v>
      </c>
      <c r="CS9" s="29" t="s">
        <v>361</v>
      </c>
    </row>
    <row r="10" spans="1:97" ht="72.75" customHeight="1">
      <c r="A10" s="21" t="s">
        <v>814</v>
      </c>
      <c r="B10" s="204">
        <v>6</v>
      </c>
      <c r="C10" s="205" t="s">
        <v>14</v>
      </c>
      <c r="D10" s="203" t="s">
        <v>10</v>
      </c>
      <c r="E10" s="194" t="s">
        <v>284</v>
      </c>
      <c r="F10" s="203" t="s">
        <v>11</v>
      </c>
      <c r="G10" s="52" t="s">
        <v>815</v>
      </c>
      <c r="H10" s="52" t="s">
        <v>704</v>
      </c>
      <c r="I10" s="52" t="s">
        <v>784</v>
      </c>
      <c r="J10" s="52" t="s">
        <v>330</v>
      </c>
      <c r="K10" s="52" t="s">
        <v>341</v>
      </c>
      <c r="L10" s="24" t="s">
        <v>298</v>
      </c>
      <c r="M10" s="24" t="s">
        <v>186</v>
      </c>
      <c r="N10" s="24" t="s">
        <v>186</v>
      </c>
      <c r="O10" s="24"/>
      <c r="P10" s="24"/>
      <c r="Q10" s="24"/>
      <c r="R10" s="24"/>
      <c r="S10" s="24"/>
      <c r="T10" s="24"/>
      <c r="U10" s="24"/>
      <c r="V10" s="24"/>
      <c r="W10" s="28">
        <f>COUNTIF($N10:$V10,"x")</f>
        <v>1</v>
      </c>
      <c r="X10" s="24"/>
      <c r="Y10" s="93"/>
      <c r="Z10" s="24" t="s">
        <v>276</v>
      </c>
      <c r="AA10" s="24" t="s">
        <v>276</v>
      </c>
      <c r="AB10" s="24" t="s">
        <v>276</v>
      </c>
      <c r="AC10" s="24" t="s">
        <v>276</v>
      </c>
      <c r="AD10" s="24" t="s">
        <v>276</v>
      </c>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v>2</v>
      </c>
      <c r="BJ10" s="24">
        <v>2</v>
      </c>
      <c r="BK10" s="24">
        <v>1</v>
      </c>
      <c r="BL10" s="24">
        <v>1</v>
      </c>
      <c r="BM10" s="24">
        <v>2</v>
      </c>
      <c r="BN10" s="24">
        <v>2</v>
      </c>
      <c r="BO10" s="24">
        <v>2</v>
      </c>
      <c r="BP10" s="24">
        <v>1</v>
      </c>
      <c r="BQ10" s="24">
        <v>2</v>
      </c>
      <c r="BR10" s="24">
        <v>1</v>
      </c>
      <c r="BS10" s="24">
        <v>2</v>
      </c>
      <c r="BT10" s="24">
        <v>2</v>
      </c>
      <c r="BU10" s="24">
        <v>2</v>
      </c>
      <c r="BV10" s="24">
        <v>2</v>
      </c>
      <c r="BW10" s="24">
        <v>2</v>
      </c>
      <c r="BX10" s="24">
        <v>1</v>
      </c>
      <c r="BY10" s="24">
        <v>2</v>
      </c>
      <c r="BZ10" s="24">
        <v>2</v>
      </c>
      <c r="CA10" s="24">
        <v>1</v>
      </c>
      <c r="CB10" s="24">
        <v>1</v>
      </c>
      <c r="CC10" s="24">
        <v>1</v>
      </c>
      <c r="CD10" s="24">
        <v>2</v>
      </c>
      <c r="CE10" s="24">
        <v>2</v>
      </c>
      <c r="CF10" s="24">
        <v>2</v>
      </c>
      <c r="CG10" s="24">
        <v>2</v>
      </c>
      <c r="CH10" s="24">
        <v>2</v>
      </c>
      <c r="CI10" s="24">
        <v>2</v>
      </c>
      <c r="CJ10" s="24"/>
      <c r="CK10" s="24">
        <v>2</v>
      </c>
      <c r="CL10" s="57">
        <f t="shared" ref="CL10:CL18" si="0">COUNTIF($BI10:$CK10,2)</f>
        <v>20</v>
      </c>
      <c r="CM10" s="67">
        <f t="shared" ref="CM10:CM18" si="1">CL10/COUNTA($BI10:$CK10)</f>
        <v>0.7142857142857143</v>
      </c>
      <c r="CN10" s="57">
        <f t="shared" ref="CN10:CN18" si="2">COUNTIF($BI10:$CK10,1)</f>
        <v>8</v>
      </c>
      <c r="CO10" s="67">
        <f t="shared" ref="CO10:CO18" si="3">CN10/COUNTA($BI10:$CK10)</f>
        <v>0.2857142857142857</v>
      </c>
      <c r="CP10" s="57">
        <f t="shared" ref="CP10:CP18" si="4">COUNTIF($BI10:$CK10,0)</f>
        <v>0</v>
      </c>
      <c r="CQ10" s="67">
        <f t="shared" ref="CQ10:CQ18" si="5">CP10/COUNTA($BI10:$CK10)</f>
        <v>0</v>
      </c>
      <c r="CR10" s="57">
        <f t="shared" ref="CR10:CR18" si="6">(((CL10*2)+(CN10*1)+(CP10*0)))/COUNTA($BI10:$CK10)</f>
        <v>1.7142857142857142</v>
      </c>
      <c r="CS10" s="57" t="str">
        <f>IF(CR10&gt;=1.6,"Đạt mục tiêu",IF(CR10&gt;=1,"Cần cố gắng","Chưa đạt"))</f>
        <v>Đạt mục tiêu</v>
      </c>
    </row>
    <row r="11" spans="1:97" ht="72.75" customHeight="1">
      <c r="A11" s="21"/>
      <c r="B11" s="204"/>
      <c r="C11" s="205"/>
      <c r="D11" s="203"/>
      <c r="E11" s="194"/>
      <c r="F11" s="203"/>
      <c r="G11" s="52" t="s">
        <v>816</v>
      </c>
      <c r="H11" s="52" t="s">
        <v>705</v>
      </c>
      <c r="I11" s="52" t="s">
        <v>780</v>
      </c>
      <c r="J11" s="52" t="s">
        <v>330</v>
      </c>
      <c r="K11" s="52" t="s">
        <v>341</v>
      </c>
      <c r="L11" s="24" t="s">
        <v>298</v>
      </c>
      <c r="M11" s="24" t="s">
        <v>186</v>
      </c>
      <c r="N11" s="24"/>
      <c r="O11" s="24" t="s">
        <v>186</v>
      </c>
      <c r="P11" s="24"/>
      <c r="Q11" s="24"/>
      <c r="R11" s="24"/>
      <c r="S11" s="24"/>
      <c r="T11" s="24"/>
      <c r="U11" s="24"/>
      <c r="V11" s="24"/>
      <c r="W11" s="28">
        <f t="shared" ref="W11:W77" si="7">COUNTIF($N11:$V11,"x")</f>
        <v>1</v>
      </c>
      <c r="X11" s="24"/>
      <c r="Y11" s="91"/>
      <c r="Z11" s="24"/>
      <c r="AA11" s="24"/>
      <c r="AB11" s="24"/>
      <c r="AC11" s="24"/>
      <c r="AD11" s="24"/>
      <c r="AE11" s="24" t="s">
        <v>276</v>
      </c>
      <c r="AF11" s="24" t="s">
        <v>276</v>
      </c>
      <c r="AG11" s="24" t="s">
        <v>276</v>
      </c>
      <c r="AH11" s="24" t="s">
        <v>276</v>
      </c>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v>2</v>
      </c>
      <c r="BJ11" s="24">
        <v>2</v>
      </c>
      <c r="BK11" s="24">
        <v>1</v>
      </c>
      <c r="BL11" s="24">
        <v>1</v>
      </c>
      <c r="BM11" s="24">
        <v>2</v>
      </c>
      <c r="BN11" s="24">
        <v>2</v>
      </c>
      <c r="BO11" s="24">
        <v>2</v>
      </c>
      <c r="BP11" s="24">
        <v>1</v>
      </c>
      <c r="BQ11" s="24">
        <v>2</v>
      </c>
      <c r="BR11" s="24">
        <v>1</v>
      </c>
      <c r="BS11" s="24">
        <v>2</v>
      </c>
      <c r="BT11" s="24">
        <v>2</v>
      </c>
      <c r="BU11" s="24">
        <v>2</v>
      </c>
      <c r="BV11" s="24">
        <v>2</v>
      </c>
      <c r="BW11" s="24">
        <v>2</v>
      </c>
      <c r="BX11" s="24">
        <v>1</v>
      </c>
      <c r="BY11" s="24">
        <v>2</v>
      </c>
      <c r="BZ11" s="24">
        <v>2</v>
      </c>
      <c r="CA11" s="24">
        <v>1</v>
      </c>
      <c r="CB11" s="24">
        <v>1</v>
      </c>
      <c r="CC11" s="24">
        <v>1</v>
      </c>
      <c r="CD11" s="24">
        <v>2</v>
      </c>
      <c r="CE11" s="24">
        <v>2</v>
      </c>
      <c r="CF11" s="24">
        <v>2</v>
      </c>
      <c r="CG11" s="24">
        <v>2</v>
      </c>
      <c r="CH11" s="24">
        <v>2</v>
      </c>
      <c r="CI11" s="24">
        <v>2</v>
      </c>
      <c r="CJ11" s="24"/>
      <c r="CK11" s="24">
        <v>2</v>
      </c>
      <c r="CL11" s="57">
        <f t="shared" si="0"/>
        <v>20</v>
      </c>
      <c r="CM11" s="67">
        <f t="shared" si="1"/>
        <v>0.7142857142857143</v>
      </c>
      <c r="CN11" s="57">
        <f t="shared" si="2"/>
        <v>8</v>
      </c>
      <c r="CO11" s="67">
        <f t="shared" si="3"/>
        <v>0.2857142857142857</v>
      </c>
      <c r="CP11" s="57">
        <f t="shared" si="4"/>
        <v>0</v>
      </c>
      <c r="CQ11" s="67">
        <f t="shared" si="5"/>
        <v>0</v>
      </c>
      <c r="CR11" s="57">
        <f t="shared" si="6"/>
        <v>1.7142857142857142</v>
      </c>
      <c r="CS11" s="57" t="str">
        <f t="shared" ref="CS11:CS77" si="8">IF(CR11&gt;=1.6,"Đạt mục tiêu",IF(CR11&gt;=1,"Cần cố gắng","Chưa đạt"))</f>
        <v>Đạt mục tiêu</v>
      </c>
    </row>
    <row r="12" spans="1:97" ht="72.75" customHeight="1">
      <c r="A12" s="21"/>
      <c r="B12" s="204"/>
      <c r="C12" s="205"/>
      <c r="D12" s="203"/>
      <c r="E12" s="194"/>
      <c r="F12" s="203"/>
      <c r="G12" s="52" t="s">
        <v>817</v>
      </c>
      <c r="H12" s="52" t="s">
        <v>706</v>
      </c>
      <c r="I12" s="52" t="s">
        <v>785</v>
      </c>
      <c r="J12" s="52" t="s">
        <v>330</v>
      </c>
      <c r="K12" s="52" t="s">
        <v>341</v>
      </c>
      <c r="L12" s="24" t="s">
        <v>298</v>
      </c>
      <c r="M12" s="24" t="s">
        <v>186</v>
      </c>
      <c r="N12" s="24"/>
      <c r="O12" s="24"/>
      <c r="P12" s="24" t="s">
        <v>186</v>
      </c>
      <c r="Q12" s="24"/>
      <c r="R12" s="24"/>
      <c r="S12" s="24"/>
      <c r="T12" s="24"/>
      <c r="U12" s="24"/>
      <c r="V12" s="24"/>
      <c r="W12" s="28">
        <f t="shared" si="7"/>
        <v>1</v>
      </c>
      <c r="X12" s="24"/>
      <c r="Y12" s="91"/>
      <c r="Z12" s="24"/>
      <c r="AA12" s="24"/>
      <c r="AB12" s="24"/>
      <c r="AC12" s="24"/>
      <c r="AD12" s="24"/>
      <c r="AE12" s="24"/>
      <c r="AF12" s="24"/>
      <c r="AG12" s="24"/>
      <c r="AH12" s="24"/>
      <c r="AI12" s="24" t="s">
        <v>276</v>
      </c>
      <c r="AJ12" s="24" t="s">
        <v>276</v>
      </c>
      <c r="AK12" s="24" t="s">
        <v>276</v>
      </c>
      <c r="AL12" s="24" t="s">
        <v>276</v>
      </c>
      <c r="AM12" s="24"/>
      <c r="AN12" s="24"/>
      <c r="AO12" s="24"/>
      <c r="AP12" s="24"/>
      <c r="AQ12" s="24"/>
      <c r="AR12" s="24"/>
      <c r="AS12" s="24"/>
      <c r="AT12" s="24"/>
      <c r="AU12" s="24"/>
      <c r="AV12" s="24"/>
      <c r="AW12" s="24"/>
      <c r="AX12" s="24"/>
      <c r="AY12" s="24"/>
      <c r="AZ12" s="24"/>
      <c r="BA12" s="24"/>
      <c r="BB12" s="24"/>
      <c r="BC12" s="24"/>
      <c r="BD12" s="24"/>
      <c r="BE12" s="24"/>
      <c r="BF12" s="24"/>
      <c r="BG12" s="24"/>
      <c r="BH12" s="24"/>
      <c r="BI12" s="24">
        <v>2</v>
      </c>
      <c r="BJ12" s="24">
        <v>2</v>
      </c>
      <c r="BK12" s="24">
        <v>2</v>
      </c>
      <c r="BL12" s="24">
        <v>2</v>
      </c>
      <c r="BM12" s="24">
        <v>2</v>
      </c>
      <c r="BN12" s="24">
        <v>2</v>
      </c>
      <c r="BO12" s="24">
        <v>2</v>
      </c>
      <c r="BP12" s="24">
        <v>2</v>
      </c>
      <c r="BQ12" s="24">
        <v>2</v>
      </c>
      <c r="BR12" s="24">
        <v>2</v>
      </c>
      <c r="BS12" s="24">
        <v>2</v>
      </c>
      <c r="BT12" s="24">
        <v>2</v>
      </c>
      <c r="BU12" s="24">
        <v>2</v>
      </c>
      <c r="BV12" s="24">
        <v>2</v>
      </c>
      <c r="BW12" s="24">
        <v>2</v>
      </c>
      <c r="BX12" s="24">
        <v>2</v>
      </c>
      <c r="BY12" s="24">
        <v>2</v>
      </c>
      <c r="BZ12" s="24">
        <v>2</v>
      </c>
      <c r="CA12" s="24">
        <v>2</v>
      </c>
      <c r="CB12" s="24">
        <v>2</v>
      </c>
      <c r="CC12" s="24">
        <v>1</v>
      </c>
      <c r="CD12" s="24">
        <v>2</v>
      </c>
      <c r="CE12" s="24">
        <v>2</v>
      </c>
      <c r="CF12" s="24">
        <v>2</v>
      </c>
      <c r="CG12" s="24">
        <v>2</v>
      </c>
      <c r="CH12" s="24">
        <v>2</v>
      </c>
      <c r="CI12" s="24">
        <v>2</v>
      </c>
      <c r="CJ12" s="24"/>
      <c r="CK12" s="24">
        <v>2</v>
      </c>
      <c r="CL12" s="57">
        <f t="shared" si="0"/>
        <v>27</v>
      </c>
      <c r="CM12" s="67">
        <f t="shared" si="1"/>
        <v>0.9642857142857143</v>
      </c>
      <c r="CN12" s="57">
        <f t="shared" si="2"/>
        <v>1</v>
      </c>
      <c r="CO12" s="67">
        <f t="shared" si="3"/>
        <v>3.5714285714285712E-2</v>
      </c>
      <c r="CP12" s="57">
        <f t="shared" si="4"/>
        <v>0</v>
      </c>
      <c r="CQ12" s="67">
        <f t="shared" si="5"/>
        <v>0</v>
      </c>
      <c r="CR12" s="57">
        <f t="shared" si="6"/>
        <v>1.9642857142857142</v>
      </c>
      <c r="CS12" s="57" t="str">
        <f t="shared" si="8"/>
        <v>Đạt mục tiêu</v>
      </c>
    </row>
    <row r="13" spans="1:97" ht="72.75" customHeight="1">
      <c r="A13" s="21"/>
      <c r="B13" s="204"/>
      <c r="C13" s="205"/>
      <c r="D13" s="203"/>
      <c r="E13" s="194"/>
      <c r="F13" s="203"/>
      <c r="G13" s="52" t="s">
        <v>818</v>
      </c>
      <c r="H13" s="52" t="s">
        <v>707</v>
      </c>
      <c r="I13" s="52" t="s">
        <v>784</v>
      </c>
      <c r="J13" s="52" t="s">
        <v>330</v>
      </c>
      <c r="K13" s="52" t="s">
        <v>341</v>
      </c>
      <c r="L13" s="24" t="s">
        <v>298</v>
      </c>
      <c r="M13" s="24" t="s">
        <v>186</v>
      </c>
      <c r="N13" s="24"/>
      <c r="O13" s="24"/>
      <c r="P13" s="24"/>
      <c r="Q13" s="24" t="s">
        <v>186</v>
      </c>
      <c r="R13" s="24"/>
      <c r="S13" s="24"/>
      <c r="T13" s="24"/>
      <c r="U13" s="24"/>
      <c r="V13" s="24"/>
      <c r="W13" s="28">
        <f t="shared" si="7"/>
        <v>1</v>
      </c>
      <c r="X13" s="24"/>
      <c r="Y13" s="91"/>
      <c r="Z13" s="24"/>
      <c r="AA13" s="24"/>
      <c r="AB13" s="24"/>
      <c r="AC13" s="24"/>
      <c r="AD13" s="24"/>
      <c r="AE13" s="24"/>
      <c r="AF13" s="24"/>
      <c r="AG13" s="24"/>
      <c r="AH13" s="24"/>
      <c r="AI13" s="24"/>
      <c r="AJ13" s="24"/>
      <c r="AK13" s="24"/>
      <c r="AL13" s="24"/>
      <c r="AM13" s="24" t="s">
        <v>276</v>
      </c>
      <c r="AN13" s="24" t="s">
        <v>276</v>
      </c>
      <c r="AO13" s="24" t="s">
        <v>276</v>
      </c>
      <c r="AP13" s="24" t="s">
        <v>276</v>
      </c>
      <c r="AQ13" s="24" t="s">
        <v>276</v>
      </c>
      <c r="AR13" s="24"/>
      <c r="AS13" s="24"/>
      <c r="AT13" s="24"/>
      <c r="AU13" s="24"/>
      <c r="AV13" s="24"/>
      <c r="AW13" s="24"/>
      <c r="AX13" s="24"/>
      <c r="AY13" s="24"/>
      <c r="AZ13" s="24"/>
      <c r="BA13" s="24"/>
      <c r="BB13" s="24"/>
      <c r="BC13" s="24"/>
      <c r="BD13" s="24"/>
      <c r="BE13" s="24"/>
      <c r="BF13" s="24"/>
      <c r="BG13" s="24"/>
      <c r="BH13" s="24"/>
      <c r="BI13" s="24">
        <v>2</v>
      </c>
      <c r="BJ13" s="24">
        <v>2</v>
      </c>
      <c r="BK13" s="24">
        <v>2</v>
      </c>
      <c r="BL13" s="24">
        <v>2</v>
      </c>
      <c r="BM13" s="24">
        <v>2</v>
      </c>
      <c r="BN13" s="24">
        <v>2</v>
      </c>
      <c r="BO13" s="24">
        <v>2</v>
      </c>
      <c r="BP13" s="24">
        <v>2</v>
      </c>
      <c r="BQ13" s="24">
        <v>2</v>
      </c>
      <c r="BR13" s="24">
        <v>2</v>
      </c>
      <c r="BS13" s="24">
        <v>2</v>
      </c>
      <c r="BT13" s="24">
        <v>2</v>
      </c>
      <c r="BU13" s="24">
        <v>2</v>
      </c>
      <c r="BV13" s="24">
        <v>2</v>
      </c>
      <c r="BW13" s="24">
        <v>2</v>
      </c>
      <c r="BX13" s="24">
        <v>2</v>
      </c>
      <c r="BY13" s="24">
        <v>2</v>
      </c>
      <c r="BZ13" s="24">
        <v>2</v>
      </c>
      <c r="CA13" s="24">
        <v>2</v>
      </c>
      <c r="CB13" s="24">
        <v>2</v>
      </c>
      <c r="CC13" s="24">
        <v>1</v>
      </c>
      <c r="CD13" s="24">
        <v>2</v>
      </c>
      <c r="CE13" s="24">
        <v>2</v>
      </c>
      <c r="CF13" s="24">
        <v>2</v>
      </c>
      <c r="CG13" s="24">
        <v>2</v>
      </c>
      <c r="CH13" s="24">
        <v>2</v>
      </c>
      <c r="CI13" s="24">
        <v>2</v>
      </c>
      <c r="CJ13" s="24"/>
      <c r="CK13" s="24">
        <v>2</v>
      </c>
      <c r="CL13" s="57">
        <f t="shared" si="0"/>
        <v>27</v>
      </c>
      <c r="CM13" s="67">
        <f t="shared" si="1"/>
        <v>0.9642857142857143</v>
      </c>
      <c r="CN13" s="57">
        <f t="shared" si="2"/>
        <v>1</v>
      </c>
      <c r="CO13" s="67">
        <f t="shared" si="3"/>
        <v>3.5714285714285712E-2</v>
      </c>
      <c r="CP13" s="57">
        <f t="shared" si="4"/>
        <v>0</v>
      </c>
      <c r="CQ13" s="67">
        <f t="shared" si="5"/>
        <v>0</v>
      </c>
      <c r="CR13" s="57">
        <f t="shared" si="6"/>
        <v>1.9642857142857142</v>
      </c>
      <c r="CS13" s="57" t="str">
        <f t="shared" si="8"/>
        <v>Đạt mục tiêu</v>
      </c>
    </row>
    <row r="14" spans="1:97" ht="67.5" customHeight="1">
      <c r="A14" s="21"/>
      <c r="B14" s="204"/>
      <c r="C14" s="205"/>
      <c r="D14" s="203"/>
      <c r="E14" s="194"/>
      <c r="F14" s="203"/>
      <c r="G14" s="52" t="s">
        <v>819</v>
      </c>
      <c r="H14" s="52" t="s">
        <v>708</v>
      </c>
      <c r="I14" s="52" t="s">
        <v>784</v>
      </c>
      <c r="J14" s="52" t="s">
        <v>330</v>
      </c>
      <c r="K14" s="52" t="s">
        <v>341</v>
      </c>
      <c r="L14" s="24" t="s">
        <v>298</v>
      </c>
      <c r="M14" s="24" t="s">
        <v>186</v>
      </c>
      <c r="N14" s="24"/>
      <c r="O14" s="24"/>
      <c r="P14" s="24"/>
      <c r="Q14" s="24"/>
      <c r="R14" s="24" t="s">
        <v>186</v>
      </c>
      <c r="S14" s="24"/>
      <c r="T14" s="24"/>
      <c r="U14" s="24"/>
      <c r="V14" s="24"/>
      <c r="W14" s="28">
        <f t="shared" si="7"/>
        <v>1</v>
      </c>
      <c r="X14" s="24"/>
      <c r="Y14" s="93"/>
      <c r="Z14" s="24"/>
      <c r="AA14" s="24"/>
      <c r="AB14" s="24"/>
      <c r="AC14" s="24"/>
      <c r="AD14" s="24"/>
      <c r="AE14" s="24"/>
      <c r="AF14" s="24"/>
      <c r="AG14" s="24"/>
      <c r="AH14" s="24"/>
      <c r="AI14" s="24"/>
      <c r="AJ14" s="24"/>
      <c r="AK14" s="24"/>
      <c r="AL14" s="24"/>
      <c r="AM14" s="24"/>
      <c r="AN14" s="24"/>
      <c r="AO14" s="24"/>
      <c r="AP14" s="24"/>
      <c r="AQ14" s="24"/>
      <c r="AR14" s="24" t="s">
        <v>276</v>
      </c>
      <c r="AS14" s="24" t="s">
        <v>276</v>
      </c>
      <c r="AT14" s="24" t="s">
        <v>276</v>
      </c>
      <c r="AU14" s="24" t="s">
        <v>276</v>
      </c>
      <c r="AV14" s="24"/>
      <c r="AW14" s="24"/>
      <c r="AX14" s="24"/>
      <c r="AY14" s="24"/>
      <c r="AZ14" s="24"/>
      <c r="BA14" s="24"/>
      <c r="BB14" s="24"/>
      <c r="BC14" s="24"/>
      <c r="BD14" s="24"/>
      <c r="BE14" s="24"/>
      <c r="BF14" s="24"/>
      <c r="BG14" s="24"/>
      <c r="BH14" s="24"/>
      <c r="BI14" s="24">
        <v>2</v>
      </c>
      <c r="BJ14" s="24">
        <v>2</v>
      </c>
      <c r="BK14" s="24">
        <v>1</v>
      </c>
      <c r="BL14" s="24">
        <v>2</v>
      </c>
      <c r="BM14" s="24">
        <v>2</v>
      </c>
      <c r="BN14" s="24">
        <v>2</v>
      </c>
      <c r="BO14" s="24">
        <v>2</v>
      </c>
      <c r="BP14" s="24">
        <v>1</v>
      </c>
      <c r="BQ14" s="24">
        <v>2</v>
      </c>
      <c r="BR14" s="24">
        <v>1</v>
      </c>
      <c r="BS14" s="24">
        <v>2</v>
      </c>
      <c r="BT14" s="24">
        <v>2</v>
      </c>
      <c r="BU14" s="24">
        <v>2</v>
      </c>
      <c r="BV14" s="24">
        <v>2</v>
      </c>
      <c r="BW14" s="24">
        <v>2</v>
      </c>
      <c r="BX14" s="24">
        <v>1</v>
      </c>
      <c r="BY14" s="24">
        <v>2</v>
      </c>
      <c r="BZ14" s="24">
        <v>2</v>
      </c>
      <c r="CA14" s="24">
        <v>2</v>
      </c>
      <c r="CB14" s="24">
        <v>1</v>
      </c>
      <c r="CC14" s="24">
        <v>1</v>
      </c>
      <c r="CD14" s="24">
        <v>2</v>
      </c>
      <c r="CE14" s="24">
        <v>2</v>
      </c>
      <c r="CF14" s="24">
        <v>2</v>
      </c>
      <c r="CG14" s="24">
        <v>2</v>
      </c>
      <c r="CH14" s="24">
        <v>2</v>
      </c>
      <c r="CI14" s="24">
        <v>2</v>
      </c>
      <c r="CJ14" s="24"/>
      <c r="CK14" s="24">
        <v>2</v>
      </c>
      <c r="CL14" s="57">
        <f t="shared" si="0"/>
        <v>22</v>
      </c>
      <c r="CM14" s="67">
        <f t="shared" si="1"/>
        <v>0.7857142857142857</v>
      </c>
      <c r="CN14" s="57">
        <f t="shared" si="2"/>
        <v>6</v>
      </c>
      <c r="CO14" s="67">
        <f t="shared" si="3"/>
        <v>0.21428571428571427</v>
      </c>
      <c r="CP14" s="57">
        <f t="shared" si="4"/>
        <v>0</v>
      </c>
      <c r="CQ14" s="67">
        <f t="shared" si="5"/>
        <v>0</v>
      </c>
      <c r="CR14" s="57">
        <f t="shared" si="6"/>
        <v>1.7857142857142858</v>
      </c>
      <c r="CS14" s="57" t="str">
        <f t="shared" si="8"/>
        <v>Đạt mục tiêu</v>
      </c>
    </row>
    <row r="15" spans="1:97" ht="67.5" customHeight="1">
      <c r="A15" s="21"/>
      <c r="B15" s="204"/>
      <c r="C15" s="205"/>
      <c r="D15" s="203"/>
      <c r="E15" s="194"/>
      <c r="F15" s="203"/>
      <c r="G15" s="52" t="s">
        <v>820</v>
      </c>
      <c r="H15" s="52" t="s">
        <v>709</v>
      </c>
      <c r="I15" s="52" t="s">
        <v>784</v>
      </c>
      <c r="J15" s="52" t="s">
        <v>330</v>
      </c>
      <c r="K15" s="52" t="s">
        <v>341</v>
      </c>
      <c r="L15" s="24" t="s">
        <v>298</v>
      </c>
      <c r="M15" s="24" t="s">
        <v>186</v>
      </c>
      <c r="N15" s="24"/>
      <c r="O15" s="24"/>
      <c r="P15" s="24"/>
      <c r="Q15" s="24"/>
      <c r="R15" s="24"/>
      <c r="S15" s="24" t="s">
        <v>186</v>
      </c>
      <c r="T15" s="24"/>
      <c r="U15" s="24"/>
      <c r="V15" s="24"/>
      <c r="W15" s="28">
        <f t="shared" si="7"/>
        <v>1</v>
      </c>
      <c r="X15" s="24"/>
      <c r="Y15" s="93"/>
      <c r="Z15" s="24"/>
      <c r="AA15" s="24"/>
      <c r="AB15" s="24"/>
      <c r="AC15" s="24"/>
      <c r="AD15" s="24"/>
      <c r="AE15" s="24"/>
      <c r="AF15" s="24"/>
      <c r="AG15" s="24"/>
      <c r="AH15" s="24"/>
      <c r="AI15" s="24"/>
      <c r="AJ15" s="24"/>
      <c r="AK15" s="24"/>
      <c r="AL15" s="24"/>
      <c r="AM15" s="24"/>
      <c r="AN15" s="24"/>
      <c r="AO15" s="24"/>
      <c r="AP15" s="24"/>
      <c r="AQ15" s="24"/>
      <c r="AR15" s="24"/>
      <c r="AS15" s="24"/>
      <c r="AT15" s="24"/>
      <c r="AU15" s="24"/>
      <c r="AV15" s="24" t="s">
        <v>276</v>
      </c>
      <c r="AW15" s="24"/>
      <c r="AX15" s="24" t="s">
        <v>276</v>
      </c>
      <c r="AY15" s="24" t="s">
        <v>276</v>
      </c>
      <c r="AZ15" s="24"/>
      <c r="BA15" s="24"/>
      <c r="BB15" s="24"/>
      <c r="BC15" s="24"/>
      <c r="BD15" s="24"/>
      <c r="BE15" s="24"/>
      <c r="BF15" s="24"/>
      <c r="BG15" s="24"/>
      <c r="BH15" s="24"/>
      <c r="BI15" s="24">
        <v>2</v>
      </c>
      <c r="BJ15" s="24">
        <v>2</v>
      </c>
      <c r="BK15" s="24">
        <v>1</v>
      </c>
      <c r="BL15" s="24">
        <v>2</v>
      </c>
      <c r="BM15" s="24">
        <v>2</v>
      </c>
      <c r="BN15" s="24">
        <v>2</v>
      </c>
      <c r="BO15" s="24">
        <v>2</v>
      </c>
      <c r="BP15" s="24">
        <v>1</v>
      </c>
      <c r="BQ15" s="24">
        <v>2</v>
      </c>
      <c r="BR15" s="24">
        <v>1</v>
      </c>
      <c r="BS15" s="24">
        <v>2</v>
      </c>
      <c r="BT15" s="24">
        <v>2</v>
      </c>
      <c r="BU15" s="24">
        <v>2</v>
      </c>
      <c r="BV15" s="24">
        <v>2</v>
      </c>
      <c r="BW15" s="24">
        <v>2</v>
      </c>
      <c r="BX15" s="24">
        <v>2</v>
      </c>
      <c r="BY15" s="24">
        <v>2</v>
      </c>
      <c r="BZ15" s="24">
        <v>2</v>
      </c>
      <c r="CA15" s="24">
        <v>2</v>
      </c>
      <c r="CB15" s="24">
        <v>1</v>
      </c>
      <c r="CC15" s="24">
        <v>1</v>
      </c>
      <c r="CD15" s="24">
        <v>2</v>
      </c>
      <c r="CE15" s="24">
        <v>2</v>
      </c>
      <c r="CF15" s="24">
        <v>2</v>
      </c>
      <c r="CG15" s="24">
        <v>2</v>
      </c>
      <c r="CH15" s="24">
        <v>2</v>
      </c>
      <c r="CI15" s="24">
        <v>2</v>
      </c>
      <c r="CJ15" s="24"/>
      <c r="CK15" s="24">
        <v>2</v>
      </c>
      <c r="CL15" s="57">
        <f t="shared" si="0"/>
        <v>23</v>
      </c>
      <c r="CM15" s="67">
        <f t="shared" si="1"/>
        <v>0.8214285714285714</v>
      </c>
      <c r="CN15" s="57">
        <f t="shared" si="2"/>
        <v>5</v>
      </c>
      <c r="CO15" s="67">
        <f t="shared" si="3"/>
        <v>0.17857142857142858</v>
      </c>
      <c r="CP15" s="57">
        <f t="shared" si="4"/>
        <v>0</v>
      </c>
      <c r="CQ15" s="67">
        <f t="shared" si="5"/>
        <v>0</v>
      </c>
      <c r="CR15" s="57">
        <f t="shared" si="6"/>
        <v>1.8214285714285714</v>
      </c>
      <c r="CS15" s="57" t="str">
        <f t="shared" si="8"/>
        <v>Đạt mục tiêu</v>
      </c>
    </row>
    <row r="16" spans="1:97" ht="67.5" customHeight="1">
      <c r="A16" s="21"/>
      <c r="B16" s="204"/>
      <c r="C16" s="205"/>
      <c r="D16" s="203"/>
      <c r="E16" s="194"/>
      <c r="F16" s="203"/>
      <c r="G16" s="52" t="s">
        <v>821</v>
      </c>
      <c r="H16" s="52" t="s">
        <v>710</v>
      </c>
      <c r="I16" s="52" t="s">
        <v>784</v>
      </c>
      <c r="J16" s="52" t="s">
        <v>330</v>
      </c>
      <c r="K16" s="52" t="s">
        <v>341</v>
      </c>
      <c r="L16" s="24" t="s">
        <v>298</v>
      </c>
      <c r="M16" s="24" t="s">
        <v>186</v>
      </c>
      <c r="N16" s="24"/>
      <c r="O16" s="24"/>
      <c r="P16" s="24"/>
      <c r="Q16" s="24"/>
      <c r="R16" s="24"/>
      <c r="S16" s="24"/>
      <c r="T16" s="24" t="s">
        <v>186</v>
      </c>
      <c r="U16" s="24"/>
      <c r="V16" s="24"/>
      <c r="W16" s="28">
        <f t="shared" si="7"/>
        <v>1</v>
      </c>
      <c r="X16" s="24"/>
      <c r="Y16" s="91"/>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t="s">
        <v>276</v>
      </c>
      <c r="AX16" s="24"/>
      <c r="AY16" s="24"/>
      <c r="AZ16" s="24" t="s">
        <v>276</v>
      </c>
      <c r="BA16" s="24" t="s">
        <v>276</v>
      </c>
      <c r="BB16" s="24" t="s">
        <v>276</v>
      </c>
      <c r="BC16" s="24"/>
      <c r="BD16" s="24"/>
      <c r="BE16" s="24"/>
      <c r="BF16" s="24"/>
      <c r="BG16" s="24"/>
      <c r="BH16" s="24"/>
      <c r="BI16" s="24">
        <v>2</v>
      </c>
      <c r="BJ16" s="24">
        <v>2</v>
      </c>
      <c r="BK16" s="24">
        <v>2</v>
      </c>
      <c r="BL16" s="24">
        <v>2</v>
      </c>
      <c r="BM16" s="24">
        <v>2</v>
      </c>
      <c r="BN16" s="24">
        <v>2</v>
      </c>
      <c r="BO16" s="24">
        <v>2</v>
      </c>
      <c r="BP16" s="24">
        <v>2</v>
      </c>
      <c r="BQ16" s="24">
        <v>2</v>
      </c>
      <c r="BR16" s="24">
        <v>2</v>
      </c>
      <c r="BS16" s="24">
        <v>2</v>
      </c>
      <c r="BT16" s="24">
        <v>2</v>
      </c>
      <c r="BU16" s="24">
        <v>2</v>
      </c>
      <c r="BV16" s="24">
        <v>2</v>
      </c>
      <c r="BW16" s="24">
        <v>2</v>
      </c>
      <c r="BX16" s="24">
        <v>2</v>
      </c>
      <c r="BY16" s="24">
        <v>2</v>
      </c>
      <c r="BZ16" s="24">
        <v>2</v>
      </c>
      <c r="CA16" s="24">
        <v>2</v>
      </c>
      <c r="CB16" s="24">
        <v>2</v>
      </c>
      <c r="CC16" s="24">
        <v>1</v>
      </c>
      <c r="CD16" s="24">
        <v>2</v>
      </c>
      <c r="CE16" s="24">
        <v>2</v>
      </c>
      <c r="CF16" s="24">
        <v>2</v>
      </c>
      <c r="CG16" s="24">
        <v>2</v>
      </c>
      <c r="CH16" s="24">
        <v>2</v>
      </c>
      <c r="CI16" s="24">
        <v>2</v>
      </c>
      <c r="CJ16" s="24">
        <v>2</v>
      </c>
      <c r="CK16" s="24">
        <v>2</v>
      </c>
      <c r="CL16" s="57">
        <f t="shared" si="0"/>
        <v>28</v>
      </c>
      <c r="CM16" s="67">
        <f t="shared" si="1"/>
        <v>0.96551724137931039</v>
      </c>
      <c r="CN16" s="57">
        <f t="shared" si="2"/>
        <v>1</v>
      </c>
      <c r="CO16" s="67">
        <f t="shared" si="3"/>
        <v>3.4482758620689655E-2</v>
      </c>
      <c r="CP16" s="57">
        <f t="shared" si="4"/>
        <v>0</v>
      </c>
      <c r="CQ16" s="67">
        <f t="shared" si="5"/>
        <v>0</v>
      </c>
      <c r="CR16" s="57">
        <f t="shared" si="6"/>
        <v>1.9655172413793103</v>
      </c>
      <c r="CS16" s="57" t="str">
        <f t="shared" si="8"/>
        <v>Đạt mục tiêu</v>
      </c>
    </row>
    <row r="17" spans="1:97" ht="66" customHeight="1">
      <c r="A17" s="21"/>
      <c r="B17" s="204"/>
      <c r="C17" s="205"/>
      <c r="D17" s="203"/>
      <c r="E17" s="194"/>
      <c r="F17" s="203"/>
      <c r="G17" s="52" t="s">
        <v>822</v>
      </c>
      <c r="H17" s="52" t="s">
        <v>711</v>
      </c>
      <c r="I17" s="52" t="s">
        <v>784</v>
      </c>
      <c r="J17" s="52" t="s">
        <v>330</v>
      </c>
      <c r="K17" s="52" t="s">
        <v>341</v>
      </c>
      <c r="L17" s="24" t="s">
        <v>298</v>
      </c>
      <c r="M17" s="24" t="s">
        <v>186</v>
      </c>
      <c r="N17" s="24"/>
      <c r="O17" s="24"/>
      <c r="P17" s="24"/>
      <c r="Q17" s="24"/>
      <c r="R17" s="24"/>
      <c r="S17" s="24"/>
      <c r="T17" s="24"/>
      <c r="U17" s="24" t="s">
        <v>186</v>
      </c>
      <c r="V17" s="24"/>
      <c r="W17" s="28">
        <f t="shared" si="7"/>
        <v>1</v>
      </c>
      <c r="X17" s="24"/>
      <c r="Y17" s="91"/>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t="s">
        <v>276</v>
      </c>
      <c r="BD17" s="24" t="s">
        <v>276</v>
      </c>
      <c r="BE17" s="24" t="s">
        <v>276</v>
      </c>
      <c r="BF17" s="24"/>
      <c r="BG17" s="24"/>
      <c r="BH17" s="24"/>
      <c r="BI17" s="24">
        <v>2</v>
      </c>
      <c r="BJ17" s="24">
        <v>2</v>
      </c>
      <c r="BK17" s="24">
        <v>1</v>
      </c>
      <c r="BL17" s="24">
        <v>2</v>
      </c>
      <c r="BM17" s="24">
        <v>2</v>
      </c>
      <c r="BN17" s="24">
        <v>2</v>
      </c>
      <c r="BO17" s="24">
        <v>2</v>
      </c>
      <c r="BP17" s="24">
        <v>1</v>
      </c>
      <c r="BQ17" s="24">
        <v>2</v>
      </c>
      <c r="BR17" s="24">
        <v>2</v>
      </c>
      <c r="BS17" s="24">
        <v>2</v>
      </c>
      <c r="BT17" s="24">
        <v>2</v>
      </c>
      <c r="BU17" s="24">
        <v>2</v>
      </c>
      <c r="BV17" s="24">
        <v>2</v>
      </c>
      <c r="BW17" s="24">
        <v>2</v>
      </c>
      <c r="BX17" s="24">
        <v>2</v>
      </c>
      <c r="BY17" s="24">
        <v>2</v>
      </c>
      <c r="BZ17" s="24">
        <v>2</v>
      </c>
      <c r="CA17" s="24">
        <v>2</v>
      </c>
      <c r="CB17" s="24">
        <v>1</v>
      </c>
      <c r="CC17" s="24">
        <v>1</v>
      </c>
      <c r="CD17" s="24">
        <v>2</v>
      </c>
      <c r="CE17" s="24">
        <v>2</v>
      </c>
      <c r="CF17" s="24">
        <v>2</v>
      </c>
      <c r="CG17" s="24">
        <v>2</v>
      </c>
      <c r="CH17" s="24">
        <v>2</v>
      </c>
      <c r="CI17" s="24">
        <v>2</v>
      </c>
      <c r="CJ17" s="24">
        <v>2</v>
      </c>
      <c r="CK17" s="24">
        <v>2</v>
      </c>
      <c r="CL17" s="57">
        <f t="shared" si="0"/>
        <v>25</v>
      </c>
      <c r="CM17" s="67">
        <f t="shared" si="1"/>
        <v>0.86206896551724133</v>
      </c>
      <c r="CN17" s="57">
        <f t="shared" si="2"/>
        <v>4</v>
      </c>
      <c r="CO17" s="67">
        <f t="shared" si="3"/>
        <v>0.13793103448275862</v>
      </c>
      <c r="CP17" s="57">
        <f t="shared" si="4"/>
        <v>0</v>
      </c>
      <c r="CQ17" s="67">
        <f t="shared" si="5"/>
        <v>0</v>
      </c>
      <c r="CR17" s="57">
        <f t="shared" si="6"/>
        <v>1.8620689655172413</v>
      </c>
      <c r="CS17" s="57" t="str">
        <f t="shared" si="8"/>
        <v>Đạt mục tiêu</v>
      </c>
    </row>
    <row r="18" spans="1:97" ht="66" customHeight="1">
      <c r="A18" s="21"/>
      <c r="B18" s="204"/>
      <c r="C18" s="205"/>
      <c r="D18" s="203"/>
      <c r="E18" s="194"/>
      <c r="F18" s="203"/>
      <c r="G18" s="52" t="s">
        <v>823</v>
      </c>
      <c r="H18" s="52" t="s">
        <v>712</v>
      </c>
      <c r="I18" s="52" t="s">
        <v>784</v>
      </c>
      <c r="J18" s="52" t="s">
        <v>330</v>
      </c>
      <c r="K18" s="52" t="s">
        <v>341</v>
      </c>
      <c r="L18" s="24" t="s">
        <v>298</v>
      </c>
      <c r="M18" s="24" t="s">
        <v>186</v>
      </c>
      <c r="N18" s="24"/>
      <c r="O18" s="24"/>
      <c r="P18" s="24"/>
      <c r="Q18" s="24"/>
      <c r="R18" s="24"/>
      <c r="S18" s="24"/>
      <c r="T18" s="24"/>
      <c r="U18" s="24"/>
      <c r="V18" s="24" t="s">
        <v>186</v>
      </c>
      <c r="W18" s="28">
        <f t="shared" si="7"/>
        <v>1</v>
      </c>
      <c r="X18" s="24"/>
      <c r="Y18" s="91"/>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t="s">
        <v>276</v>
      </c>
      <c r="BG18" s="24" t="s">
        <v>276</v>
      </c>
      <c r="BH18" s="24" t="s">
        <v>276</v>
      </c>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57">
        <f t="shared" si="0"/>
        <v>0</v>
      </c>
      <c r="CM18" s="67" t="e">
        <f t="shared" si="1"/>
        <v>#DIV/0!</v>
      </c>
      <c r="CN18" s="57">
        <f t="shared" si="2"/>
        <v>0</v>
      </c>
      <c r="CO18" s="67" t="e">
        <f t="shared" si="3"/>
        <v>#DIV/0!</v>
      </c>
      <c r="CP18" s="57">
        <f t="shared" si="4"/>
        <v>0</v>
      </c>
      <c r="CQ18" s="67" t="e">
        <f t="shared" si="5"/>
        <v>#DIV/0!</v>
      </c>
      <c r="CR18" s="57" t="e">
        <f t="shared" si="6"/>
        <v>#DIV/0!</v>
      </c>
      <c r="CS18" s="57" t="e">
        <f t="shared" si="8"/>
        <v>#DIV/0!</v>
      </c>
    </row>
    <row r="19" spans="1:97" ht="38.25" customHeight="1">
      <c r="A19" s="21">
        <v>5</v>
      </c>
      <c r="B19" s="28">
        <v>7</v>
      </c>
      <c r="C19" s="186" t="s">
        <v>243</v>
      </c>
      <c r="D19" s="186"/>
      <c r="E19" s="186"/>
      <c r="F19" s="29" t="s">
        <v>361</v>
      </c>
      <c r="G19" s="29" t="s">
        <v>361</v>
      </c>
      <c r="H19" s="29" t="s">
        <v>361</v>
      </c>
      <c r="I19" s="29" t="s">
        <v>361</v>
      </c>
      <c r="J19" s="29" t="s">
        <v>361</v>
      </c>
      <c r="K19" s="52" t="s">
        <v>341</v>
      </c>
      <c r="L19" s="29" t="s">
        <v>361</v>
      </c>
      <c r="M19" s="29" t="s">
        <v>361</v>
      </c>
      <c r="N19" s="29" t="s">
        <v>361</v>
      </c>
      <c r="O19" s="29" t="s">
        <v>361</v>
      </c>
      <c r="P19" s="29" t="s">
        <v>361</v>
      </c>
      <c r="Q19" s="29" t="s">
        <v>361</v>
      </c>
      <c r="R19" s="29" t="s">
        <v>361</v>
      </c>
      <c r="S19" s="29" t="s">
        <v>361</v>
      </c>
      <c r="T19" s="29" t="s">
        <v>361</v>
      </c>
      <c r="U19" s="29" t="s">
        <v>361</v>
      </c>
      <c r="V19" s="29" t="s">
        <v>361</v>
      </c>
      <c r="W19" s="29" t="s">
        <v>361</v>
      </c>
      <c r="X19" s="29" t="s">
        <v>361</v>
      </c>
      <c r="Y19" s="90">
        <f>Y20+Y31+Y47+Y58+Y78</f>
        <v>28</v>
      </c>
      <c r="Z19" s="29" t="s">
        <v>361</v>
      </c>
      <c r="AA19" s="29" t="s">
        <v>361</v>
      </c>
      <c r="AB19" s="29" t="s">
        <v>361</v>
      </c>
      <c r="AC19" s="29" t="s">
        <v>361</v>
      </c>
      <c r="AD19" s="29" t="s">
        <v>361</v>
      </c>
      <c r="AE19" s="29" t="s">
        <v>361</v>
      </c>
      <c r="AF19" s="29" t="s">
        <v>361</v>
      </c>
      <c r="AG19" s="29" t="s">
        <v>361</v>
      </c>
      <c r="AH19" s="29" t="s">
        <v>361</v>
      </c>
      <c r="AI19" s="29" t="s">
        <v>361</v>
      </c>
      <c r="AJ19" s="29" t="s">
        <v>361</v>
      </c>
      <c r="AK19" s="29" t="s">
        <v>361</v>
      </c>
      <c r="AL19" s="29" t="s">
        <v>361</v>
      </c>
      <c r="AM19" s="29" t="s">
        <v>361</v>
      </c>
      <c r="AN19" s="29" t="s">
        <v>361</v>
      </c>
      <c r="AO19" s="29" t="s">
        <v>361</v>
      </c>
      <c r="AP19" s="29"/>
      <c r="AQ19" s="29" t="s">
        <v>361</v>
      </c>
      <c r="AR19" s="29" t="s">
        <v>361</v>
      </c>
      <c r="AS19" s="29" t="s">
        <v>361</v>
      </c>
      <c r="AT19" s="29" t="s">
        <v>361</v>
      </c>
      <c r="AU19" s="29" t="s">
        <v>361</v>
      </c>
      <c r="AV19" s="29" t="s">
        <v>361</v>
      </c>
      <c r="AW19" s="29" t="s">
        <v>361</v>
      </c>
      <c r="AX19" s="29" t="s">
        <v>361</v>
      </c>
      <c r="AY19" s="29" t="s">
        <v>361</v>
      </c>
      <c r="AZ19" s="29" t="s">
        <v>361</v>
      </c>
      <c r="BA19" s="29" t="s">
        <v>361</v>
      </c>
      <c r="BB19" s="29"/>
      <c r="BC19" s="29" t="s">
        <v>361</v>
      </c>
      <c r="BD19" s="29" t="s">
        <v>361</v>
      </c>
      <c r="BE19" s="29" t="s">
        <v>361</v>
      </c>
      <c r="BF19" s="29" t="s">
        <v>361</v>
      </c>
      <c r="BG19" s="29" t="s">
        <v>361</v>
      </c>
      <c r="BH19" s="29" t="s">
        <v>361</v>
      </c>
      <c r="BI19" s="29" t="s">
        <v>361</v>
      </c>
      <c r="BJ19" s="29" t="s">
        <v>361</v>
      </c>
      <c r="BK19" s="29" t="s">
        <v>361</v>
      </c>
      <c r="BL19" s="29" t="s">
        <v>361</v>
      </c>
      <c r="BM19" s="29" t="s">
        <v>361</v>
      </c>
      <c r="BN19" s="29" t="s">
        <v>361</v>
      </c>
      <c r="BO19" s="29" t="s">
        <v>361</v>
      </c>
      <c r="BP19" s="29" t="s">
        <v>361</v>
      </c>
      <c r="BQ19" s="29" t="s">
        <v>361</v>
      </c>
      <c r="BR19" s="29" t="s">
        <v>361</v>
      </c>
      <c r="BS19" s="29" t="s">
        <v>361</v>
      </c>
      <c r="BT19" s="29" t="s">
        <v>361</v>
      </c>
      <c r="BU19" s="29" t="s">
        <v>361</v>
      </c>
      <c r="BV19" s="29" t="s">
        <v>361</v>
      </c>
      <c r="BW19" s="29" t="s">
        <v>361</v>
      </c>
      <c r="BX19" s="29" t="s">
        <v>361</v>
      </c>
      <c r="BY19" s="29" t="s">
        <v>361</v>
      </c>
      <c r="BZ19" s="29" t="s">
        <v>361</v>
      </c>
      <c r="CA19" s="29" t="s">
        <v>361</v>
      </c>
      <c r="CB19" s="29" t="s">
        <v>361</v>
      </c>
      <c r="CC19" s="29" t="s">
        <v>361</v>
      </c>
      <c r="CD19" s="29" t="s">
        <v>361</v>
      </c>
      <c r="CE19" s="29" t="s">
        <v>361</v>
      </c>
      <c r="CF19" s="29" t="s">
        <v>361</v>
      </c>
      <c r="CG19" s="29" t="s">
        <v>361</v>
      </c>
      <c r="CH19" s="29" t="s">
        <v>361</v>
      </c>
      <c r="CI19" s="29" t="s">
        <v>361</v>
      </c>
      <c r="CJ19" s="29" t="s">
        <v>361</v>
      </c>
      <c r="CK19" s="29" t="s">
        <v>361</v>
      </c>
      <c r="CL19" s="29" t="s">
        <v>361</v>
      </c>
      <c r="CM19" s="29" t="s">
        <v>361</v>
      </c>
      <c r="CN19" s="29" t="s">
        <v>361</v>
      </c>
      <c r="CO19" s="29" t="s">
        <v>361</v>
      </c>
      <c r="CP19" s="29" t="s">
        <v>361</v>
      </c>
      <c r="CQ19" s="29" t="s">
        <v>361</v>
      </c>
      <c r="CR19" s="29" t="s">
        <v>361</v>
      </c>
      <c r="CS19" s="29" t="s">
        <v>361</v>
      </c>
    </row>
    <row r="20" spans="1:97" ht="31.5">
      <c r="A20" s="21">
        <v>6</v>
      </c>
      <c r="B20" s="28">
        <v>8</v>
      </c>
      <c r="C20" s="186" t="s">
        <v>301</v>
      </c>
      <c r="D20" s="186"/>
      <c r="E20" s="186"/>
      <c r="F20" s="29" t="s">
        <v>361</v>
      </c>
      <c r="G20" s="29" t="s">
        <v>361</v>
      </c>
      <c r="H20" s="29" t="s">
        <v>361</v>
      </c>
      <c r="I20" s="29" t="s">
        <v>361</v>
      </c>
      <c r="J20" s="29" t="s">
        <v>361</v>
      </c>
      <c r="K20" s="52" t="s">
        <v>341</v>
      </c>
      <c r="L20" s="29" t="s">
        <v>361</v>
      </c>
      <c r="M20" s="29" t="s">
        <v>361</v>
      </c>
      <c r="N20" s="29" t="s">
        <v>361</v>
      </c>
      <c r="O20" s="29" t="s">
        <v>361</v>
      </c>
      <c r="P20" s="29" t="s">
        <v>361</v>
      </c>
      <c r="Q20" s="29" t="s">
        <v>361</v>
      </c>
      <c r="R20" s="29" t="s">
        <v>361</v>
      </c>
      <c r="S20" s="29" t="s">
        <v>361</v>
      </c>
      <c r="T20" s="29" t="s">
        <v>361</v>
      </c>
      <c r="U20" s="29" t="s">
        <v>361</v>
      </c>
      <c r="V20" s="29" t="s">
        <v>361</v>
      </c>
      <c r="W20" s="29" t="s">
        <v>361</v>
      </c>
      <c r="X20" s="29" t="s">
        <v>361</v>
      </c>
      <c r="Y20" s="91">
        <f>SUM(Y21:Y30)</f>
        <v>5</v>
      </c>
      <c r="Z20" s="29" t="s">
        <v>361</v>
      </c>
      <c r="AA20" s="29" t="s">
        <v>361</v>
      </c>
      <c r="AB20" s="29" t="s">
        <v>361</v>
      </c>
      <c r="AC20" s="29" t="s">
        <v>361</v>
      </c>
      <c r="AD20" s="29" t="s">
        <v>361</v>
      </c>
      <c r="AE20" s="29" t="s">
        <v>361</v>
      </c>
      <c r="AF20" s="29" t="s">
        <v>361</v>
      </c>
      <c r="AG20" s="29" t="s">
        <v>361</v>
      </c>
      <c r="AH20" s="29" t="s">
        <v>361</v>
      </c>
      <c r="AI20" s="29" t="s">
        <v>361</v>
      </c>
      <c r="AJ20" s="29" t="s">
        <v>361</v>
      </c>
      <c r="AK20" s="29" t="s">
        <v>361</v>
      </c>
      <c r="AL20" s="29" t="s">
        <v>361</v>
      </c>
      <c r="AM20" s="29" t="s">
        <v>361</v>
      </c>
      <c r="AN20" s="29" t="s">
        <v>361</v>
      </c>
      <c r="AO20" s="29" t="s">
        <v>361</v>
      </c>
      <c r="AP20" s="29"/>
      <c r="AQ20" s="29" t="s">
        <v>361</v>
      </c>
      <c r="AR20" s="29" t="s">
        <v>361</v>
      </c>
      <c r="AS20" s="29" t="s">
        <v>361</v>
      </c>
      <c r="AT20" s="29" t="s">
        <v>361</v>
      </c>
      <c r="AU20" s="29" t="s">
        <v>361</v>
      </c>
      <c r="AV20" s="29" t="s">
        <v>361</v>
      </c>
      <c r="AW20" s="29" t="s">
        <v>361</v>
      </c>
      <c r="AX20" s="29" t="s">
        <v>361</v>
      </c>
      <c r="AY20" s="29" t="s">
        <v>361</v>
      </c>
      <c r="AZ20" s="29" t="s">
        <v>361</v>
      </c>
      <c r="BA20" s="29" t="s">
        <v>361</v>
      </c>
      <c r="BB20" s="29"/>
      <c r="BC20" s="29" t="s">
        <v>361</v>
      </c>
      <c r="BD20" s="29" t="s">
        <v>361</v>
      </c>
      <c r="BE20" s="29" t="s">
        <v>361</v>
      </c>
      <c r="BF20" s="29" t="s">
        <v>361</v>
      </c>
      <c r="BG20" s="29" t="s">
        <v>361</v>
      </c>
      <c r="BH20" s="29" t="s">
        <v>361</v>
      </c>
      <c r="BI20" s="29" t="s">
        <v>361</v>
      </c>
      <c r="BJ20" s="29" t="s">
        <v>361</v>
      </c>
      <c r="BK20" s="29" t="s">
        <v>361</v>
      </c>
      <c r="BL20" s="29" t="s">
        <v>361</v>
      </c>
      <c r="BM20" s="29" t="s">
        <v>361</v>
      </c>
      <c r="BN20" s="29" t="s">
        <v>361</v>
      </c>
      <c r="BO20" s="29" t="s">
        <v>361</v>
      </c>
      <c r="BP20" s="29" t="s">
        <v>361</v>
      </c>
      <c r="BQ20" s="29" t="s">
        <v>361</v>
      </c>
      <c r="BR20" s="29" t="s">
        <v>361</v>
      </c>
      <c r="BS20" s="29" t="s">
        <v>361</v>
      </c>
      <c r="BT20" s="29" t="s">
        <v>361</v>
      </c>
      <c r="BU20" s="29" t="s">
        <v>361</v>
      </c>
      <c r="BV20" s="29" t="s">
        <v>361</v>
      </c>
      <c r="BW20" s="29" t="s">
        <v>361</v>
      </c>
      <c r="BX20" s="29" t="s">
        <v>361</v>
      </c>
      <c r="BY20" s="29" t="s">
        <v>361</v>
      </c>
      <c r="BZ20" s="29" t="s">
        <v>361</v>
      </c>
      <c r="CA20" s="29" t="s">
        <v>361</v>
      </c>
      <c r="CB20" s="29" t="s">
        <v>361</v>
      </c>
      <c r="CC20" s="29" t="s">
        <v>361</v>
      </c>
      <c r="CD20" s="29" t="s">
        <v>361</v>
      </c>
      <c r="CE20" s="29" t="s">
        <v>361</v>
      </c>
      <c r="CF20" s="29" t="s">
        <v>361</v>
      </c>
      <c r="CG20" s="29" t="s">
        <v>361</v>
      </c>
      <c r="CH20" s="29" t="s">
        <v>361</v>
      </c>
      <c r="CI20" s="29" t="s">
        <v>361</v>
      </c>
      <c r="CJ20" s="29" t="s">
        <v>361</v>
      </c>
      <c r="CK20" s="29" t="s">
        <v>361</v>
      </c>
      <c r="CL20" s="29" t="s">
        <v>361</v>
      </c>
      <c r="CM20" s="29" t="s">
        <v>361</v>
      </c>
      <c r="CN20" s="29" t="s">
        <v>361</v>
      </c>
      <c r="CO20" s="29" t="s">
        <v>361</v>
      </c>
      <c r="CP20" s="29" t="s">
        <v>361</v>
      </c>
      <c r="CQ20" s="29" t="s">
        <v>361</v>
      </c>
      <c r="CR20" s="29" t="s">
        <v>361</v>
      </c>
      <c r="CS20" s="29" t="s">
        <v>361</v>
      </c>
    </row>
    <row r="21" spans="1:97" ht="85.5" customHeight="1">
      <c r="A21" s="21">
        <v>7</v>
      </c>
      <c r="B21" s="24">
        <v>23</v>
      </c>
      <c r="C21" s="50" t="s">
        <v>2</v>
      </c>
      <c r="D21" s="55" t="s">
        <v>10</v>
      </c>
      <c r="E21" s="50" t="s">
        <v>16</v>
      </c>
      <c r="F21" s="55" t="s">
        <v>10</v>
      </c>
      <c r="G21" s="50" t="s">
        <v>16</v>
      </c>
      <c r="H21" s="50" t="s">
        <v>389</v>
      </c>
      <c r="I21" s="52" t="s">
        <v>780</v>
      </c>
      <c r="J21" s="52" t="s">
        <v>497</v>
      </c>
      <c r="K21" s="52" t="s">
        <v>341</v>
      </c>
      <c r="L21" s="24" t="s">
        <v>298</v>
      </c>
      <c r="M21" s="24" t="s">
        <v>186</v>
      </c>
      <c r="N21" s="24" t="s">
        <v>186</v>
      </c>
      <c r="O21" s="24"/>
      <c r="P21" s="24"/>
      <c r="Q21" s="24"/>
      <c r="R21" s="24"/>
      <c r="S21" s="24"/>
      <c r="T21" s="24"/>
      <c r="U21" s="24"/>
      <c r="V21" s="24"/>
      <c r="W21" s="28">
        <f t="shared" si="7"/>
        <v>1</v>
      </c>
      <c r="X21" s="24"/>
      <c r="Y21" s="91"/>
      <c r="Z21" s="24"/>
      <c r="AA21" s="24" t="s">
        <v>754</v>
      </c>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v>2</v>
      </c>
      <c r="BJ21" s="24">
        <v>2</v>
      </c>
      <c r="BK21" s="24">
        <v>2</v>
      </c>
      <c r="BL21" s="24">
        <v>2</v>
      </c>
      <c r="BM21" s="24">
        <v>2</v>
      </c>
      <c r="BN21" s="24">
        <v>2</v>
      </c>
      <c r="BO21" s="24">
        <v>2</v>
      </c>
      <c r="BP21" s="24">
        <v>2</v>
      </c>
      <c r="BQ21" s="24">
        <v>2</v>
      </c>
      <c r="BR21" s="24">
        <v>2</v>
      </c>
      <c r="BS21" s="24">
        <v>2</v>
      </c>
      <c r="BT21" s="24">
        <v>2</v>
      </c>
      <c r="BU21" s="24">
        <v>2</v>
      </c>
      <c r="BV21" s="24">
        <v>2</v>
      </c>
      <c r="BW21" s="24">
        <v>2</v>
      </c>
      <c r="BX21" s="24">
        <v>2</v>
      </c>
      <c r="BY21" s="24">
        <v>2</v>
      </c>
      <c r="BZ21" s="24">
        <v>2</v>
      </c>
      <c r="CA21" s="24">
        <v>2</v>
      </c>
      <c r="CB21" s="24">
        <v>2</v>
      </c>
      <c r="CC21" s="24">
        <v>1</v>
      </c>
      <c r="CD21" s="24">
        <v>2</v>
      </c>
      <c r="CE21" s="24">
        <v>2</v>
      </c>
      <c r="CF21" s="24">
        <v>2</v>
      </c>
      <c r="CG21" s="24">
        <v>2</v>
      </c>
      <c r="CH21" s="24">
        <v>2</v>
      </c>
      <c r="CI21" s="24">
        <v>2</v>
      </c>
      <c r="CJ21" s="24"/>
      <c r="CK21" s="24">
        <v>2</v>
      </c>
      <c r="CL21" s="57">
        <f t="shared" ref="CL21:CL30" si="9">COUNTIF($BI21:$CK21,2)</f>
        <v>27</v>
      </c>
      <c r="CM21" s="67">
        <f t="shared" ref="CM21:CM30" si="10">CL21/COUNTA($BI21:$CK21)</f>
        <v>0.9642857142857143</v>
      </c>
      <c r="CN21" s="57">
        <f t="shared" ref="CN21:CN30" si="11">COUNTIF($BI21:$CK21,1)</f>
        <v>1</v>
      </c>
      <c r="CO21" s="67">
        <f t="shared" ref="CO21:CO30" si="12">CN21/COUNTA($BI21:$CK21)</f>
        <v>3.5714285714285712E-2</v>
      </c>
      <c r="CP21" s="57">
        <f t="shared" ref="CP21:CP30" si="13">COUNTIF($BI21:$CK21,0)</f>
        <v>0</v>
      </c>
      <c r="CQ21" s="67">
        <f t="shared" ref="CQ21:CQ30" si="14">CP21/COUNTA($BI21:$CK21)</f>
        <v>0</v>
      </c>
      <c r="CR21" s="57">
        <f t="shared" ref="CR21:CR30" si="15">(((CL21*2)+(CN21*1)+(CP21*0)))/COUNTA($BI21:$CK21)</f>
        <v>1.9642857142857142</v>
      </c>
      <c r="CS21" s="57" t="str">
        <f t="shared" si="8"/>
        <v>Đạt mục tiêu</v>
      </c>
    </row>
    <row r="22" spans="1:97" ht="55.5" customHeight="1">
      <c r="A22" s="21">
        <v>8</v>
      </c>
      <c r="B22" s="24">
        <v>24</v>
      </c>
      <c r="C22" s="181" t="s">
        <v>33</v>
      </c>
      <c r="D22" s="191" t="s">
        <v>12</v>
      </c>
      <c r="E22" s="181" t="s">
        <v>17</v>
      </c>
      <c r="F22" s="191" t="s">
        <v>12</v>
      </c>
      <c r="G22" s="20" t="s">
        <v>824</v>
      </c>
      <c r="H22" s="20" t="s">
        <v>961</v>
      </c>
      <c r="I22" s="52" t="s">
        <v>784</v>
      </c>
      <c r="J22" s="52" t="s">
        <v>330</v>
      </c>
      <c r="K22" s="52" t="s">
        <v>341</v>
      </c>
      <c r="L22" s="24" t="s">
        <v>298</v>
      </c>
      <c r="M22" s="24" t="s">
        <v>186</v>
      </c>
      <c r="N22" s="24" t="s">
        <v>186</v>
      </c>
      <c r="O22" s="24"/>
      <c r="P22" s="24"/>
      <c r="Q22" s="24"/>
      <c r="R22" s="24"/>
      <c r="S22" s="24"/>
      <c r="T22" s="24"/>
      <c r="U22" s="24"/>
      <c r="V22" s="24"/>
      <c r="W22" s="28">
        <f t="shared" si="7"/>
        <v>1</v>
      </c>
      <c r="X22" s="24"/>
      <c r="Y22" s="91"/>
      <c r="Z22" s="24" t="s">
        <v>753</v>
      </c>
      <c r="AA22" s="24" t="s">
        <v>753</v>
      </c>
      <c r="AB22" s="24" t="s">
        <v>753</v>
      </c>
      <c r="AC22" s="24" t="s">
        <v>753</v>
      </c>
      <c r="AD22" s="24" t="s">
        <v>753</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v>2</v>
      </c>
      <c r="BJ22" s="24">
        <v>2</v>
      </c>
      <c r="BK22" s="24">
        <v>1</v>
      </c>
      <c r="BL22" s="24">
        <v>1</v>
      </c>
      <c r="BM22" s="24">
        <v>2</v>
      </c>
      <c r="BN22" s="24">
        <v>2</v>
      </c>
      <c r="BO22" s="24">
        <v>2</v>
      </c>
      <c r="BP22" s="24">
        <v>1</v>
      </c>
      <c r="BQ22" s="24">
        <v>2</v>
      </c>
      <c r="BR22" s="24">
        <v>1</v>
      </c>
      <c r="BS22" s="24">
        <v>2</v>
      </c>
      <c r="BT22" s="24">
        <v>2</v>
      </c>
      <c r="BU22" s="24">
        <v>2</v>
      </c>
      <c r="BV22" s="24">
        <v>2</v>
      </c>
      <c r="BW22" s="24">
        <v>2</v>
      </c>
      <c r="BX22" s="24">
        <v>1</v>
      </c>
      <c r="BY22" s="24">
        <v>2</v>
      </c>
      <c r="BZ22" s="24">
        <v>2</v>
      </c>
      <c r="CA22" s="24">
        <v>1</v>
      </c>
      <c r="CB22" s="24">
        <v>1</v>
      </c>
      <c r="CC22" s="24">
        <v>1</v>
      </c>
      <c r="CD22" s="24">
        <v>2</v>
      </c>
      <c r="CE22" s="24">
        <v>2</v>
      </c>
      <c r="CF22" s="24">
        <v>2</v>
      </c>
      <c r="CG22" s="24">
        <v>2</v>
      </c>
      <c r="CH22" s="24">
        <v>2</v>
      </c>
      <c r="CI22" s="24">
        <v>2</v>
      </c>
      <c r="CJ22" s="24"/>
      <c r="CK22" s="24">
        <v>2</v>
      </c>
      <c r="CL22" s="57">
        <f t="shared" si="9"/>
        <v>20</v>
      </c>
      <c r="CM22" s="67">
        <f t="shared" si="10"/>
        <v>0.7142857142857143</v>
      </c>
      <c r="CN22" s="57">
        <f t="shared" si="11"/>
        <v>8</v>
      </c>
      <c r="CO22" s="67">
        <f t="shared" si="12"/>
        <v>0.2857142857142857</v>
      </c>
      <c r="CP22" s="57">
        <f t="shared" si="13"/>
        <v>0</v>
      </c>
      <c r="CQ22" s="67">
        <f t="shared" si="14"/>
        <v>0</v>
      </c>
      <c r="CR22" s="57">
        <f t="shared" si="15"/>
        <v>1.7142857142857142</v>
      </c>
      <c r="CS22" s="57" t="str">
        <f t="shared" si="8"/>
        <v>Đạt mục tiêu</v>
      </c>
    </row>
    <row r="23" spans="1:97" ht="55.5" customHeight="1">
      <c r="A23" s="21"/>
      <c r="B23" s="24"/>
      <c r="C23" s="190"/>
      <c r="D23" s="192"/>
      <c r="E23" s="190"/>
      <c r="F23" s="192"/>
      <c r="G23" s="20" t="s">
        <v>825</v>
      </c>
      <c r="H23" s="20" t="s">
        <v>962</v>
      </c>
      <c r="I23" s="52" t="s">
        <v>784</v>
      </c>
      <c r="J23" s="52" t="s">
        <v>330</v>
      </c>
      <c r="K23" s="52" t="s">
        <v>341</v>
      </c>
      <c r="L23" s="24" t="s">
        <v>298</v>
      </c>
      <c r="M23" s="24" t="s">
        <v>186</v>
      </c>
      <c r="N23" s="24"/>
      <c r="O23" s="24" t="s">
        <v>186</v>
      </c>
      <c r="P23" s="24"/>
      <c r="Q23" s="24"/>
      <c r="R23" s="24"/>
      <c r="S23" s="24"/>
      <c r="T23" s="24"/>
      <c r="U23" s="24"/>
      <c r="V23" s="24"/>
      <c r="W23" s="28">
        <f t="shared" si="7"/>
        <v>1</v>
      </c>
      <c r="X23" s="24"/>
      <c r="Y23" s="91"/>
      <c r="Z23" s="24"/>
      <c r="AA23" s="24"/>
      <c r="AB23" s="24"/>
      <c r="AC23" s="24"/>
      <c r="AD23" s="24"/>
      <c r="AE23" s="24" t="s">
        <v>753</v>
      </c>
      <c r="AF23" s="24" t="s">
        <v>753</v>
      </c>
      <c r="AG23" s="24" t="s">
        <v>753</v>
      </c>
      <c r="AH23" s="24" t="s">
        <v>753</v>
      </c>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v>2</v>
      </c>
      <c r="BJ23" s="24">
        <v>2</v>
      </c>
      <c r="BK23" s="24">
        <v>1</v>
      </c>
      <c r="BL23" s="24">
        <v>1</v>
      </c>
      <c r="BM23" s="24">
        <v>2</v>
      </c>
      <c r="BN23" s="24">
        <v>2</v>
      </c>
      <c r="BO23" s="24">
        <v>2</v>
      </c>
      <c r="BP23" s="24">
        <v>1</v>
      </c>
      <c r="BQ23" s="24">
        <v>2</v>
      </c>
      <c r="BR23" s="24">
        <v>1</v>
      </c>
      <c r="BS23" s="24">
        <v>2</v>
      </c>
      <c r="BT23" s="24">
        <v>2</v>
      </c>
      <c r="BU23" s="24">
        <v>2</v>
      </c>
      <c r="BV23" s="24">
        <v>2</v>
      </c>
      <c r="BW23" s="24">
        <v>2</v>
      </c>
      <c r="BX23" s="24">
        <v>1</v>
      </c>
      <c r="BY23" s="24">
        <v>2</v>
      </c>
      <c r="BZ23" s="24">
        <v>2</v>
      </c>
      <c r="CA23" s="24">
        <v>1</v>
      </c>
      <c r="CB23" s="24">
        <v>1</v>
      </c>
      <c r="CC23" s="24">
        <v>1</v>
      </c>
      <c r="CD23" s="24">
        <v>2</v>
      </c>
      <c r="CE23" s="24">
        <v>2</v>
      </c>
      <c r="CF23" s="24">
        <v>2</v>
      </c>
      <c r="CG23" s="24">
        <v>2</v>
      </c>
      <c r="CH23" s="24">
        <v>2</v>
      </c>
      <c r="CI23" s="24">
        <v>2</v>
      </c>
      <c r="CJ23" s="24"/>
      <c r="CK23" s="24">
        <v>2</v>
      </c>
      <c r="CL23" s="57">
        <f t="shared" si="9"/>
        <v>20</v>
      </c>
      <c r="CM23" s="67">
        <f t="shared" si="10"/>
        <v>0.7142857142857143</v>
      </c>
      <c r="CN23" s="57">
        <f t="shared" si="11"/>
        <v>8</v>
      </c>
      <c r="CO23" s="67">
        <f t="shared" si="12"/>
        <v>0.2857142857142857</v>
      </c>
      <c r="CP23" s="57">
        <f t="shared" si="13"/>
        <v>0</v>
      </c>
      <c r="CQ23" s="67">
        <f t="shared" si="14"/>
        <v>0</v>
      </c>
      <c r="CR23" s="57">
        <f t="shared" si="15"/>
        <v>1.7142857142857142</v>
      </c>
      <c r="CS23" s="57" t="str">
        <f t="shared" si="8"/>
        <v>Đạt mục tiêu</v>
      </c>
    </row>
    <row r="24" spans="1:97" ht="55.5" customHeight="1">
      <c r="A24" s="21"/>
      <c r="B24" s="24"/>
      <c r="C24" s="190"/>
      <c r="D24" s="192"/>
      <c r="E24" s="190"/>
      <c r="F24" s="192"/>
      <c r="G24" s="20" t="s">
        <v>826</v>
      </c>
      <c r="H24" s="20" t="s">
        <v>963</v>
      </c>
      <c r="I24" s="52" t="s">
        <v>785</v>
      </c>
      <c r="J24" s="52" t="s">
        <v>330</v>
      </c>
      <c r="K24" s="52" t="s">
        <v>341</v>
      </c>
      <c r="L24" s="24" t="s">
        <v>298</v>
      </c>
      <c r="M24" s="24" t="s">
        <v>186</v>
      </c>
      <c r="N24" s="24"/>
      <c r="O24" s="24"/>
      <c r="P24" s="24" t="s">
        <v>186</v>
      </c>
      <c r="Q24" s="24"/>
      <c r="R24" s="24"/>
      <c r="S24" s="24"/>
      <c r="T24" s="24"/>
      <c r="U24" s="24"/>
      <c r="V24" s="24"/>
      <c r="W24" s="28">
        <f t="shared" si="7"/>
        <v>1</v>
      </c>
      <c r="X24" s="24"/>
      <c r="Y24" s="91"/>
      <c r="Z24" s="24"/>
      <c r="AA24" s="24"/>
      <c r="AB24" s="24"/>
      <c r="AC24" s="24"/>
      <c r="AD24" s="24"/>
      <c r="AE24" s="24"/>
      <c r="AF24" s="24"/>
      <c r="AG24" s="24"/>
      <c r="AH24" s="24"/>
      <c r="AI24" s="24" t="s">
        <v>753</v>
      </c>
      <c r="AJ24" s="24" t="s">
        <v>753</v>
      </c>
      <c r="AK24" s="24" t="s">
        <v>753</v>
      </c>
      <c r="AL24" s="24" t="s">
        <v>753</v>
      </c>
      <c r="AM24" s="24"/>
      <c r="AN24" s="24"/>
      <c r="AO24" s="24"/>
      <c r="AP24" s="24"/>
      <c r="AQ24" s="24"/>
      <c r="AR24" s="24"/>
      <c r="AS24" s="24"/>
      <c r="AT24" s="24"/>
      <c r="AU24" s="24"/>
      <c r="AV24" s="24"/>
      <c r="AW24" s="24"/>
      <c r="AX24" s="24"/>
      <c r="AY24" s="24"/>
      <c r="AZ24" s="24"/>
      <c r="BA24" s="24"/>
      <c r="BB24" s="24"/>
      <c r="BC24" s="24"/>
      <c r="BD24" s="24"/>
      <c r="BE24" s="24"/>
      <c r="BF24" s="24"/>
      <c r="BG24" s="24"/>
      <c r="BH24" s="24"/>
      <c r="BI24" s="24">
        <v>2</v>
      </c>
      <c r="BJ24" s="24">
        <v>2</v>
      </c>
      <c r="BK24" s="24">
        <v>1</v>
      </c>
      <c r="BL24" s="24">
        <v>2</v>
      </c>
      <c r="BM24" s="24">
        <v>2</v>
      </c>
      <c r="BN24" s="24">
        <v>2</v>
      </c>
      <c r="BO24" s="24">
        <v>2</v>
      </c>
      <c r="BP24" s="24">
        <v>1</v>
      </c>
      <c r="BQ24" s="24">
        <v>2</v>
      </c>
      <c r="BR24" s="24">
        <v>1</v>
      </c>
      <c r="BS24" s="24">
        <v>2</v>
      </c>
      <c r="BT24" s="24">
        <v>2</v>
      </c>
      <c r="BU24" s="24">
        <v>2</v>
      </c>
      <c r="BV24" s="24">
        <v>2</v>
      </c>
      <c r="BW24" s="24">
        <v>2</v>
      </c>
      <c r="BX24" s="24">
        <v>1</v>
      </c>
      <c r="BY24" s="24">
        <v>2</v>
      </c>
      <c r="BZ24" s="24">
        <v>2</v>
      </c>
      <c r="CA24" s="24">
        <v>1</v>
      </c>
      <c r="CB24" s="24">
        <v>1</v>
      </c>
      <c r="CC24" s="24">
        <v>1</v>
      </c>
      <c r="CD24" s="24">
        <v>2</v>
      </c>
      <c r="CE24" s="24">
        <v>2</v>
      </c>
      <c r="CF24" s="24">
        <v>2</v>
      </c>
      <c r="CG24" s="24">
        <v>2</v>
      </c>
      <c r="CH24" s="24">
        <v>2</v>
      </c>
      <c r="CI24" s="24">
        <v>2</v>
      </c>
      <c r="CJ24" s="24"/>
      <c r="CK24" s="24">
        <v>2</v>
      </c>
      <c r="CL24" s="57">
        <f t="shared" si="9"/>
        <v>21</v>
      </c>
      <c r="CM24" s="67">
        <f t="shared" si="10"/>
        <v>0.75</v>
      </c>
      <c r="CN24" s="57">
        <f t="shared" si="11"/>
        <v>7</v>
      </c>
      <c r="CO24" s="67">
        <f t="shared" si="12"/>
        <v>0.25</v>
      </c>
      <c r="CP24" s="57">
        <f t="shared" si="13"/>
        <v>0</v>
      </c>
      <c r="CQ24" s="67">
        <f t="shared" si="14"/>
        <v>0</v>
      </c>
      <c r="CR24" s="57">
        <f t="shared" si="15"/>
        <v>1.75</v>
      </c>
      <c r="CS24" s="57" t="str">
        <f t="shared" si="8"/>
        <v>Đạt mục tiêu</v>
      </c>
    </row>
    <row r="25" spans="1:97" ht="55.5" customHeight="1">
      <c r="A25" s="21"/>
      <c r="B25" s="24"/>
      <c r="C25" s="182"/>
      <c r="D25" s="193"/>
      <c r="E25" s="182"/>
      <c r="F25" s="193"/>
      <c r="G25" s="20" t="s">
        <v>827</v>
      </c>
      <c r="H25" s="20" t="s">
        <v>964</v>
      </c>
      <c r="I25" s="52" t="s">
        <v>785</v>
      </c>
      <c r="J25" s="52" t="s">
        <v>330</v>
      </c>
      <c r="K25" s="52" t="s">
        <v>341</v>
      </c>
      <c r="L25" s="24" t="s">
        <v>298</v>
      </c>
      <c r="M25" s="24" t="s">
        <v>186</v>
      </c>
      <c r="N25" s="24"/>
      <c r="O25" s="24"/>
      <c r="P25" s="24"/>
      <c r="Q25" s="24" t="s">
        <v>186</v>
      </c>
      <c r="R25" s="24"/>
      <c r="S25" s="24"/>
      <c r="T25" s="24"/>
      <c r="U25" s="24"/>
      <c r="V25" s="24"/>
      <c r="W25" s="28">
        <f t="shared" si="7"/>
        <v>1</v>
      </c>
      <c r="X25" s="24"/>
      <c r="Y25" s="91"/>
      <c r="Z25" s="24"/>
      <c r="AA25" s="24"/>
      <c r="AB25" s="24"/>
      <c r="AC25" s="24"/>
      <c r="AD25" s="24"/>
      <c r="AE25" s="24"/>
      <c r="AF25" s="24"/>
      <c r="AG25" s="24"/>
      <c r="AH25" s="24"/>
      <c r="AI25" s="24"/>
      <c r="AJ25" s="24"/>
      <c r="AK25" s="24"/>
      <c r="AL25" s="24"/>
      <c r="AM25" s="24" t="s">
        <v>753</v>
      </c>
      <c r="AN25" s="24" t="s">
        <v>753</v>
      </c>
      <c r="AO25" s="24" t="s">
        <v>753</v>
      </c>
      <c r="AP25" s="24" t="s">
        <v>753</v>
      </c>
      <c r="AQ25" s="24" t="s">
        <v>753</v>
      </c>
      <c r="AR25" s="24"/>
      <c r="AS25" s="24"/>
      <c r="AT25" s="24"/>
      <c r="AU25" s="24"/>
      <c r="AV25" s="24"/>
      <c r="AW25" s="24"/>
      <c r="AX25" s="24"/>
      <c r="AY25" s="24"/>
      <c r="AZ25" s="24"/>
      <c r="BA25" s="24"/>
      <c r="BB25" s="24"/>
      <c r="BC25" s="24"/>
      <c r="BD25" s="24"/>
      <c r="BE25" s="24"/>
      <c r="BF25" s="24"/>
      <c r="BG25" s="24"/>
      <c r="BH25" s="24"/>
      <c r="BI25" s="24">
        <v>2</v>
      </c>
      <c r="BJ25" s="24">
        <v>2</v>
      </c>
      <c r="BK25" s="24">
        <v>1</v>
      </c>
      <c r="BL25" s="24">
        <v>2</v>
      </c>
      <c r="BM25" s="24">
        <v>2</v>
      </c>
      <c r="BN25" s="24">
        <v>2</v>
      </c>
      <c r="BO25" s="24">
        <v>2</v>
      </c>
      <c r="BP25" s="24">
        <v>1</v>
      </c>
      <c r="BQ25" s="24">
        <v>2</v>
      </c>
      <c r="BR25" s="24">
        <v>1</v>
      </c>
      <c r="BS25" s="24">
        <v>2</v>
      </c>
      <c r="BT25" s="24">
        <v>2</v>
      </c>
      <c r="BU25" s="24">
        <v>2</v>
      </c>
      <c r="BV25" s="24">
        <v>2</v>
      </c>
      <c r="BW25" s="24">
        <v>2</v>
      </c>
      <c r="BX25" s="24">
        <v>1</v>
      </c>
      <c r="BY25" s="24">
        <v>2</v>
      </c>
      <c r="BZ25" s="24">
        <v>2</v>
      </c>
      <c r="CA25" s="24">
        <v>1</v>
      </c>
      <c r="CB25" s="24">
        <v>1</v>
      </c>
      <c r="CC25" s="24">
        <v>1</v>
      </c>
      <c r="CD25" s="24">
        <v>2</v>
      </c>
      <c r="CE25" s="24">
        <v>2</v>
      </c>
      <c r="CF25" s="24">
        <v>2</v>
      </c>
      <c r="CG25" s="24">
        <v>2</v>
      </c>
      <c r="CH25" s="24">
        <v>2</v>
      </c>
      <c r="CI25" s="24">
        <v>2</v>
      </c>
      <c r="CJ25" s="24"/>
      <c r="CK25" s="24">
        <v>2</v>
      </c>
      <c r="CL25" s="57">
        <f t="shared" si="9"/>
        <v>21</v>
      </c>
      <c r="CM25" s="67">
        <f t="shared" si="10"/>
        <v>0.75</v>
      </c>
      <c r="CN25" s="57">
        <f t="shared" si="11"/>
        <v>7</v>
      </c>
      <c r="CO25" s="67">
        <f t="shared" si="12"/>
        <v>0.25</v>
      </c>
      <c r="CP25" s="57">
        <f t="shared" si="13"/>
        <v>0</v>
      </c>
      <c r="CQ25" s="67">
        <f t="shared" si="14"/>
        <v>0</v>
      </c>
      <c r="CR25" s="57">
        <f t="shared" si="15"/>
        <v>1.75</v>
      </c>
      <c r="CS25" s="57" t="str">
        <f t="shared" si="8"/>
        <v>Đạt mục tiêu</v>
      </c>
    </row>
    <row r="26" spans="1:97" ht="60" customHeight="1">
      <c r="A26" s="21" t="s">
        <v>801</v>
      </c>
      <c r="B26" s="24">
        <v>25</v>
      </c>
      <c r="C26" s="181" t="s">
        <v>20</v>
      </c>
      <c r="D26" s="191" t="s">
        <v>10</v>
      </c>
      <c r="E26" s="181" t="s">
        <v>655</v>
      </c>
      <c r="F26" s="191" t="s">
        <v>12</v>
      </c>
      <c r="G26" s="20" t="s">
        <v>829</v>
      </c>
      <c r="H26" s="20" t="s">
        <v>828</v>
      </c>
      <c r="I26" s="52" t="s">
        <v>780</v>
      </c>
      <c r="J26" s="52" t="s">
        <v>497</v>
      </c>
      <c r="K26" s="52" t="s">
        <v>341</v>
      </c>
      <c r="L26" s="24" t="s">
        <v>298</v>
      </c>
      <c r="M26" s="24" t="s">
        <v>186</v>
      </c>
      <c r="N26" s="24"/>
      <c r="O26" s="24" t="s">
        <v>186</v>
      </c>
      <c r="P26" s="24"/>
      <c r="Q26" s="24"/>
      <c r="R26" s="24"/>
      <c r="S26" s="24"/>
      <c r="T26" s="24"/>
      <c r="U26" s="24"/>
      <c r="V26" s="24"/>
      <c r="W26" s="28">
        <f t="shared" si="7"/>
        <v>1</v>
      </c>
      <c r="X26" s="24"/>
      <c r="Y26" s="91">
        <v>1</v>
      </c>
      <c r="Z26" s="24"/>
      <c r="AA26" s="24"/>
      <c r="AB26" s="24"/>
      <c r="AC26" s="24"/>
      <c r="AD26" s="24"/>
      <c r="AE26" s="24"/>
      <c r="AF26" s="24"/>
      <c r="AG26" s="24"/>
      <c r="AH26" s="24" t="s">
        <v>754</v>
      </c>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v>2</v>
      </c>
      <c r="BJ26" s="24">
        <v>2</v>
      </c>
      <c r="BK26" s="24">
        <v>1</v>
      </c>
      <c r="BL26" s="24">
        <v>1</v>
      </c>
      <c r="BM26" s="24">
        <v>2</v>
      </c>
      <c r="BN26" s="24">
        <v>2</v>
      </c>
      <c r="BO26" s="24">
        <v>2</v>
      </c>
      <c r="BP26" s="24">
        <v>1</v>
      </c>
      <c r="BQ26" s="24">
        <v>2</v>
      </c>
      <c r="BR26" s="24">
        <v>1</v>
      </c>
      <c r="BS26" s="24">
        <v>2</v>
      </c>
      <c r="BT26" s="24">
        <v>2</v>
      </c>
      <c r="BU26" s="24">
        <v>2</v>
      </c>
      <c r="BV26" s="24">
        <v>2</v>
      </c>
      <c r="BW26" s="24">
        <v>2</v>
      </c>
      <c r="BX26" s="24">
        <v>1</v>
      </c>
      <c r="BY26" s="24">
        <v>2</v>
      </c>
      <c r="BZ26" s="24">
        <v>2</v>
      </c>
      <c r="CA26" s="24">
        <v>1</v>
      </c>
      <c r="CB26" s="24">
        <v>1</v>
      </c>
      <c r="CC26" s="24">
        <v>1</v>
      </c>
      <c r="CD26" s="24">
        <v>2</v>
      </c>
      <c r="CE26" s="24">
        <v>2</v>
      </c>
      <c r="CF26" s="24">
        <v>2</v>
      </c>
      <c r="CG26" s="24">
        <v>2</v>
      </c>
      <c r="CH26" s="24">
        <v>2</v>
      </c>
      <c r="CI26" s="24">
        <v>2</v>
      </c>
      <c r="CJ26" s="24"/>
      <c r="CK26" s="24">
        <v>2</v>
      </c>
      <c r="CL26" s="57">
        <f t="shared" si="9"/>
        <v>20</v>
      </c>
      <c r="CM26" s="67">
        <f t="shared" si="10"/>
        <v>0.7142857142857143</v>
      </c>
      <c r="CN26" s="57">
        <f t="shared" si="11"/>
        <v>8</v>
      </c>
      <c r="CO26" s="67">
        <f t="shared" si="12"/>
        <v>0.2857142857142857</v>
      </c>
      <c r="CP26" s="57">
        <f t="shared" si="13"/>
        <v>0</v>
      </c>
      <c r="CQ26" s="67">
        <f t="shared" si="14"/>
        <v>0</v>
      </c>
      <c r="CR26" s="57">
        <f t="shared" si="15"/>
        <v>1.7142857142857142</v>
      </c>
      <c r="CS26" s="57" t="str">
        <f t="shared" si="8"/>
        <v>Đạt mục tiêu</v>
      </c>
    </row>
    <row r="27" spans="1:97" ht="64.5" customHeight="1">
      <c r="A27" s="21"/>
      <c r="B27" s="24"/>
      <c r="C27" s="182"/>
      <c r="D27" s="193"/>
      <c r="E27" s="182"/>
      <c r="F27" s="193"/>
      <c r="G27" s="20" t="s">
        <v>21</v>
      </c>
      <c r="H27" s="20" t="s">
        <v>800</v>
      </c>
      <c r="I27" s="52" t="s">
        <v>780</v>
      </c>
      <c r="J27" s="52" t="s">
        <v>497</v>
      </c>
      <c r="K27" s="52" t="s">
        <v>341</v>
      </c>
      <c r="L27" s="24" t="s">
        <v>298</v>
      </c>
      <c r="M27" s="24" t="s">
        <v>186</v>
      </c>
      <c r="N27" s="24"/>
      <c r="O27" s="24"/>
      <c r="P27" s="24" t="s">
        <v>186</v>
      </c>
      <c r="Q27" s="24"/>
      <c r="R27" s="24"/>
      <c r="S27" s="24"/>
      <c r="T27" s="24"/>
      <c r="U27" s="24"/>
      <c r="V27" s="24"/>
      <c r="W27" s="28">
        <f t="shared" si="7"/>
        <v>1</v>
      </c>
      <c r="X27" s="24"/>
      <c r="Y27" s="91">
        <v>1</v>
      </c>
      <c r="Z27" s="24"/>
      <c r="AA27" s="24"/>
      <c r="AB27" s="24"/>
      <c r="AC27" s="24"/>
      <c r="AD27" s="24"/>
      <c r="AE27" s="24"/>
      <c r="AF27" s="24"/>
      <c r="AG27" s="24"/>
      <c r="AH27" s="24"/>
      <c r="AI27" s="24"/>
      <c r="AJ27" s="24"/>
      <c r="AK27" s="24" t="s">
        <v>754</v>
      </c>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v>2</v>
      </c>
      <c r="BJ27" s="24">
        <v>2</v>
      </c>
      <c r="BK27" s="24">
        <v>2</v>
      </c>
      <c r="BL27" s="24">
        <v>2</v>
      </c>
      <c r="BM27" s="24">
        <v>2</v>
      </c>
      <c r="BN27" s="24">
        <v>2</v>
      </c>
      <c r="BO27" s="24">
        <v>2</v>
      </c>
      <c r="BP27" s="24">
        <v>2</v>
      </c>
      <c r="BQ27" s="24">
        <v>2</v>
      </c>
      <c r="BR27" s="24">
        <v>2</v>
      </c>
      <c r="BS27" s="24">
        <v>2</v>
      </c>
      <c r="BT27" s="24">
        <v>2</v>
      </c>
      <c r="BU27" s="24">
        <v>2</v>
      </c>
      <c r="BV27" s="24">
        <v>2</v>
      </c>
      <c r="BW27" s="24">
        <v>2</v>
      </c>
      <c r="BX27" s="24">
        <v>2</v>
      </c>
      <c r="BY27" s="24">
        <v>2</v>
      </c>
      <c r="BZ27" s="24">
        <v>2</v>
      </c>
      <c r="CA27" s="24">
        <v>2</v>
      </c>
      <c r="CB27" s="24">
        <v>2</v>
      </c>
      <c r="CC27" s="24">
        <v>1</v>
      </c>
      <c r="CD27" s="24">
        <v>2</v>
      </c>
      <c r="CE27" s="24">
        <v>2</v>
      </c>
      <c r="CF27" s="24">
        <v>2</v>
      </c>
      <c r="CG27" s="24">
        <v>2</v>
      </c>
      <c r="CH27" s="24">
        <v>2</v>
      </c>
      <c r="CI27" s="24">
        <v>2</v>
      </c>
      <c r="CJ27" s="24"/>
      <c r="CK27" s="24">
        <v>2</v>
      </c>
      <c r="CL27" s="57">
        <f t="shared" si="9"/>
        <v>27</v>
      </c>
      <c r="CM27" s="67">
        <f t="shared" si="10"/>
        <v>0.9642857142857143</v>
      </c>
      <c r="CN27" s="57">
        <f t="shared" si="11"/>
        <v>1</v>
      </c>
      <c r="CO27" s="67">
        <f t="shared" si="12"/>
        <v>3.5714285714285712E-2</v>
      </c>
      <c r="CP27" s="57">
        <f t="shared" si="13"/>
        <v>0</v>
      </c>
      <c r="CQ27" s="67">
        <f t="shared" si="14"/>
        <v>0</v>
      </c>
      <c r="CR27" s="57">
        <f t="shared" si="15"/>
        <v>1.9642857142857142</v>
      </c>
      <c r="CS27" s="57" t="str">
        <f t="shared" si="8"/>
        <v>Đạt mục tiêu</v>
      </c>
    </row>
    <row r="28" spans="1:97" ht="60" customHeight="1">
      <c r="A28" s="21">
        <v>10</v>
      </c>
      <c r="B28" s="24">
        <v>26</v>
      </c>
      <c r="C28" s="181" t="s">
        <v>1</v>
      </c>
      <c r="D28" s="191" t="s">
        <v>10</v>
      </c>
      <c r="E28" s="181" t="s">
        <v>15</v>
      </c>
      <c r="F28" s="191" t="s">
        <v>12</v>
      </c>
      <c r="G28" s="50" t="s">
        <v>830</v>
      </c>
      <c r="H28" s="50" t="s">
        <v>798</v>
      </c>
      <c r="I28" s="52" t="s">
        <v>780</v>
      </c>
      <c r="J28" s="52" t="s">
        <v>497</v>
      </c>
      <c r="K28" s="52" t="s">
        <v>341</v>
      </c>
      <c r="L28" s="24" t="s">
        <v>298</v>
      </c>
      <c r="M28" s="24" t="s">
        <v>186</v>
      </c>
      <c r="N28" s="24"/>
      <c r="O28" s="24"/>
      <c r="P28" s="24" t="s">
        <v>186</v>
      </c>
      <c r="Q28" s="24"/>
      <c r="R28" s="24"/>
      <c r="S28" s="24"/>
      <c r="T28" s="24"/>
      <c r="U28" s="24"/>
      <c r="V28" s="24"/>
      <c r="W28" s="28">
        <f t="shared" si="7"/>
        <v>1</v>
      </c>
      <c r="X28" s="24"/>
      <c r="Y28" s="91">
        <v>1</v>
      </c>
      <c r="Z28" s="24"/>
      <c r="AA28" s="24"/>
      <c r="AB28" s="24"/>
      <c r="AC28" s="24"/>
      <c r="AD28" s="24"/>
      <c r="AE28" s="24"/>
      <c r="AF28" s="24"/>
      <c r="AG28" s="24"/>
      <c r="AH28" s="24"/>
      <c r="AI28" s="24" t="s">
        <v>754</v>
      </c>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v>2</v>
      </c>
      <c r="BJ28" s="24">
        <v>2</v>
      </c>
      <c r="BK28" s="24">
        <v>2</v>
      </c>
      <c r="BL28" s="24">
        <v>2</v>
      </c>
      <c r="BM28" s="24">
        <v>2</v>
      </c>
      <c r="BN28" s="24">
        <v>2</v>
      </c>
      <c r="BO28" s="24">
        <v>2</v>
      </c>
      <c r="BP28" s="24">
        <v>2</v>
      </c>
      <c r="BQ28" s="24">
        <v>2</v>
      </c>
      <c r="BR28" s="24">
        <v>2</v>
      </c>
      <c r="BS28" s="24">
        <v>2</v>
      </c>
      <c r="BT28" s="24">
        <v>2</v>
      </c>
      <c r="BU28" s="24">
        <v>2</v>
      </c>
      <c r="BV28" s="24">
        <v>2</v>
      </c>
      <c r="BW28" s="24">
        <v>2</v>
      </c>
      <c r="BX28" s="24">
        <v>2</v>
      </c>
      <c r="BY28" s="24">
        <v>2</v>
      </c>
      <c r="BZ28" s="24">
        <v>2</v>
      </c>
      <c r="CA28" s="24">
        <v>2</v>
      </c>
      <c r="CB28" s="24">
        <v>2</v>
      </c>
      <c r="CC28" s="24">
        <v>1</v>
      </c>
      <c r="CD28" s="24">
        <v>2</v>
      </c>
      <c r="CE28" s="24">
        <v>2</v>
      </c>
      <c r="CF28" s="24">
        <v>2</v>
      </c>
      <c r="CG28" s="24">
        <v>2</v>
      </c>
      <c r="CH28" s="24">
        <v>2</v>
      </c>
      <c r="CI28" s="24">
        <v>2</v>
      </c>
      <c r="CJ28" s="24"/>
      <c r="CK28" s="24">
        <v>2</v>
      </c>
      <c r="CL28" s="57">
        <f t="shared" si="9"/>
        <v>27</v>
      </c>
      <c r="CM28" s="67">
        <f t="shared" si="10"/>
        <v>0.9642857142857143</v>
      </c>
      <c r="CN28" s="57">
        <f t="shared" si="11"/>
        <v>1</v>
      </c>
      <c r="CO28" s="67">
        <f t="shared" si="12"/>
        <v>3.5714285714285712E-2</v>
      </c>
      <c r="CP28" s="57">
        <f t="shared" si="13"/>
        <v>0</v>
      </c>
      <c r="CQ28" s="67">
        <f t="shared" si="14"/>
        <v>0</v>
      </c>
      <c r="CR28" s="57">
        <f t="shared" si="15"/>
        <v>1.9642857142857142</v>
      </c>
      <c r="CS28" s="57" t="str">
        <f t="shared" si="8"/>
        <v>Đạt mục tiêu</v>
      </c>
    </row>
    <row r="29" spans="1:97" ht="60" customHeight="1">
      <c r="A29" s="21"/>
      <c r="B29" s="24"/>
      <c r="C29" s="182"/>
      <c r="D29" s="193"/>
      <c r="E29" s="182"/>
      <c r="F29" s="193"/>
      <c r="G29" s="50" t="s">
        <v>831</v>
      </c>
      <c r="H29" s="50" t="s">
        <v>799</v>
      </c>
      <c r="I29" s="52" t="s">
        <v>780</v>
      </c>
      <c r="J29" s="52" t="s">
        <v>497</v>
      </c>
      <c r="K29" s="52" t="s">
        <v>341</v>
      </c>
      <c r="L29" s="24" t="s">
        <v>298</v>
      </c>
      <c r="M29" s="24" t="s">
        <v>186</v>
      </c>
      <c r="N29" s="24"/>
      <c r="O29" s="24"/>
      <c r="P29" s="24"/>
      <c r="Q29" s="24"/>
      <c r="R29" s="24"/>
      <c r="S29" s="24" t="s">
        <v>186</v>
      </c>
      <c r="T29" s="24"/>
      <c r="U29" s="24"/>
      <c r="V29" s="24"/>
      <c r="W29" s="28">
        <f t="shared" si="7"/>
        <v>1</v>
      </c>
      <c r="X29" s="24"/>
      <c r="Y29" s="91">
        <v>1</v>
      </c>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t="s">
        <v>754</v>
      </c>
      <c r="AZ29" s="24"/>
      <c r="BA29" s="24"/>
      <c r="BB29" s="24"/>
      <c r="BC29" s="24"/>
      <c r="BD29" s="24"/>
      <c r="BE29" s="24"/>
      <c r="BF29" s="24"/>
      <c r="BG29" s="24"/>
      <c r="BH29" s="24"/>
      <c r="BI29" s="24">
        <v>2</v>
      </c>
      <c r="BJ29" s="24">
        <v>2</v>
      </c>
      <c r="BK29" s="24">
        <v>2</v>
      </c>
      <c r="BL29" s="24">
        <v>2</v>
      </c>
      <c r="BM29" s="24">
        <v>2</v>
      </c>
      <c r="BN29" s="24">
        <v>2</v>
      </c>
      <c r="BO29" s="24">
        <v>2</v>
      </c>
      <c r="BP29" s="24">
        <v>2</v>
      </c>
      <c r="BQ29" s="24">
        <v>2</v>
      </c>
      <c r="BR29" s="24">
        <v>2</v>
      </c>
      <c r="BS29" s="24">
        <v>2</v>
      </c>
      <c r="BT29" s="24">
        <v>2</v>
      </c>
      <c r="BU29" s="24">
        <v>2</v>
      </c>
      <c r="BV29" s="24">
        <v>2</v>
      </c>
      <c r="BW29" s="24">
        <v>2</v>
      </c>
      <c r="BX29" s="24">
        <v>2</v>
      </c>
      <c r="BY29" s="24">
        <v>2</v>
      </c>
      <c r="BZ29" s="24">
        <v>2</v>
      </c>
      <c r="CA29" s="24">
        <v>2</v>
      </c>
      <c r="CB29" s="24">
        <v>2</v>
      </c>
      <c r="CC29" s="24">
        <v>1</v>
      </c>
      <c r="CD29" s="24">
        <v>2</v>
      </c>
      <c r="CE29" s="24">
        <v>2</v>
      </c>
      <c r="CF29" s="24">
        <v>2</v>
      </c>
      <c r="CG29" s="24">
        <v>2</v>
      </c>
      <c r="CH29" s="24">
        <v>2</v>
      </c>
      <c r="CI29" s="24">
        <v>2</v>
      </c>
      <c r="CJ29" s="24"/>
      <c r="CK29" s="24">
        <v>2</v>
      </c>
      <c r="CL29" s="57">
        <f t="shared" si="9"/>
        <v>27</v>
      </c>
      <c r="CM29" s="67">
        <f t="shared" si="10"/>
        <v>0.9642857142857143</v>
      </c>
      <c r="CN29" s="57">
        <f t="shared" si="11"/>
        <v>1</v>
      </c>
      <c r="CO29" s="67">
        <f t="shared" si="12"/>
        <v>3.5714285714285712E-2</v>
      </c>
      <c r="CP29" s="57">
        <f t="shared" si="13"/>
        <v>0</v>
      </c>
      <c r="CQ29" s="67">
        <f t="shared" si="14"/>
        <v>0</v>
      </c>
      <c r="CR29" s="57">
        <f t="shared" si="15"/>
        <v>1.9642857142857142</v>
      </c>
      <c r="CS29" s="57" t="str">
        <f t="shared" si="8"/>
        <v>Đạt mục tiêu</v>
      </c>
    </row>
    <row r="30" spans="1:97" ht="111.75" customHeight="1">
      <c r="A30" s="21">
        <v>11</v>
      </c>
      <c r="B30" s="24">
        <v>27</v>
      </c>
      <c r="C30" s="50" t="s">
        <v>52</v>
      </c>
      <c r="D30" s="55" t="s">
        <v>12</v>
      </c>
      <c r="E30" s="50" t="s">
        <v>34</v>
      </c>
      <c r="F30" s="55" t="s">
        <v>12</v>
      </c>
      <c r="G30" s="50" t="s">
        <v>34</v>
      </c>
      <c r="H30" s="50" t="s">
        <v>390</v>
      </c>
      <c r="I30" s="52" t="s">
        <v>780</v>
      </c>
      <c r="J30" s="52" t="s">
        <v>497</v>
      </c>
      <c r="K30" s="52" t="s">
        <v>341</v>
      </c>
      <c r="L30" s="24" t="s">
        <v>298</v>
      </c>
      <c r="M30" s="24" t="s">
        <v>186</v>
      </c>
      <c r="N30" s="24"/>
      <c r="O30" s="24"/>
      <c r="P30" s="24"/>
      <c r="Q30" s="24"/>
      <c r="R30" s="24" t="s">
        <v>186</v>
      </c>
      <c r="S30" s="24"/>
      <c r="T30" s="24"/>
      <c r="U30" s="24"/>
      <c r="V30" s="24"/>
      <c r="W30" s="28">
        <f t="shared" si="7"/>
        <v>1</v>
      </c>
      <c r="X30" s="24"/>
      <c r="Y30" s="91">
        <v>1</v>
      </c>
      <c r="Z30" s="24"/>
      <c r="AA30" s="24"/>
      <c r="AB30" s="24"/>
      <c r="AC30" s="24"/>
      <c r="AD30" s="24"/>
      <c r="AE30" s="24"/>
      <c r="AF30" s="24"/>
      <c r="AG30" s="24"/>
      <c r="AH30" s="24"/>
      <c r="AI30" s="24"/>
      <c r="AJ30" s="24"/>
      <c r="AK30" s="24"/>
      <c r="AL30" s="24"/>
      <c r="AM30" s="24"/>
      <c r="AN30" s="24"/>
      <c r="AO30" s="24"/>
      <c r="AP30" s="24"/>
      <c r="AQ30" s="24"/>
      <c r="AR30" s="24"/>
      <c r="AS30" s="24" t="s">
        <v>754</v>
      </c>
      <c r="AT30" s="24"/>
      <c r="AU30" s="24"/>
      <c r="AV30" s="24"/>
      <c r="AW30" s="24"/>
      <c r="AX30" s="24"/>
      <c r="AY30" s="24"/>
      <c r="AZ30" s="24"/>
      <c r="BA30" s="24"/>
      <c r="BB30" s="24"/>
      <c r="BC30" s="24"/>
      <c r="BD30" s="24"/>
      <c r="BE30" s="24"/>
      <c r="BF30" s="24"/>
      <c r="BG30" s="24"/>
      <c r="BH30" s="24"/>
      <c r="BI30" s="24">
        <v>2</v>
      </c>
      <c r="BJ30" s="24">
        <v>2</v>
      </c>
      <c r="BK30" s="24">
        <v>2</v>
      </c>
      <c r="BL30" s="24">
        <v>2</v>
      </c>
      <c r="BM30" s="24">
        <v>2</v>
      </c>
      <c r="BN30" s="24">
        <v>2</v>
      </c>
      <c r="BO30" s="24">
        <v>2</v>
      </c>
      <c r="BP30" s="24">
        <v>2</v>
      </c>
      <c r="BQ30" s="24">
        <v>2</v>
      </c>
      <c r="BR30" s="24">
        <v>2</v>
      </c>
      <c r="BS30" s="24">
        <v>2</v>
      </c>
      <c r="BT30" s="24">
        <v>2</v>
      </c>
      <c r="BU30" s="24">
        <v>2</v>
      </c>
      <c r="BV30" s="24">
        <v>2</v>
      </c>
      <c r="BW30" s="24">
        <v>2</v>
      </c>
      <c r="BX30" s="24">
        <v>2</v>
      </c>
      <c r="BY30" s="24">
        <v>2</v>
      </c>
      <c r="BZ30" s="24">
        <v>2</v>
      </c>
      <c r="CA30" s="24">
        <v>2</v>
      </c>
      <c r="CB30" s="24">
        <v>2</v>
      </c>
      <c r="CC30" s="24">
        <v>1</v>
      </c>
      <c r="CD30" s="24">
        <v>2</v>
      </c>
      <c r="CE30" s="24">
        <v>2</v>
      </c>
      <c r="CF30" s="24">
        <v>2</v>
      </c>
      <c r="CG30" s="24">
        <v>2</v>
      </c>
      <c r="CH30" s="24">
        <v>2</v>
      </c>
      <c r="CI30" s="24">
        <v>2</v>
      </c>
      <c r="CJ30" s="24"/>
      <c r="CK30" s="24">
        <v>2</v>
      </c>
      <c r="CL30" s="57">
        <f t="shared" si="9"/>
        <v>27</v>
      </c>
      <c r="CM30" s="67">
        <f t="shared" si="10"/>
        <v>0.9642857142857143</v>
      </c>
      <c r="CN30" s="57">
        <f t="shared" si="11"/>
        <v>1</v>
      </c>
      <c r="CO30" s="67">
        <f t="shared" si="12"/>
        <v>3.5714285714285712E-2</v>
      </c>
      <c r="CP30" s="57">
        <f t="shared" si="13"/>
        <v>0</v>
      </c>
      <c r="CQ30" s="67">
        <f t="shared" si="14"/>
        <v>0</v>
      </c>
      <c r="CR30" s="57">
        <f t="shared" si="15"/>
        <v>1.9642857142857142</v>
      </c>
      <c r="CS30" s="57" t="str">
        <f t="shared" si="8"/>
        <v>Đạt mục tiêu</v>
      </c>
    </row>
    <row r="31" spans="1:97" ht="31.5">
      <c r="A31" s="21">
        <v>16</v>
      </c>
      <c r="B31" s="28">
        <v>32</v>
      </c>
      <c r="C31" s="186" t="s">
        <v>302</v>
      </c>
      <c r="D31" s="186"/>
      <c r="E31" s="186"/>
      <c r="F31" s="29" t="s">
        <v>361</v>
      </c>
      <c r="G31" s="29" t="s">
        <v>361</v>
      </c>
      <c r="H31" s="29" t="s">
        <v>361</v>
      </c>
      <c r="I31" s="29" t="s">
        <v>361</v>
      </c>
      <c r="J31" s="29" t="s">
        <v>361</v>
      </c>
      <c r="K31" s="52" t="s">
        <v>341</v>
      </c>
      <c r="L31" s="29" t="s">
        <v>361</v>
      </c>
      <c r="M31" s="29" t="s">
        <v>361</v>
      </c>
      <c r="N31" s="29" t="s">
        <v>361</v>
      </c>
      <c r="O31" s="29" t="s">
        <v>361</v>
      </c>
      <c r="P31" s="29" t="s">
        <v>361</v>
      </c>
      <c r="Q31" s="29" t="s">
        <v>361</v>
      </c>
      <c r="R31" s="29" t="s">
        <v>361</v>
      </c>
      <c r="S31" s="29" t="s">
        <v>361</v>
      </c>
      <c r="T31" s="29" t="s">
        <v>361</v>
      </c>
      <c r="U31" s="29" t="s">
        <v>361</v>
      </c>
      <c r="V31" s="29" t="s">
        <v>361</v>
      </c>
      <c r="W31" s="28">
        <f t="shared" si="7"/>
        <v>0</v>
      </c>
      <c r="X31" s="29"/>
      <c r="Y31" s="91">
        <f>SUM(Y32:Y46)</f>
        <v>1</v>
      </c>
      <c r="Z31" s="29" t="s">
        <v>361</v>
      </c>
      <c r="AA31" s="29" t="s">
        <v>361</v>
      </c>
      <c r="AB31" s="29" t="s">
        <v>361</v>
      </c>
      <c r="AC31" s="29" t="s">
        <v>361</v>
      </c>
      <c r="AD31" s="29" t="s">
        <v>361</v>
      </c>
      <c r="AE31" s="29" t="s">
        <v>361</v>
      </c>
      <c r="AF31" s="29" t="s">
        <v>361</v>
      </c>
      <c r="AG31" s="29" t="s">
        <v>361</v>
      </c>
      <c r="AH31" s="29" t="s">
        <v>361</v>
      </c>
      <c r="AI31" s="29" t="s">
        <v>361</v>
      </c>
      <c r="AJ31" s="29" t="s">
        <v>361</v>
      </c>
      <c r="AK31" s="29" t="s">
        <v>361</v>
      </c>
      <c r="AL31" s="29" t="s">
        <v>361</v>
      </c>
      <c r="AM31" s="29" t="s">
        <v>361</v>
      </c>
      <c r="AN31" s="29" t="s">
        <v>361</v>
      </c>
      <c r="AO31" s="29" t="s">
        <v>361</v>
      </c>
      <c r="AP31" s="29"/>
      <c r="AQ31" s="29" t="s">
        <v>361</v>
      </c>
      <c r="AR31" s="29" t="s">
        <v>361</v>
      </c>
      <c r="AS31" s="29" t="s">
        <v>361</v>
      </c>
      <c r="AT31" s="29" t="s">
        <v>361</v>
      </c>
      <c r="AU31" s="29" t="s">
        <v>361</v>
      </c>
      <c r="AV31" s="29" t="s">
        <v>361</v>
      </c>
      <c r="AW31" s="29" t="s">
        <v>361</v>
      </c>
      <c r="AX31" s="29" t="s">
        <v>361</v>
      </c>
      <c r="AY31" s="29" t="s">
        <v>361</v>
      </c>
      <c r="AZ31" s="29" t="s">
        <v>361</v>
      </c>
      <c r="BA31" s="29" t="s">
        <v>361</v>
      </c>
      <c r="BB31" s="29"/>
      <c r="BC31" s="29" t="s">
        <v>361</v>
      </c>
      <c r="BD31" s="29" t="s">
        <v>361</v>
      </c>
      <c r="BE31" s="29" t="s">
        <v>361</v>
      </c>
      <c r="BF31" s="29" t="s">
        <v>361</v>
      </c>
      <c r="BG31" s="29" t="s">
        <v>361</v>
      </c>
      <c r="BH31" s="29" t="s">
        <v>361</v>
      </c>
      <c r="BI31" s="29" t="s">
        <v>361</v>
      </c>
      <c r="BJ31" s="29" t="s">
        <v>361</v>
      </c>
      <c r="BK31" s="29" t="s">
        <v>361</v>
      </c>
      <c r="BL31" s="29" t="s">
        <v>361</v>
      </c>
      <c r="BM31" s="29" t="s">
        <v>361</v>
      </c>
      <c r="BN31" s="29" t="s">
        <v>361</v>
      </c>
      <c r="BO31" s="29" t="s">
        <v>361</v>
      </c>
      <c r="BP31" s="29" t="s">
        <v>361</v>
      </c>
      <c r="BQ31" s="29" t="s">
        <v>361</v>
      </c>
      <c r="BR31" s="29" t="s">
        <v>361</v>
      </c>
      <c r="BS31" s="29" t="s">
        <v>361</v>
      </c>
      <c r="BT31" s="29" t="s">
        <v>361</v>
      </c>
      <c r="BU31" s="29" t="s">
        <v>361</v>
      </c>
      <c r="BV31" s="29" t="s">
        <v>361</v>
      </c>
      <c r="BW31" s="29" t="s">
        <v>361</v>
      </c>
      <c r="BX31" s="29" t="s">
        <v>361</v>
      </c>
      <c r="BY31" s="29" t="s">
        <v>361</v>
      </c>
      <c r="BZ31" s="29" t="s">
        <v>361</v>
      </c>
      <c r="CA31" s="29" t="s">
        <v>361</v>
      </c>
      <c r="CB31" s="29" t="s">
        <v>361</v>
      </c>
      <c r="CC31" s="29" t="s">
        <v>361</v>
      </c>
      <c r="CD31" s="29" t="s">
        <v>361</v>
      </c>
      <c r="CE31" s="29" t="s">
        <v>361</v>
      </c>
      <c r="CF31" s="29" t="s">
        <v>361</v>
      </c>
      <c r="CG31" s="29" t="s">
        <v>361</v>
      </c>
      <c r="CH31" s="29" t="s">
        <v>361</v>
      </c>
      <c r="CI31" s="29" t="s">
        <v>361</v>
      </c>
      <c r="CJ31" s="29" t="s">
        <v>361</v>
      </c>
      <c r="CK31" s="29" t="s">
        <v>361</v>
      </c>
      <c r="CL31" s="29" t="s">
        <v>361</v>
      </c>
      <c r="CM31" s="29" t="s">
        <v>361</v>
      </c>
      <c r="CN31" s="29" t="s">
        <v>361</v>
      </c>
      <c r="CO31" s="29" t="s">
        <v>361</v>
      </c>
      <c r="CP31" s="29" t="s">
        <v>361</v>
      </c>
      <c r="CQ31" s="29" t="s">
        <v>361</v>
      </c>
      <c r="CR31" s="29" t="s">
        <v>361</v>
      </c>
      <c r="CS31" s="29" t="s">
        <v>361</v>
      </c>
    </row>
    <row r="32" spans="1:97" ht="70.5" customHeight="1">
      <c r="A32" s="21">
        <v>17</v>
      </c>
      <c r="B32" s="24">
        <v>42</v>
      </c>
      <c r="C32" s="181" t="s">
        <v>3</v>
      </c>
      <c r="D32" s="191" t="s">
        <v>12</v>
      </c>
      <c r="E32" s="181" t="s">
        <v>18</v>
      </c>
      <c r="F32" s="191" t="s">
        <v>12</v>
      </c>
      <c r="G32" s="20" t="s">
        <v>834</v>
      </c>
      <c r="H32" s="20" t="s">
        <v>965</v>
      </c>
      <c r="I32" s="46" t="s">
        <v>780</v>
      </c>
      <c r="J32" s="24" t="s">
        <v>330</v>
      </c>
      <c r="K32" s="52" t="s">
        <v>341</v>
      </c>
      <c r="L32" s="24" t="s">
        <v>298</v>
      </c>
      <c r="M32" s="24" t="s">
        <v>186</v>
      </c>
      <c r="N32" s="24"/>
      <c r="O32" s="24"/>
      <c r="P32" s="24"/>
      <c r="Q32" s="24"/>
      <c r="R32" s="24" t="s">
        <v>186</v>
      </c>
      <c r="S32" s="24"/>
      <c r="T32" s="24"/>
      <c r="U32" s="24"/>
      <c r="V32" s="24"/>
      <c r="W32" s="28">
        <f t="shared" si="7"/>
        <v>1</v>
      </c>
      <c r="X32" s="24"/>
      <c r="Y32" s="91"/>
      <c r="Z32" s="24"/>
      <c r="AA32" s="24"/>
      <c r="AB32" s="24"/>
      <c r="AC32" s="24"/>
      <c r="AD32" s="24"/>
      <c r="AE32" s="24"/>
      <c r="AF32" s="24"/>
      <c r="AG32" s="24"/>
      <c r="AH32" s="24"/>
      <c r="AI32" s="24"/>
      <c r="AJ32" s="24"/>
      <c r="AK32" s="24"/>
      <c r="AL32" s="24"/>
      <c r="AM32" s="24"/>
      <c r="AN32" s="24"/>
      <c r="AO32" s="24"/>
      <c r="AP32" s="24"/>
      <c r="AQ32" s="24"/>
      <c r="AR32" s="24" t="s">
        <v>753</v>
      </c>
      <c r="AS32" s="24" t="s">
        <v>753</v>
      </c>
      <c r="AT32" s="24" t="s">
        <v>753</v>
      </c>
      <c r="AU32" s="24" t="s">
        <v>753</v>
      </c>
      <c r="AV32" s="24"/>
      <c r="AW32" s="24"/>
      <c r="AX32" s="24"/>
      <c r="AY32" s="24"/>
      <c r="AZ32" s="24"/>
      <c r="BA32" s="24"/>
      <c r="BB32" s="24"/>
      <c r="BC32" s="24"/>
      <c r="BD32" s="24"/>
      <c r="BE32" s="24"/>
      <c r="BF32" s="24"/>
      <c r="BG32" s="24"/>
      <c r="BH32" s="24"/>
      <c r="BI32" s="24">
        <v>2</v>
      </c>
      <c r="BJ32" s="24">
        <v>2</v>
      </c>
      <c r="BK32" s="24">
        <v>1</v>
      </c>
      <c r="BL32" s="24">
        <v>2</v>
      </c>
      <c r="BM32" s="24">
        <v>2</v>
      </c>
      <c r="BN32" s="24">
        <v>2</v>
      </c>
      <c r="BO32" s="24">
        <v>2</v>
      </c>
      <c r="BP32" s="24">
        <v>1</v>
      </c>
      <c r="BQ32" s="24">
        <v>2</v>
      </c>
      <c r="BR32" s="24">
        <v>1</v>
      </c>
      <c r="BS32" s="24">
        <v>2</v>
      </c>
      <c r="BT32" s="24">
        <v>2</v>
      </c>
      <c r="BU32" s="24">
        <v>2</v>
      </c>
      <c r="BV32" s="24">
        <v>2</v>
      </c>
      <c r="BW32" s="24">
        <v>2</v>
      </c>
      <c r="BX32" s="24">
        <v>1</v>
      </c>
      <c r="BY32" s="24">
        <v>2</v>
      </c>
      <c r="BZ32" s="24">
        <v>2</v>
      </c>
      <c r="CA32" s="24">
        <v>2</v>
      </c>
      <c r="CB32" s="24">
        <v>1</v>
      </c>
      <c r="CC32" s="24">
        <v>1</v>
      </c>
      <c r="CD32" s="24">
        <v>2</v>
      </c>
      <c r="CE32" s="24">
        <v>2</v>
      </c>
      <c r="CF32" s="24">
        <v>2</v>
      </c>
      <c r="CG32" s="24">
        <v>2</v>
      </c>
      <c r="CH32" s="24">
        <v>2</v>
      </c>
      <c r="CI32" s="24">
        <v>2</v>
      </c>
      <c r="CJ32" s="24"/>
      <c r="CK32" s="24">
        <v>2</v>
      </c>
      <c r="CL32" s="57">
        <f t="shared" ref="CL32:CL46" si="16">COUNTIF($BI32:$CK32,2)</f>
        <v>22</v>
      </c>
      <c r="CM32" s="67">
        <f t="shared" ref="CM32:CM46" si="17">CL32/COUNTA($BI32:$CK32)</f>
        <v>0.7857142857142857</v>
      </c>
      <c r="CN32" s="57">
        <f t="shared" ref="CN32:CN46" si="18">COUNTIF($BI32:$CK32,1)</f>
        <v>6</v>
      </c>
      <c r="CO32" s="67">
        <f t="shared" ref="CO32:CO46" si="19">CN32/COUNTA($BI32:$CK32)</f>
        <v>0.21428571428571427</v>
      </c>
      <c r="CP32" s="57">
        <f t="shared" ref="CP32:CP46" si="20">COUNTIF($BI32:$CK32,0)</f>
        <v>0</v>
      </c>
      <c r="CQ32" s="67">
        <f t="shared" ref="CQ32:CQ46" si="21">CP32/COUNTA($BI32:$CK32)</f>
        <v>0</v>
      </c>
      <c r="CR32" s="57">
        <f t="shared" ref="CR32:CR46" si="22">(((CL32*2)+(CN32*1)+(CP32*0)))/COUNTA($BI32:$CK32)</f>
        <v>1.7857142857142858</v>
      </c>
      <c r="CS32" s="57" t="str">
        <f t="shared" si="8"/>
        <v>Đạt mục tiêu</v>
      </c>
    </row>
    <row r="33" spans="1:97" ht="62.25" customHeight="1">
      <c r="A33" s="21"/>
      <c r="B33" s="24"/>
      <c r="C33" s="190"/>
      <c r="D33" s="192"/>
      <c r="E33" s="190"/>
      <c r="F33" s="192"/>
      <c r="G33" s="20" t="s">
        <v>832</v>
      </c>
      <c r="H33" s="20" t="s">
        <v>966</v>
      </c>
      <c r="I33" s="46" t="s">
        <v>780</v>
      </c>
      <c r="J33" s="24" t="s">
        <v>330</v>
      </c>
      <c r="K33" s="52" t="s">
        <v>341</v>
      </c>
      <c r="L33" s="24" t="s">
        <v>298</v>
      </c>
      <c r="M33" s="24" t="s">
        <v>186</v>
      </c>
      <c r="N33" s="24"/>
      <c r="O33" s="24"/>
      <c r="P33" s="24"/>
      <c r="Q33" s="24"/>
      <c r="R33" s="24"/>
      <c r="S33" s="24" t="s">
        <v>186</v>
      </c>
      <c r="T33" s="24"/>
      <c r="U33" s="24"/>
      <c r="V33" s="24"/>
      <c r="W33" s="28">
        <f t="shared" si="7"/>
        <v>1</v>
      </c>
      <c r="X33" s="24"/>
      <c r="Y33" s="91"/>
      <c r="Z33" s="24"/>
      <c r="AA33" s="24"/>
      <c r="AB33" s="24"/>
      <c r="AC33" s="24"/>
      <c r="AD33" s="24"/>
      <c r="AE33" s="24"/>
      <c r="AF33" s="24"/>
      <c r="AG33" s="24"/>
      <c r="AH33" s="24"/>
      <c r="AI33" s="24"/>
      <c r="AJ33" s="24"/>
      <c r="AK33" s="24"/>
      <c r="AL33" s="24"/>
      <c r="AM33" s="24"/>
      <c r="AN33" s="24"/>
      <c r="AO33" s="24"/>
      <c r="AP33" s="24"/>
      <c r="AQ33" s="24"/>
      <c r="AR33" s="24"/>
      <c r="AS33" s="24"/>
      <c r="AT33" s="24"/>
      <c r="AU33" s="24"/>
      <c r="AV33" s="24" t="s">
        <v>753</v>
      </c>
      <c r="AW33" s="24"/>
      <c r="AX33" s="24" t="s">
        <v>753</v>
      </c>
      <c r="AY33" s="24" t="s">
        <v>753</v>
      </c>
      <c r="AZ33" s="24"/>
      <c r="BA33" s="24"/>
      <c r="BB33" s="24"/>
      <c r="BC33" s="24"/>
      <c r="BD33" s="24"/>
      <c r="BE33" s="24"/>
      <c r="BF33" s="24"/>
      <c r="BG33" s="24"/>
      <c r="BH33" s="24"/>
      <c r="BI33" s="24">
        <v>2</v>
      </c>
      <c r="BJ33" s="24">
        <v>2</v>
      </c>
      <c r="BK33" s="24">
        <v>1</v>
      </c>
      <c r="BL33" s="24">
        <v>2</v>
      </c>
      <c r="BM33" s="24">
        <v>2</v>
      </c>
      <c r="BN33" s="24">
        <v>2</v>
      </c>
      <c r="BO33" s="24">
        <v>2</v>
      </c>
      <c r="BP33" s="24">
        <v>1</v>
      </c>
      <c r="BQ33" s="24">
        <v>2</v>
      </c>
      <c r="BR33" s="24">
        <v>1</v>
      </c>
      <c r="BS33" s="24">
        <v>2</v>
      </c>
      <c r="BT33" s="24">
        <v>2</v>
      </c>
      <c r="BU33" s="24">
        <v>2</v>
      </c>
      <c r="BV33" s="24">
        <v>2</v>
      </c>
      <c r="BW33" s="24">
        <v>2</v>
      </c>
      <c r="BX33" s="24">
        <v>2</v>
      </c>
      <c r="BY33" s="24">
        <v>2</v>
      </c>
      <c r="BZ33" s="24">
        <v>2</v>
      </c>
      <c r="CA33" s="24">
        <v>2</v>
      </c>
      <c r="CB33" s="24">
        <v>1</v>
      </c>
      <c r="CC33" s="24">
        <v>1</v>
      </c>
      <c r="CD33" s="24">
        <v>2</v>
      </c>
      <c r="CE33" s="24">
        <v>2</v>
      </c>
      <c r="CF33" s="24">
        <v>2</v>
      </c>
      <c r="CG33" s="24">
        <v>2</v>
      </c>
      <c r="CH33" s="24">
        <v>2</v>
      </c>
      <c r="CI33" s="24">
        <v>2</v>
      </c>
      <c r="CJ33" s="24"/>
      <c r="CK33" s="24">
        <v>2</v>
      </c>
      <c r="CL33" s="57">
        <f t="shared" si="16"/>
        <v>23</v>
      </c>
      <c r="CM33" s="67">
        <f t="shared" si="17"/>
        <v>0.8214285714285714</v>
      </c>
      <c r="CN33" s="57">
        <f t="shared" si="18"/>
        <v>5</v>
      </c>
      <c r="CO33" s="67">
        <f t="shared" si="19"/>
        <v>0.17857142857142858</v>
      </c>
      <c r="CP33" s="57">
        <f t="shared" si="20"/>
        <v>0</v>
      </c>
      <c r="CQ33" s="67">
        <f t="shared" si="21"/>
        <v>0</v>
      </c>
      <c r="CR33" s="57">
        <f t="shared" si="22"/>
        <v>1.8214285714285714</v>
      </c>
      <c r="CS33" s="57" t="str">
        <f t="shared" si="8"/>
        <v>Đạt mục tiêu</v>
      </c>
    </row>
    <row r="34" spans="1:97" ht="62.25" customHeight="1">
      <c r="A34" s="21"/>
      <c r="B34" s="24"/>
      <c r="C34" s="190"/>
      <c r="D34" s="192"/>
      <c r="E34" s="190"/>
      <c r="F34" s="192"/>
      <c r="G34" s="20" t="s">
        <v>833</v>
      </c>
      <c r="H34" s="20" t="s">
        <v>967</v>
      </c>
      <c r="I34" s="46" t="s">
        <v>780</v>
      </c>
      <c r="J34" s="24" t="s">
        <v>330</v>
      </c>
      <c r="K34" s="52" t="s">
        <v>341</v>
      </c>
      <c r="L34" s="24" t="s">
        <v>298</v>
      </c>
      <c r="M34" s="24" t="s">
        <v>186</v>
      </c>
      <c r="N34" s="24"/>
      <c r="O34" s="24"/>
      <c r="P34" s="24"/>
      <c r="Q34" s="24"/>
      <c r="R34" s="24"/>
      <c r="S34" s="24"/>
      <c r="T34" s="24" t="s">
        <v>186</v>
      </c>
      <c r="U34" s="24"/>
      <c r="V34" s="24"/>
      <c r="W34" s="28">
        <f t="shared" si="7"/>
        <v>1</v>
      </c>
      <c r="X34" s="24"/>
      <c r="Y34" s="91"/>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t="s">
        <v>753</v>
      </c>
      <c r="AX34" s="24"/>
      <c r="AY34" s="24"/>
      <c r="AZ34" s="24" t="s">
        <v>753</v>
      </c>
      <c r="BA34" s="24" t="s">
        <v>753</v>
      </c>
      <c r="BB34" s="24" t="s">
        <v>753</v>
      </c>
      <c r="BC34" s="24"/>
      <c r="BD34" s="24"/>
      <c r="BE34" s="24"/>
      <c r="BF34" s="24"/>
      <c r="BG34" s="24"/>
      <c r="BH34" s="24"/>
      <c r="BI34" s="24">
        <v>2</v>
      </c>
      <c r="BJ34" s="24">
        <v>2</v>
      </c>
      <c r="BK34" s="24">
        <v>1</v>
      </c>
      <c r="BL34" s="24">
        <v>2</v>
      </c>
      <c r="BM34" s="24">
        <v>2</v>
      </c>
      <c r="BN34" s="24">
        <v>2</v>
      </c>
      <c r="BO34" s="24">
        <v>2</v>
      </c>
      <c r="BP34" s="24">
        <v>1</v>
      </c>
      <c r="BQ34" s="24">
        <v>2</v>
      </c>
      <c r="BR34" s="24">
        <v>1</v>
      </c>
      <c r="BS34" s="24">
        <v>2</v>
      </c>
      <c r="BT34" s="24">
        <v>2</v>
      </c>
      <c r="BU34" s="24">
        <v>2</v>
      </c>
      <c r="BV34" s="24">
        <v>2</v>
      </c>
      <c r="BW34" s="24">
        <v>2</v>
      </c>
      <c r="BX34" s="24">
        <v>2</v>
      </c>
      <c r="BY34" s="24">
        <v>2</v>
      </c>
      <c r="BZ34" s="24">
        <v>2</v>
      </c>
      <c r="CA34" s="24">
        <v>2</v>
      </c>
      <c r="CB34" s="24">
        <v>1</v>
      </c>
      <c r="CC34" s="24">
        <v>1</v>
      </c>
      <c r="CD34" s="24">
        <v>2</v>
      </c>
      <c r="CE34" s="24">
        <v>2</v>
      </c>
      <c r="CF34" s="24">
        <v>2</v>
      </c>
      <c r="CG34" s="24">
        <v>2</v>
      </c>
      <c r="CH34" s="24">
        <v>2</v>
      </c>
      <c r="CI34" s="24">
        <v>2</v>
      </c>
      <c r="CJ34" s="24">
        <v>2</v>
      </c>
      <c r="CK34" s="24">
        <v>2</v>
      </c>
      <c r="CL34" s="57">
        <f t="shared" si="16"/>
        <v>24</v>
      </c>
      <c r="CM34" s="67">
        <f t="shared" si="17"/>
        <v>0.82758620689655171</v>
      </c>
      <c r="CN34" s="57">
        <f t="shared" si="18"/>
        <v>5</v>
      </c>
      <c r="CO34" s="67">
        <f t="shared" si="19"/>
        <v>0.17241379310344829</v>
      </c>
      <c r="CP34" s="57">
        <f t="shared" si="20"/>
        <v>0</v>
      </c>
      <c r="CQ34" s="67">
        <f t="shared" si="21"/>
        <v>0</v>
      </c>
      <c r="CR34" s="57">
        <f t="shared" si="22"/>
        <v>1.8275862068965518</v>
      </c>
      <c r="CS34" s="57" t="str">
        <f t="shared" si="8"/>
        <v>Đạt mục tiêu</v>
      </c>
    </row>
    <row r="35" spans="1:97" ht="62.25" customHeight="1">
      <c r="A35" s="21"/>
      <c r="B35" s="24"/>
      <c r="C35" s="190"/>
      <c r="D35" s="192"/>
      <c r="E35" s="190"/>
      <c r="F35" s="192"/>
      <c r="G35" s="20" t="s">
        <v>835</v>
      </c>
      <c r="H35" s="20" t="s">
        <v>968</v>
      </c>
      <c r="I35" s="46" t="s">
        <v>780</v>
      </c>
      <c r="J35" s="24" t="s">
        <v>330</v>
      </c>
      <c r="K35" s="52" t="s">
        <v>341</v>
      </c>
      <c r="L35" s="24" t="s">
        <v>298</v>
      </c>
      <c r="M35" s="24" t="s">
        <v>186</v>
      </c>
      <c r="N35" s="24"/>
      <c r="O35" s="24"/>
      <c r="P35" s="24"/>
      <c r="Q35" s="24"/>
      <c r="R35" s="24"/>
      <c r="S35" s="24"/>
      <c r="T35" s="24"/>
      <c r="U35" s="24" t="s">
        <v>186</v>
      </c>
      <c r="V35" s="24"/>
      <c r="W35" s="28">
        <f t="shared" si="7"/>
        <v>1</v>
      </c>
      <c r="X35" s="24"/>
      <c r="Y35" s="91"/>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t="s">
        <v>753</v>
      </c>
      <c r="BD35" s="24" t="s">
        <v>753</v>
      </c>
      <c r="BE35" s="24" t="s">
        <v>753</v>
      </c>
      <c r="BF35" s="24"/>
      <c r="BG35" s="24"/>
      <c r="BH35" s="24"/>
      <c r="BI35" s="24">
        <v>2</v>
      </c>
      <c r="BJ35" s="24">
        <v>2</v>
      </c>
      <c r="BK35" s="24">
        <v>1</v>
      </c>
      <c r="BL35" s="24">
        <v>2</v>
      </c>
      <c r="BM35" s="24">
        <v>2</v>
      </c>
      <c r="BN35" s="24">
        <v>2</v>
      </c>
      <c r="BO35" s="24">
        <v>2</v>
      </c>
      <c r="BP35" s="24">
        <v>1</v>
      </c>
      <c r="BQ35" s="24">
        <v>2</v>
      </c>
      <c r="BR35" s="24">
        <v>2</v>
      </c>
      <c r="BS35" s="24">
        <v>2</v>
      </c>
      <c r="BT35" s="24">
        <v>2</v>
      </c>
      <c r="BU35" s="24">
        <v>2</v>
      </c>
      <c r="BV35" s="24">
        <v>2</v>
      </c>
      <c r="BW35" s="24">
        <v>2</v>
      </c>
      <c r="BX35" s="24">
        <v>2</v>
      </c>
      <c r="BY35" s="24">
        <v>2</v>
      </c>
      <c r="BZ35" s="24">
        <v>2</v>
      </c>
      <c r="CA35" s="24">
        <v>2</v>
      </c>
      <c r="CB35" s="24">
        <v>1</v>
      </c>
      <c r="CC35" s="24">
        <v>1</v>
      </c>
      <c r="CD35" s="24">
        <v>2</v>
      </c>
      <c r="CE35" s="24">
        <v>2</v>
      </c>
      <c r="CF35" s="24">
        <v>2</v>
      </c>
      <c r="CG35" s="24">
        <v>2</v>
      </c>
      <c r="CH35" s="24">
        <v>2</v>
      </c>
      <c r="CI35" s="24">
        <v>2</v>
      </c>
      <c r="CJ35" s="24">
        <v>2</v>
      </c>
      <c r="CK35" s="24">
        <v>2</v>
      </c>
      <c r="CL35" s="57">
        <f t="shared" si="16"/>
        <v>25</v>
      </c>
      <c r="CM35" s="67">
        <f t="shared" si="17"/>
        <v>0.86206896551724133</v>
      </c>
      <c r="CN35" s="57">
        <f t="shared" si="18"/>
        <v>4</v>
      </c>
      <c r="CO35" s="67">
        <f t="shared" si="19"/>
        <v>0.13793103448275862</v>
      </c>
      <c r="CP35" s="57">
        <f t="shared" si="20"/>
        <v>0</v>
      </c>
      <c r="CQ35" s="67">
        <f t="shared" si="21"/>
        <v>0</v>
      </c>
      <c r="CR35" s="57">
        <f t="shared" si="22"/>
        <v>1.8620689655172413</v>
      </c>
      <c r="CS35" s="57" t="str">
        <f t="shared" si="8"/>
        <v>Đạt mục tiêu</v>
      </c>
    </row>
    <row r="36" spans="1:97" ht="68.25" customHeight="1">
      <c r="A36" s="21"/>
      <c r="B36" s="24"/>
      <c r="C36" s="182"/>
      <c r="D36" s="193"/>
      <c r="E36" s="182"/>
      <c r="F36" s="193"/>
      <c r="G36" s="20" t="s">
        <v>970</v>
      </c>
      <c r="H36" s="20" t="s">
        <v>969</v>
      </c>
      <c r="I36" s="46" t="s">
        <v>780</v>
      </c>
      <c r="J36" s="24" t="s">
        <v>330</v>
      </c>
      <c r="K36" s="52" t="s">
        <v>341</v>
      </c>
      <c r="L36" s="24" t="s">
        <v>298</v>
      </c>
      <c r="M36" s="24" t="s">
        <v>186</v>
      </c>
      <c r="N36" s="24"/>
      <c r="O36" s="24"/>
      <c r="P36" s="24"/>
      <c r="Q36" s="24"/>
      <c r="R36" s="24"/>
      <c r="S36" s="24"/>
      <c r="T36" s="24"/>
      <c r="U36" s="24"/>
      <c r="V36" s="24" t="s">
        <v>186</v>
      </c>
      <c r="W36" s="28">
        <f t="shared" si="7"/>
        <v>1</v>
      </c>
      <c r="X36" s="24"/>
      <c r="Y36" s="91"/>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t="s">
        <v>753</v>
      </c>
      <c r="BG36" s="24" t="s">
        <v>753</v>
      </c>
      <c r="BH36" s="24" t="s">
        <v>753</v>
      </c>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57">
        <f t="shared" si="16"/>
        <v>0</v>
      </c>
      <c r="CM36" s="67" t="e">
        <f t="shared" si="17"/>
        <v>#DIV/0!</v>
      </c>
      <c r="CN36" s="57">
        <f t="shared" si="18"/>
        <v>0</v>
      </c>
      <c r="CO36" s="67" t="e">
        <f t="shared" si="19"/>
        <v>#DIV/0!</v>
      </c>
      <c r="CP36" s="57">
        <f t="shared" si="20"/>
        <v>0</v>
      </c>
      <c r="CQ36" s="67" t="e">
        <f t="shared" si="21"/>
        <v>#DIV/0!</v>
      </c>
      <c r="CR36" s="57" t="e">
        <f t="shared" si="22"/>
        <v>#DIV/0!</v>
      </c>
      <c r="CS36" s="57" t="e">
        <f t="shared" si="8"/>
        <v>#DIV/0!</v>
      </c>
    </row>
    <row r="37" spans="1:97" ht="68.25" customHeight="1">
      <c r="A37" s="21">
        <v>18</v>
      </c>
      <c r="B37" s="24">
        <v>43</v>
      </c>
      <c r="C37" s="50" t="s">
        <v>35</v>
      </c>
      <c r="D37" s="55" t="s">
        <v>10</v>
      </c>
      <c r="E37" s="50" t="s">
        <v>19</v>
      </c>
      <c r="F37" s="55" t="s">
        <v>12</v>
      </c>
      <c r="G37" s="50" t="s">
        <v>19</v>
      </c>
      <c r="H37" s="50" t="s">
        <v>391</v>
      </c>
      <c r="I37" s="52" t="s">
        <v>780</v>
      </c>
      <c r="J37" s="24" t="s">
        <v>497</v>
      </c>
      <c r="K37" s="52" t="s">
        <v>341</v>
      </c>
      <c r="L37" s="24" t="s">
        <v>298</v>
      </c>
      <c r="M37" s="24" t="s">
        <v>186</v>
      </c>
      <c r="N37" s="24"/>
      <c r="O37" s="24"/>
      <c r="P37" s="24"/>
      <c r="Q37" s="24" t="s">
        <v>186</v>
      </c>
      <c r="R37" s="24"/>
      <c r="S37" s="24"/>
      <c r="T37" s="24"/>
      <c r="U37" s="24"/>
      <c r="V37" s="24"/>
      <c r="W37" s="28">
        <f t="shared" si="7"/>
        <v>1</v>
      </c>
      <c r="X37" s="24"/>
      <c r="Y37" s="91">
        <v>1</v>
      </c>
      <c r="Z37" s="24"/>
      <c r="AA37" s="24"/>
      <c r="AB37" s="24"/>
      <c r="AC37" s="24"/>
      <c r="AD37" s="24"/>
      <c r="AE37" s="24"/>
      <c r="AF37" s="24"/>
      <c r="AG37" s="24"/>
      <c r="AH37" s="24"/>
      <c r="AI37" s="24"/>
      <c r="AJ37" s="24"/>
      <c r="AK37" s="24"/>
      <c r="AL37" s="24"/>
      <c r="AM37" s="24"/>
      <c r="AN37" s="24"/>
      <c r="AO37" s="24"/>
      <c r="AP37" s="24"/>
      <c r="AQ37" s="24" t="s">
        <v>754</v>
      </c>
      <c r="AR37" s="24"/>
      <c r="AS37" s="24"/>
      <c r="AT37" s="24"/>
      <c r="AU37" s="24"/>
      <c r="AV37" s="24"/>
      <c r="AW37" s="24"/>
      <c r="AX37" s="24"/>
      <c r="AY37" s="24"/>
      <c r="AZ37" s="24"/>
      <c r="BA37" s="24"/>
      <c r="BB37" s="24"/>
      <c r="BC37" s="24"/>
      <c r="BD37" s="24"/>
      <c r="BE37" s="24"/>
      <c r="BF37" s="24"/>
      <c r="BG37" s="24"/>
      <c r="BH37" s="24"/>
      <c r="BI37" s="24">
        <v>2</v>
      </c>
      <c r="BJ37" s="24">
        <v>2</v>
      </c>
      <c r="BK37" s="24">
        <v>1</v>
      </c>
      <c r="BL37" s="24">
        <v>2</v>
      </c>
      <c r="BM37" s="24">
        <v>2</v>
      </c>
      <c r="BN37" s="24">
        <v>2</v>
      </c>
      <c r="BO37" s="24">
        <v>2</v>
      </c>
      <c r="BP37" s="24">
        <v>1</v>
      </c>
      <c r="BQ37" s="24">
        <v>2</v>
      </c>
      <c r="BR37" s="24">
        <v>1</v>
      </c>
      <c r="BS37" s="24">
        <v>2</v>
      </c>
      <c r="BT37" s="24">
        <v>2</v>
      </c>
      <c r="BU37" s="24">
        <v>2</v>
      </c>
      <c r="BV37" s="24">
        <v>2</v>
      </c>
      <c r="BW37" s="24">
        <v>2</v>
      </c>
      <c r="BX37" s="24">
        <v>1</v>
      </c>
      <c r="BY37" s="24">
        <v>2</v>
      </c>
      <c r="BZ37" s="24">
        <v>2</v>
      </c>
      <c r="CA37" s="24">
        <v>1</v>
      </c>
      <c r="CB37" s="24">
        <v>1</v>
      </c>
      <c r="CC37" s="24">
        <v>1</v>
      </c>
      <c r="CD37" s="24">
        <v>2</v>
      </c>
      <c r="CE37" s="24">
        <v>2</v>
      </c>
      <c r="CF37" s="24">
        <v>2</v>
      </c>
      <c r="CG37" s="24">
        <v>2</v>
      </c>
      <c r="CH37" s="24">
        <v>2</v>
      </c>
      <c r="CI37" s="24">
        <v>2</v>
      </c>
      <c r="CJ37" s="24"/>
      <c r="CK37" s="24">
        <v>2</v>
      </c>
      <c r="CL37" s="57">
        <f t="shared" si="16"/>
        <v>21</v>
      </c>
      <c r="CM37" s="67">
        <f t="shared" si="17"/>
        <v>0.75</v>
      </c>
      <c r="CN37" s="57">
        <f t="shared" si="18"/>
        <v>7</v>
      </c>
      <c r="CO37" s="67">
        <f t="shared" si="19"/>
        <v>0.25</v>
      </c>
      <c r="CP37" s="57">
        <f t="shared" si="20"/>
        <v>0</v>
      </c>
      <c r="CQ37" s="67">
        <f t="shared" si="21"/>
        <v>0</v>
      </c>
      <c r="CR37" s="57">
        <f t="shared" si="22"/>
        <v>1.75</v>
      </c>
      <c r="CS37" s="57" t="str">
        <f t="shared" si="8"/>
        <v>Đạt mục tiêu</v>
      </c>
    </row>
    <row r="38" spans="1:97" ht="69.75" customHeight="1">
      <c r="A38" s="21">
        <v>19</v>
      </c>
      <c r="B38" s="24">
        <v>44</v>
      </c>
      <c r="C38" s="181" t="s">
        <v>5</v>
      </c>
      <c r="D38" s="191" t="s">
        <v>10</v>
      </c>
      <c r="E38" s="181" t="s">
        <v>24</v>
      </c>
      <c r="F38" s="191" t="s">
        <v>54</v>
      </c>
      <c r="G38" s="20" t="s">
        <v>24</v>
      </c>
      <c r="H38" s="20" t="s">
        <v>971</v>
      </c>
      <c r="I38" s="52" t="s">
        <v>780</v>
      </c>
      <c r="J38" s="24" t="s">
        <v>330</v>
      </c>
      <c r="K38" s="52" t="s">
        <v>341</v>
      </c>
      <c r="L38" s="24" t="s">
        <v>298</v>
      </c>
      <c r="M38" s="24" t="s">
        <v>186</v>
      </c>
      <c r="N38" s="24" t="s">
        <v>186</v>
      </c>
      <c r="O38" s="24"/>
      <c r="P38" s="24"/>
      <c r="Q38" s="24"/>
      <c r="R38" s="24"/>
      <c r="S38" s="24"/>
      <c r="T38" s="24"/>
      <c r="U38" s="24"/>
      <c r="V38" s="24"/>
      <c r="W38" s="28">
        <f t="shared" si="7"/>
        <v>1</v>
      </c>
      <c r="X38" s="24"/>
      <c r="Y38" s="91"/>
      <c r="Z38" s="24" t="s">
        <v>753</v>
      </c>
      <c r="AA38" s="24" t="s">
        <v>753</v>
      </c>
      <c r="AB38" s="24" t="s">
        <v>753</v>
      </c>
      <c r="AC38" s="24" t="s">
        <v>753</v>
      </c>
      <c r="AD38" s="24" t="s">
        <v>753</v>
      </c>
      <c r="AE38" s="24" t="s">
        <v>753</v>
      </c>
      <c r="AF38" s="24" t="s">
        <v>753</v>
      </c>
      <c r="AG38" s="24" t="s">
        <v>753</v>
      </c>
      <c r="AH38" s="24" t="s">
        <v>753</v>
      </c>
      <c r="AI38" s="24" t="s">
        <v>753</v>
      </c>
      <c r="AJ38" s="24" t="s">
        <v>753</v>
      </c>
      <c r="AK38" s="24" t="s">
        <v>753</v>
      </c>
      <c r="AL38" s="24" t="s">
        <v>753</v>
      </c>
      <c r="AM38" s="24" t="s">
        <v>753</v>
      </c>
      <c r="AN38" s="24" t="s">
        <v>753</v>
      </c>
      <c r="AO38" s="24" t="s">
        <v>753</v>
      </c>
      <c r="AP38" s="24" t="s">
        <v>753</v>
      </c>
      <c r="AQ38" s="24" t="s">
        <v>753</v>
      </c>
      <c r="AR38" s="24" t="s">
        <v>753</v>
      </c>
      <c r="AS38" s="24" t="s">
        <v>753</v>
      </c>
      <c r="AT38" s="24" t="s">
        <v>753</v>
      </c>
      <c r="AU38" s="24" t="s">
        <v>753</v>
      </c>
      <c r="AV38" s="24" t="s">
        <v>753</v>
      </c>
      <c r="AW38" s="24" t="s">
        <v>753</v>
      </c>
      <c r="AX38" s="24" t="s">
        <v>753</v>
      </c>
      <c r="AY38" s="24" t="s">
        <v>753</v>
      </c>
      <c r="AZ38" s="24" t="s">
        <v>753</v>
      </c>
      <c r="BA38" s="24" t="s">
        <v>753</v>
      </c>
      <c r="BB38" s="24" t="s">
        <v>753</v>
      </c>
      <c r="BC38" s="24" t="s">
        <v>753</v>
      </c>
      <c r="BD38" s="24" t="s">
        <v>753</v>
      </c>
      <c r="BE38" s="24" t="s">
        <v>753</v>
      </c>
      <c r="BF38" s="24" t="s">
        <v>753</v>
      </c>
      <c r="BG38" s="24" t="s">
        <v>753</v>
      </c>
      <c r="BH38" s="24" t="s">
        <v>753</v>
      </c>
      <c r="BI38" s="24">
        <v>2</v>
      </c>
      <c r="BJ38" s="24">
        <v>2</v>
      </c>
      <c r="BK38" s="24">
        <v>2</v>
      </c>
      <c r="BL38" s="24">
        <v>2</v>
      </c>
      <c r="BM38" s="24">
        <v>2</v>
      </c>
      <c r="BN38" s="24">
        <v>2</v>
      </c>
      <c r="BO38" s="24">
        <v>2</v>
      </c>
      <c r="BP38" s="24">
        <v>2</v>
      </c>
      <c r="BQ38" s="24">
        <v>2</v>
      </c>
      <c r="BR38" s="24">
        <v>2</v>
      </c>
      <c r="BS38" s="24">
        <v>2</v>
      </c>
      <c r="BT38" s="24">
        <v>2</v>
      </c>
      <c r="BU38" s="24">
        <v>2</v>
      </c>
      <c r="BV38" s="24">
        <v>2</v>
      </c>
      <c r="BW38" s="24">
        <v>2</v>
      </c>
      <c r="BX38" s="24">
        <v>2</v>
      </c>
      <c r="BY38" s="24">
        <v>2</v>
      </c>
      <c r="BZ38" s="24">
        <v>2</v>
      </c>
      <c r="CA38" s="24">
        <v>2</v>
      </c>
      <c r="CB38" s="24">
        <v>2</v>
      </c>
      <c r="CC38" s="24">
        <v>1</v>
      </c>
      <c r="CD38" s="24">
        <v>2</v>
      </c>
      <c r="CE38" s="24">
        <v>2</v>
      </c>
      <c r="CF38" s="24">
        <v>2</v>
      </c>
      <c r="CG38" s="24">
        <v>2</v>
      </c>
      <c r="CH38" s="24">
        <v>2</v>
      </c>
      <c r="CI38" s="24">
        <v>2</v>
      </c>
      <c r="CJ38" s="24"/>
      <c r="CK38" s="24">
        <v>2</v>
      </c>
      <c r="CL38" s="57">
        <f t="shared" si="16"/>
        <v>27</v>
      </c>
      <c r="CM38" s="67">
        <f t="shared" si="17"/>
        <v>0.9642857142857143</v>
      </c>
      <c r="CN38" s="57">
        <f t="shared" si="18"/>
        <v>1</v>
      </c>
      <c r="CO38" s="67">
        <f t="shared" si="19"/>
        <v>3.5714285714285712E-2</v>
      </c>
      <c r="CP38" s="57">
        <f t="shared" si="20"/>
        <v>0</v>
      </c>
      <c r="CQ38" s="67">
        <f t="shared" si="21"/>
        <v>0</v>
      </c>
      <c r="CR38" s="57">
        <f t="shared" si="22"/>
        <v>1.9642857142857142</v>
      </c>
      <c r="CS38" s="57" t="str">
        <f t="shared" si="8"/>
        <v>Đạt mục tiêu</v>
      </c>
    </row>
    <row r="39" spans="1:97" ht="66" customHeight="1">
      <c r="A39" s="21"/>
      <c r="B39" s="24"/>
      <c r="C39" s="190"/>
      <c r="D39" s="192"/>
      <c r="E39" s="190"/>
      <c r="F39" s="192"/>
      <c r="G39" s="20" t="s">
        <v>836</v>
      </c>
      <c r="H39" s="20" t="s">
        <v>972</v>
      </c>
      <c r="I39" s="52" t="s">
        <v>780</v>
      </c>
      <c r="J39" s="24" t="s">
        <v>330</v>
      </c>
      <c r="K39" s="52" t="s">
        <v>341</v>
      </c>
      <c r="L39" s="24" t="s">
        <v>298</v>
      </c>
      <c r="M39" s="24" t="s">
        <v>186</v>
      </c>
      <c r="N39" s="24"/>
      <c r="O39" s="24" t="s">
        <v>186</v>
      </c>
      <c r="P39" s="24"/>
      <c r="Q39" s="24"/>
      <c r="R39" s="24"/>
      <c r="S39" s="24"/>
      <c r="T39" s="24"/>
      <c r="U39" s="24"/>
      <c r="V39" s="24"/>
      <c r="W39" s="28">
        <f t="shared" si="7"/>
        <v>1</v>
      </c>
      <c r="X39" s="24"/>
      <c r="Y39" s="93"/>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v>2</v>
      </c>
      <c r="BJ39" s="24">
        <v>2</v>
      </c>
      <c r="BK39" s="24">
        <v>2</v>
      </c>
      <c r="BL39" s="24">
        <v>2</v>
      </c>
      <c r="BM39" s="24">
        <v>2</v>
      </c>
      <c r="BN39" s="24">
        <v>2</v>
      </c>
      <c r="BO39" s="24">
        <v>2</v>
      </c>
      <c r="BP39" s="24">
        <v>2</v>
      </c>
      <c r="BQ39" s="24">
        <v>2</v>
      </c>
      <c r="BR39" s="24">
        <v>2</v>
      </c>
      <c r="BS39" s="24">
        <v>2</v>
      </c>
      <c r="BT39" s="24">
        <v>2</v>
      </c>
      <c r="BU39" s="24">
        <v>2</v>
      </c>
      <c r="BV39" s="24">
        <v>2</v>
      </c>
      <c r="BW39" s="24">
        <v>2</v>
      </c>
      <c r="BX39" s="24">
        <v>2</v>
      </c>
      <c r="BY39" s="24">
        <v>2</v>
      </c>
      <c r="BZ39" s="24">
        <v>2</v>
      </c>
      <c r="CA39" s="24">
        <v>2</v>
      </c>
      <c r="CB39" s="24">
        <v>2</v>
      </c>
      <c r="CC39" s="24">
        <v>1</v>
      </c>
      <c r="CD39" s="24">
        <v>2</v>
      </c>
      <c r="CE39" s="24">
        <v>2</v>
      </c>
      <c r="CF39" s="24">
        <v>2</v>
      </c>
      <c r="CG39" s="24">
        <v>2</v>
      </c>
      <c r="CH39" s="24">
        <v>2</v>
      </c>
      <c r="CI39" s="24">
        <v>2</v>
      </c>
      <c r="CJ39" s="24"/>
      <c r="CK39" s="24">
        <v>2</v>
      </c>
      <c r="CL39" s="57">
        <f t="shared" si="16"/>
        <v>27</v>
      </c>
      <c r="CM39" s="67">
        <f t="shared" si="17"/>
        <v>0.9642857142857143</v>
      </c>
      <c r="CN39" s="57">
        <f t="shared" si="18"/>
        <v>1</v>
      </c>
      <c r="CO39" s="67">
        <f t="shared" si="19"/>
        <v>3.5714285714285712E-2</v>
      </c>
      <c r="CP39" s="57">
        <f t="shared" si="20"/>
        <v>0</v>
      </c>
      <c r="CQ39" s="67">
        <f t="shared" si="21"/>
        <v>0</v>
      </c>
      <c r="CR39" s="57">
        <f t="shared" si="22"/>
        <v>1.9642857142857142</v>
      </c>
      <c r="CS39" s="57" t="str">
        <f t="shared" si="8"/>
        <v>Đạt mục tiêu</v>
      </c>
    </row>
    <row r="40" spans="1:97" ht="66" customHeight="1">
      <c r="A40" s="21"/>
      <c r="B40" s="24"/>
      <c r="C40" s="190"/>
      <c r="D40" s="192"/>
      <c r="E40" s="190"/>
      <c r="F40" s="192"/>
      <c r="G40" s="20" t="s">
        <v>837</v>
      </c>
      <c r="H40" s="20" t="s">
        <v>973</v>
      </c>
      <c r="I40" s="52" t="s">
        <v>780</v>
      </c>
      <c r="J40" s="24" t="s">
        <v>330</v>
      </c>
      <c r="K40" s="52" t="s">
        <v>341</v>
      </c>
      <c r="L40" s="24" t="s">
        <v>298</v>
      </c>
      <c r="M40" s="24" t="s">
        <v>186</v>
      </c>
      <c r="N40" s="24"/>
      <c r="O40" s="24"/>
      <c r="P40" s="24" t="s">
        <v>186</v>
      </c>
      <c r="Q40" s="24"/>
      <c r="R40" s="24"/>
      <c r="S40" s="24"/>
      <c r="T40" s="24"/>
      <c r="U40" s="24"/>
      <c r="V40" s="24"/>
      <c r="W40" s="28">
        <f t="shared" si="7"/>
        <v>1</v>
      </c>
      <c r="X40" s="24"/>
      <c r="Y40" s="91"/>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v>2</v>
      </c>
      <c r="BJ40" s="24">
        <v>2</v>
      </c>
      <c r="BK40" s="24">
        <v>2</v>
      </c>
      <c r="BL40" s="24">
        <v>2</v>
      </c>
      <c r="BM40" s="24">
        <v>2</v>
      </c>
      <c r="BN40" s="24">
        <v>2</v>
      </c>
      <c r="BO40" s="24">
        <v>2</v>
      </c>
      <c r="BP40" s="24">
        <v>2</v>
      </c>
      <c r="BQ40" s="24">
        <v>2</v>
      </c>
      <c r="BR40" s="24">
        <v>2</v>
      </c>
      <c r="BS40" s="24">
        <v>2</v>
      </c>
      <c r="BT40" s="24">
        <v>2</v>
      </c>
      <c r="BU40" s="24">
        <v>2</v>
      </c>
      <c r="BV40" s="24">
        <v>2</v>
      </c>
      <c r="BW40" s="24">
        <v>2</v>
      </c>
      <c r="BX40" s="24">
        <v>2</v>
      </c>
      <c r="BY40" s="24">
        <v>2</v>
      </c>
      <c r="BZ40" s="24">
        <v>2</v>
      </c>
      <c r="CA40" s="24">
        <v>2</v>
      </c>
      <c r="CB40" s="24">
        <v>2</v>
      </c>
      <c r="CC40" s="24">
        <v>1</v>
      </c>
      <c r="CD40" s="24">
        <v>2</v>
      </c>
      <c r="CE40" s="24">
        <v>2</v>
      </c>
      <c r="CF40" s="24">
        <v>2</v>
      </c>
      <c r="CG40" s="24">
        <v>2</v>
      </c>
      <c r="CH40" s="24">
        <v>2</v>
      </c>
      <c r="CI40" s="24">
        <v>2</v>
      </c>
      <c r="CJ40" s="24"/>
      <c r="CK40" s="24">
        <v>2</v>
      </c>
      <c r="CL40" s="57">
        <f t="shared" si="16"/>
        <v>27</v>
      </c>
      <c r="CM40" s="67">
        <f t="shared" si="17"/>
        <v>0.9642857142857143</v>
      </c>
      <c r="CN40" s="57">
        <f t="shared" si="18"/>
        <v>1</v>
      </c>
      <c r="CO40" s="67">
        <f t="shared" si="19"/>
        <v>3.5714285714285712E-2</v>
      </c>
      <c r="CP40" s="57">
        <f t="shared" si="20"/>
        <v>0</v>
      </c>
      <c r="CQ40" s="67">
        <f t="shared" si="21"/>
        <v>0</v>
      </c>
      <c r="CR40" s="57">
        <f t="shared" si="22"/>
        <v>1.9642857142857142</v>
      </c>
      <c r="CS40" s="57" t="str">
        <f t="shared" si="8"/>
        <v>Đạt mục tiêu</v>
      </c>
    </row>
    <row r="41" spans="1:97" ht="56.25" customHeight="1">
      <c r="A41" s="21"/>
      <c r="B41" s="24"/>
      <c r="C41" s="182"/>
      <c r="D41" s="193"/>
      <c r="E41" s="182"/>
      <c r="F41" s="193"/>
      <c r="G41" s="20" t="s">
        <v>838</v>
      </c>
      <c r="H41" s="20" t="s">
        <v>974</v>
      </c>
      <c r="I41" s="52" t="s">
        <v>780</v>
      </c>
      <c r="J41" s="24" t="s">
        <v>330</v>
      </c>
      <c r="K41" s="52" t="s">
        <v>341</v>
      </c>
      <c r="L41" s="24" t="s">
        <v>298</v>
      </c>
      <c r="M41" s="24" t="s">
        <v>186</v>
      </c>
      <c r="N41" s="24"/>
      <c r="O41" s="24"/>
      <c r="P41" s="24"/>
      <c r="Q41" s="24" t="s">
        <v>186</v>
      </c>
      <c r="R41" s="24"/>
      <c r="S41" s="24"/>
      <c r="T41" s="24"/>
      <c r="U41" s="24"/>
      <c r="V41" s="24"/>
      <c r="W41" s="28">
        <f t="shared" si="7"/>
        <v>1</v>
      </c>
      <c r="X41" s="24"/>
      <c r="Y41" s="91"/>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v>2</v>
      </c>
      <c r="BJ41" s="24">
        <v>2</v>
      </c>
      <c r="BK41" s="24">
        <v>2</v>
      </c>
      <c r="BL41" s="24">
        <v>2</v>
      </c>
      <c r="BM41" s="24">
        <v>2</v>
      </c>
      <c r="BN41" s="24">
        <v>2</v>
      </c>
      <c r="BO41" s="24">
        <v>2</v>
      </c>
      <c r="BP41" s="24">
        <v>2</v>
      </c>
      <c r="BQ41" s="24">
        <v>2</v>
      </c>
      <c r="BR41" s="24">
        <v>2</v>
      </c>
      <c r="BS41" s="24">
        <v>2</v>
      </c>
      <c r="BT41" s="24">
        <v>2</v>
      </c>
      <c r="BU41" s="24">
        <v>2</v>
      </c>
      <c r="BV41" s="24">
        <v>2</v>
      </c>
      <c r="BW41" s="24">
        <v>2</v>
      </c>
      <c r="BX41" s="24">
        <v>2</v>
      </c>
      <c r="BY41" s="24">
        <v>2</v>
      </c>
      <c r="BZ41" s="24">
        <v>2</v>
      </c>
      <c r="CA41" s="24">
        <v>2</v>
      </c>
      <c r="CB41" s="24">
        <v>2</v>
      </c>
      <c r="CC41" s="24">
        <v>1</v>
      </c>
      <c r="CD41" s="24">
        <v>2</v>
      </c>
      <c r="CE41" s="24">
        <v>2</v>
      </c>
      <c r="CF41" s="24">
        <v>2</v>
      </c>
      <c r="CG41" s="24">
        <v>2</v>
      </c>
      <c r="CH41" s="24">
        <v>2</v>
      </c>
      <c r="CI41" s="24">
        <v>2</v>
      </c>
      <c r="CJ41" s="24"/>
      <c r="CK41" s="24">
        <v>2</v>
      </c>
      <c r="CL41" s="57">
        <f t="shared" si="16"/>
        <v>27</v>
      </c>
      <c r="CM41" s="67">
        <f t="shared" si="17"/>
        <v>0.9642857142857143</v>
      </c>
      <c r="CN41" s="57">
        <f t="shared" si="18"/>
        <v>1</v>
      </c>
      <c r="CO41" s="67">
        <f t="shared" si="19"/>
        <v>3.5714285714285712E-2</v>
      </c>
      <c r="CP41" s="57">
        <f t="shared" si="20"/>
        <v>0</v>
      </c>
      <c r="CQ41" s="67">
        <f t="shared" si="21"/>
        <v>0</v>
      </c>
      <c r="CR41" s="57">
        <f t="shared" si="22"/>
        <v>1.9642857142857142</v>
      </c>
      <c r="CS41" s="57" t="str">
        <f t="shared" si="8"/>
        <v>Đạt mục tiêu</v>
      </c>
    </row>
    <row r="42" spans="1:97" ht="46.5" customHeight="1">
      <c r="A42" s="21">
        <v>20</v>
      </c>
      <c r="B42" s="24">
        <v>45</v>
      </c>
      <c r="C42" s="181" t="s">
        <v>180</v>
      </c>
      <c r="D42" s="191" t="s">
        <v>12</v>
      </c>
      <c r="E42" s="181" t="s">
        <v>181</v>
      </c>
      <c r="F42" s="191" t="s">
        <v>12</v>
      </c>
      <c r="G42" s="20" t="s">
        <v>839</v>
      </c>
      <c r="H42" s="20" t="s">
        <v>975</v>
      </c>
      <c r="I42" s="52" t="s">
        <v>780</v>
      </c>
      <c r="J42" s="24" t="s">
        <v>330</v>
      </c>
      <c r="K42" s="52" t="s">
        <v>341</v>
      </c>
      <c r="L42" s="24" t="s">
        <v>298</v>
      </c>
      <c r="M42" s="24" t="s">
        <v>186</v>
      </c>
      <c r="N42" s="24"/>
      <c r="O42" s="24"/>
      <c r="P42" s="24"/>
      <c r="Q42" s="24"/>
      <c r="R42" s="24" t="s">
        <v>186</v>
      </c>
      <c r="S42" s="24"/>
      <c r="T42" s="24"/>
      <c r="U42" s="24"/>
      <c r="V42" s="24"/>
      <c r="W42" s="28">
        <f t="shared" si="7"/>
        <v>1</v>
      </c>
      <c r="X42" s="24"/>
      <c r="Y42" s="91"/>
      <c r="Z42" s="24"/>
      <c r="AA42" s="24"/>
      <c r="AB42" s="24"/>
      <c r="AC42" s="24"/>
      <c r="AD42" s="24"/>
      <c r="AE42" s="24"/>
      <c r="AF42" s="24"/>
      <c r="AG42" s="24"/>
      <c r="AH42" s="24"/>
      <c r="AI42" s="24"/>
      <c r="AJ42" s="24"/>
      <c r="AK42" s="24"/>
      <c r="AL42" s="24"/>
      <c r="AM42" s="24"/>
      <c r="AN42" s="24"/>
      <c r="AO42" s="24"/>
      <c r="AP42" s="24"/>
      <c r="AQ42" s="24"/>
      <c r="AR42" s="24" t="s">
        <v>753</v>
      </c>
      <c r="AS42" s="24" t="s">
        <v>753</v>
      </c>
      <c r="AT42" s="24" t="s">
        <v>753</v>
      </c>
      <c r="AU42" s="24" t="s">
        <v>753</v>
      </c>
      <c r="AV42" s="24"/>
      <c r="AW42" s="24"/>
      <c r="AX42" s="24"/>
      <c r="AY42" s="24"/>
      <c r="AZ42" s="24"/>
      <c r="BA42" s="24"/>
      <c r="BB42" s="24"/>
      <c r="BC42" s="24"/>
      <c r="BD42" s="24"/>
      <c r="BE42" s="24"/>
      <c r="BF42" s="24"/>
      <c r="BG42" s="24"/>
      <c r="BH42" s="24"/>
      <c r="BI42" s="24">
        <v>2</v>
      </c>
      <c r="BJ42" s="24">
        <v>2</v>
      </c>
      <c r="BK42" s="24">
        <v>2</v>
      </c>
      <c r="BL42" s="24">
        <v>2</v>
      </c>
      <c r="BM42" s="24">
        <v>2</v>
      </c>
      <c r="BN42" s="24">
        <v>2</v>
      </c>
      <c r="BO42" s="24">
        <v>2</v>
      </c>
      <c r="BP42" s="24">
        <v>2</v>
      </c>
      <c r="BQ42" s="24">
        <v>2</v>
      </c>
      <c r="BR42" s="24">
        <v>2</v>
      </c>
      <c r="BS42" s="24">
        <v>2</v>
      </c>
      <c r="BT42" s="24">
        <v>2</v>
      </c>
      <c r="BU42" s="24">
        <v>2</v>
      </c>
      <c r="BV42" s="24">
        <v>2</v>
      </c>
      <c r="BW42" s="24">
        <v>2</v>
      </c>
      <c r="BX42" s="24">
        <v>2</v>
      </c>
      <c r="BY42" s="24">
        <v>2</v>
      </c>
      <c r="BZ42" s="24">
        <v>2</v>
      </c>
      <c r="CA42" s="24">
        <v>2</v>
      </c>
      <c r="CB42" s="24">
        <v>2</v>
      </c>
      <c r="CC42" s="24">
        <v>1</v>
      </c>
      <c r="CD42" s="24">
        <v>2</v>
      </c>
      <c r="CE42" s="24">
        <v>2</v>
      </c>
      <c r="CF42" s="24">
        <v>2</v>
      </c>
      <c r="CG42" s="24">
        <v>2</v>
      </c>
      <c r="CH42" s="24">
        <v>2</v>
      </c>
      <c r="CI42" s="24">
        <v>2</v>
      </c>
      <c r="CJ42" s="24"/>
      <c r="CK42" s="24">
        <v>2</v>
      </c>
      <c r="CL42" s="57">
        <f t="shared" si="16"/>
        <v>27</v>
      </c>
      <c r="CM42" s="67">
        <f t="shared" si="17"/>
        <v>0.9642857142857143</v>
      </c>
      <c r="CN42" s="57">
        <f t="shared" si="18"/>
        <v>1</v>
      </c>
      <c r="CO42" s="67">
        <f t="shared" si="19"/>
        <v>3.5714285714285712E-2</v>
      </c>
      <c r="CP42" s="57">
        <f t="shared" si="20"/>
        <v>0</v>
      </c>
      <c r="CQ42" s="67">
        <f t="shared" si="21"/>
        <v>0</v>
      </c>
      <c r="CR42" s="57">
        <f t="shared" si="22"/>
        <v>1.9642857142857142</v>
      </c>
      <c r="CS42" s="57" t="str">
        <f t="shared" si="8"/>
        <v>Đạt mục tiêu</v>
      </c>
    </row>
    <row r="43" spans="1:97" ht="46.5" customHeight="1">
      <c r="A43" s="21"/>
      <c r="B43" s="24"/>
      <c r="C43" s="190"/>
      <c r="D43" s="192"/>
      <c r="E43" s="190"/>
      <c r="F43" s="192"/>
      <c r="G43" s="20" t="s">
        <v>840</v>
      </c>
      <c r="H43" s="20" t="s">
        <v>976</v>
      </c>
      <c r="I43" s="52" t="s">
        <v>784</v>
      </c>
      <c r="J43" s="24" t="s">
        <v>330</v>
      </c>
      <c r="K43" s="52" t="s">
        <v>341</v>
      </c>
      <c r="L43" s="24" t="s">
        <v>298</v>
      </c>
      <c r="M43" s="24" t="s">
        <v>186</v>
      </c>
      <c r="N43" s="24"/>
      <c r="O43" s="24"/>
      <c r="P43" s="24"/>
      <c r="Q43" s="24"/>
      <c r="R43" s="24"/>
      <c r="S43" s="24" t="s">
        <v>186</v>
      </c>
      <c r="T43" s="24"/>
      <c r="U43" s="24"/>
      <c r="V43" s="24"/>
      <c r="W43" s="28">
        <f t="shared" si="7"/>
        <v>1</v>
      </c>
      <c r="X43" s="24"/>
      <c r="Y43" s="91"/>
      <c r="Z43" s="24"/>
      <c r="AA43" s="24"/>
      <c r="AB43" s="24"/>
      <c r="AC43" s="24"/>
      <c r="AD43" s="24"/>
      <c r="AE43" s="24"/>
      <c r="AF43" s="24"/>
      <c r="AG43" s="24"/>
      <c r="AH43" s="24"/>
      <c r="AI43" s="24"/>
      <c r="AJ43" s="24"/>
      <c r="AK43" s="24"/>
      <c r="AL43" s="24"/>
      <c r="AM43" s="24"/>
      <c r="AN43" s="24"/>
      <c r="AO43" s="24"/>
      <c r="AP43" s="24"/>
      <c r="AQ43" s="24"/>
      <c r="AR43" s="24"/>
      <c r="AS43" s="24"/>
      <c r="AT43" s="24"/>
      <c r="AU43" s="24"/>
      <c r="AV43" s="24" t="s">
        <v>753</v>
      </c>
      <c r="AW43" s="24"/>
      <c r="AX43" s="24" t="s">
        <v>753</v>
      </c>
      <c r="AY43" s="24" t="s">
        <v>753</v>
      </c>
      <c r="AZ43" s="24"/>
      <c r="BA43" s="24"/>
      <c r="BB43" s="24"/>
      <c r="BC43" s="24"/>
      <c r="BD43" s="24"/>
      <c r="BE43" s="24"/>
      <c r="BF43" s="24"/>
      <c r="BG43" s="24"/>
      <c r="BH43" s="24"/>
      <c r="BI43" s="24">
        <v>2</v>
      </c>
      <c r="BJ43" s="24">
        <v>2</v>
      </c>
      <c r="BK43" s="24">
        <v>1</v>
      </c>
      <c r="BL43" s="24">
        <v>2</v>
      </c>
      <c r="BM43" s="24">
        <v>2</v>
      </c>
      <c r="BN43" s="24">
        <v>2</v>
      </c>
      <c r="BO43" s="24">
        <v>2</v>
      </c>
      <c r="BP43" s="24">
        <v>1</v>
      </c>
      <c r="BQ43" s="24">
        <v>2</v>
      </c>
      <c r="BR43" s="24">
        <v>1</v>
      </c>
      <c r="BS43" s="24">
        <v>2</v>
      </c>
      <c r="BT43" s="24">
        <v>2</v>
      </c>
      <c r="BU43" s="24">
        <v>2</v>
      </c>
      <c r="BV43" s="24">
        <v>2</v>
      </c>
      <c r="BW43" s="24">
        <v>2</v>
      </c>
      <c r="BX43" s="24">
        <v>2</v>
      </c>
      <c r="BY43" s="24">
        <v>2</v>
      </c>
      <c r="BZ43" s="24">
        <v>2</v>
      </c>
      <c r="CA43" s="24">
        <v>2</v>
      </c>
      <c r="CB43" s="24">
        <v>1</v>
      </c>
      <c r="CC43" s="24">
        <v>1</v>
      </c>
      <c r="CD43" s="24">
        <v>2</v>
      </c>
      <c r="CE43" s="24">
        <v>2</v>
      </c>
      <c r="CF43" s="24">
        <v>2</v>
      </c>
      <c r="CG43" s="24">
        <v>2</v>
      </c>
      <c r="CH43" s="24">
        <v>2</v>
      </c>
      <c r="CI43" s="24">
        <v>2</v>
      </c>
      <c r="CJ43" s="24"/>
      <c r="CK43" s="24">
        <v>2</v>
      </c>
      <c r="CL43" s="57">
        <f t="shared" si="16"/>
        <v>23</v>
      </c>
      <c r="CM43" s="67">
        <f t="shared" si="17"/>
        <v>0.8214285714285714</v>
      </c>
      <c r="CN43" s="57">
        <f t="shared" si="18"/>
        <v>5</v>
      </c>
      <c r="CO43" s="67">
        <f t="shared" si="19"/>
        <v>0.17857142857142858</v>
      </c>
      <c r="CP43" s="57">
        <f t="shared" si="20"/>
        <v>0</v>
      </c>
      <c r="CQ43" s="67">
        <f t="shared" si="21"/>
        <v>0</v>
      </c>
      <c r="CR43" s="57">
        <f t="shared" si="22"/>
        <v>1.8214285714285714</v>
      </c>
      <c r="CS43" s="57" t="str">
        <f t="shared" si="8"/>
        <v>Đạt mục tiêu</v>
      </c>
    </row>
    <row r="44" spans="1:97" ht="46.5" customHeight="1">
      <c r="A44" s="21"/>
      <c r="B44" s="24"/>
      <c r="C44" s="190"/>
      <c r="D44" s="192"/>
      <c r="E44" s="190"/>
      <c r="F44" s="192"/>
      <c r="G44" s="20" t="s">
        <v>841</v>
      </c>
      <c r="H44" s="20" t="s">
        <v>977</v>
      </c>
      <c r="I44" s="52" t="s">
        <v>780</v>
      </c>
      <c r="J44" s="24" t="s">
        <v>330</v>
      </c>
      <c r="K44" s="52" t="s">
        <v>341</v>
      </c>
      <c r="L44" s="24" t="s">
        <v>298</v>
      </c>
      <c r="M44" s="24" t="s">
        <v>186</v>
      </c>
      <c r="N44" s="24"/>
      <c r="O44" s="24"/>
      <c r="P44" s="24"/>
      <c r="Q44" s="24"/>
      <c r="R44" s="24"/>
      <c r="S44" s="24"/>
      <c r="T44" s="24" t="s">
        <v>186</v>
      </c>
      <c r="U44" s="24"/>
      <c r="V44" s="24"/>
      <c r="W44" s="28">
        <f t="shared" si="7"/>
        <v>1</v>
      </c>
      <c r="X44" s="24"/>
      <c r="Y44" s="91"/>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t="s">
        <v>753</v>
      </c>
      <c r="AX44" s="24"/>
      <c r="AY44" s="24"/>
      <c r="AZ44" s="24" t="s">
        <v>753</v>
      </c>
      <c r="BA44" s="24" t="s">
        <v>753</v>
      </c>
      <c r="BB44" s="24" t="s">
        <v>753</v>
      </c>
      <c r="BC44" s="24"/>
      <c r="BD44" s="24"/>
      <c r="BE44" s="24"/>
      <c r="BF44" s="24"/>
      <c r="BG44" s="24"/>
      <c r="BH44" s="24"/>
      <c r="BI44" s="24">
        <v>2</v>
      </c>
      <c r="BJ44" s="24">
        <v>2</v>
      </c>
      <c r="BK44" s="24">
        <v>1</v>
      </c>
      <c r="BL44" s="24">
        <v>2</v>
      </c>
      <c r="BM44" s="24">
        <v>2</v>
      </c>
      <c r="BN44" s="24">
        <v>2</v>
      </c>
      <c r="BO44" s="24">
        <v>2</v>
      </c>
      <c r="BP44" s="24">
        <v>1</v>
      </c>
      <c r="BQ44" s="24">
        <v>2</v>
      </c>
      <c r="BR44" s="24">
        <v>1</v>
      </c>
      <c r="BS44" s="24">
        <v>2</v>
      </c>
      <c r="BT44" s="24">
        <v>2</v>
      </c>
      <c r="BU44" s="24">
        <v>2</v>
      </c>
      <c r="BV44" s="24">
        <v>2</v>
      </c>
      <c r="BW44" s="24">
        <v>2</v>
      </c>
      <c r="BX44" s="24">
        <v>2</v>
      </c>
      <c r="BY44" s="24">
        <v>2</v>
      </c>
      <c r="BZ44" s="24">
        <v>2</v>
      </c>
      <c r="CA44" s="24">
        <v>2</v>
      </c>
      <c r="CB44" s="24">
        <v>1</v>
      </c>
      <c r="CC44" s="24">
        <v>1</v>
      </c>
      <c r="CD44" s="24">
        <v>2</v>
      </c>
      <c r="CE44" s="24">
        <v>2</v>
      </c>
      <c r="CF44" s="24">
        <v>2</v>
      </c>
      <c r="CG44" s="24">
        <v>2</v>
      </c>
      <c r="CH44" s="24">
        <v>2</v>
      </c>
      <c r="CI44" s="24">
        <v>2</v>
      </c>
      <c r="CJ44" s="24">
        <v>2</v>
      </c>
      <c r="CK44" s="24">
        <v>2</v>
      </c>
      <c r="CL44" s="57">
        <f t="shared" si="16"/>
        <v>24</v>
      </c>
      <c r="CM44" s="67">
        <f t="shared" si="17"/>
        <v>0.82758620689655171</v>
      </c>
      <c r="CN44" s="57">
        <f t="shared" si="18"/>
        <v>5</v>
      </c>
      <c r="CO44" s="67">
        <f t="shared" si="19"/>
        <v>0.17241379310344829</v>
      </c>
      <c r="CP44" s="57">
        <f t="shared" si="20"/>
        <v>0</v>
      </c>
      <c r="CQ44" s="67">
        <f t="shared" si="21"/>
        <v>0</v>
      </c>
      <c r="CR44" s="57">
        <f t="shared" si="22"/>
        <v>1.8275862068965518</v>
      </c>
      <c r="CS44" s="57" t="str">
        <f t="shared" si="8"/>
        <v>Đạt mục tiêu</v>
      </c>
    </row>
    <row r="45" spans="1:97" ht="46.5" customHeight="1">
      <c r="A45" s="21"/>
      <c r="B45" s="24"/>
      <c r="C45" s="190"/>
      <c r="D45" s="192"/>
      <c r="E45" s="190"/>
      <c r="F45" s="192"/>
      <c r="G45" s="20" t="s">
        <v>842</v>
      </c>
      <c r="H45" s="20" t="s">
        <v>978</v>
      </c>
      <c r="I45" s="52" t="s">
        <v>780</v>
      </c>
      <c r="J45" s="24" t="s">
        <v>330</v>
      </c>
      <c r="K45" s="52" t="s">
        <v>341</v>
      </c>
      <c r="L45" s="24" t="s">
        <v>298</v>
      </c>
      <c r="M45" s="24" t="s">
        <v>186</v>
      </c>
      <c r="N45" s="24"/>
      <c r="O45" s="24"/>
      <c r="P45" s="24"/>
      <c r="Q45" s="24"/>
      <c r="R45" s="24"/>
      <c r="S45" s="24"/>
      <c r="T45" s="24"/>
      <c r="U45" s="24" t="s">
        <v>186</v>
      </c>
      <c r="V45" s="24"/>
      <c r="W45" s="28">
        <f t="shared" si="7"/>
        <v>1</v>
      </c>
      <c r="X45" s="24"/>
      <c r="Y45" s="91"/>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t="s">
        <v>753</v>
      </c>
      <c r="BD45" s="24" t="s">
        <v>753</v>
      </c>
      <c r="BE45" s="24" t="s">
        <v>753</v>
      </c>
      <c r="BF45" s="24"/>
      <c r="BG45" s="24"/>
      <c r="BH45" s="24"/>
      <c r="BI45" s="24">
        <v>2</v>
      </c>
      <c r="BJ45" s="24">
        <v>2</v>
      </c>
      <c r="BK45" s="24">
        <v>1</v>
      </c>
      <c r="BL45" s="24">
        <v>2</v>
      </c>
      <c r="BM45" s="24">
        <v>2</v>
      </c>
      <c r="BN45" s="24">
        <v>2</v>
      </c>
      <c r="BO45" s="24">
        <v>2</v>
      </c>
      <c r="BP45" s="24">
        <v>1</v>
      </c>
      <c r="BQ45" s="24">
        <v>2</v>
      </c>
      <c r="BR45" s="24">
        <v>2</v>
      </c>
      <c r="BS45" s="24">
        <v>2</v>
      </c>
      <c r="BT45" s="24">
        <v>2</v>
      </c>
      <c r="BU45" s="24">
        <v>2</v>
      </c>
      <c r="BV45" s="24">
        <v>2</v>
      </c>
      <c r="BW45" s="24">
        <v>2</v>
      </c>
      <c r="BX45" s="24">
        <v>2</v>
      </c>
      <c r="BY45" s="24">
        <v>2</v>
      </c>
      <c r="BZ45" s="24">
        <v>2</v>
      </c>
      <c r="CA45" s="24">
        <v>2</v>
      </c>
      <c r="CB45" s="24">
        <v>1</v>
      </c>
      <c r="CC45" s="24">
        <v>1</v>
      </c>
      <c r="CD45" s="24">
        <v>2</v>
      </c>
      <c r="CE45" s="24">
        <v>2</v>
      </c>
      <c r="CF45" s="24">
        <v>2</v>
      </c>
      <c r="CG45" s="24">
        <v>2</v>
      </c>
      <c r="CH45" s="24">
        <v>2</v>
      </c>
      <c r="CI45" s="24">
        <v>2</v>
      </c>
      <c r="CJ45" s="24">
        <v>2</v>
      </c>
      <c r="CK45" s="24">
        <v>2</v>
      </c>
      <c r="CL45" s="57">
        <f t="shared" si="16"/>
        <v>25</v>
      </c>
      <c r="CM45" s="67">
        <f t="shared" si="17"/>
        <v>0.86206896551724133</v>
      </c>
      <c r="CN45" s="57">
        <f t="shared" si="18"/>
        <v>4</v>
      </c>
      <c r="CO45" s="67">
        <f t="shared" si="19"/>
        <v>0.13793103448275862</v>
      </c>
      <c r="CP45" s="57">
        <f t="shared" si="20"/>
        <v>0</v>
      </c>
      <c r="CQ45" s="67">
        <f t="shared" si="21"/>
        <v>0</v>
      </c>
      <c r="CR45" s="57">
        <f t="shared" si="22"/>
        <v>1.8620689655172413</v>
      </c>
      <c r="CS45" s="57" t="str">
        <f t="shared" si="8"/>
        <v>Đạt mục tiêu</v>
      </c>
    </row>
    <row r="46" spans="1:97" ht="46.5" customHeight="1">
      <c r="A46" s="21"/>
      <c r="B46" s="24"/>
      <c r="C46" s="182"/>
      <c r="D46" s="193"/>
      <c r="E46" s="182"/>
      <c r="F46" s="193"/>
      <c r="G46" s="20" t="s">
        <v>843</v>
      </c>
      <c r="H46" s="20" t="s">
        <v>979</v>
      </c>
      <c r="I46" s="52" t="s">
        <v>785</v>
      </c>
      <c r="J46" s="24" t="s">
        <v>330</v>
      </c>
      <c r="K46" s="52" t="s">
        <v>341</v>
      </c>
      <c r="L46" s="24" t="s">
        <v>298</v>
      </c>
      <c r="M46" s="24" t="s">
        <v>186</v>
      </c>
      <c r="N46" s="24"/>
      <c r="O46" s="24"/>
      <c r="P46" s="24"/>
      <c r="Q46" s="24"/>
      <c r="R46" s="24"/>
      <c r="S46" s="24"/>
      <c r="T46" s="24"/>
      <c r="U46" s="24"/>
      <c r="V46" s="24" t="s">
        <v>186</v>
      </c>
      <c r="W46" s="28">
        <f t="shared" si="7"/>
        <v>1</v>
      </c>
      <c r="X46" s="24"/>
      <c r="Y46" s="91"/>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t="s">
        <v>753</v>
      </c>
      <c r="BG46" s="24" t="s">
        <v>753</v>
      </c>
      <c r="BH46" s="24" t="s">
        <v>753</v>
      </c>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57">
        <f t="shared" si="16"/>
        <v>0</v>
      </c>
      <c r="CM46" s="67" t="e">
        <f t="shared" si="17"/>
        <v>#DIV/0!</v>
      </c>
      <c r="CN46" s="57">
        <f t="shared" si="18"/>
        <v>0</v>
      </c>
      <c r="CO46" s="67" t="e">
        <f t="shared" si="19"/>
        <v>#DIV/0!</v>
      </c>
      <c r="CP46" s="57">
        <f t="shared" si="20"/>
        <v>0</v>
      </c>
      <c r="CQ46" s="67" t="e">
        <f t="shared" si="21"/>
        <v>#DIV/0!</v>
      </c>
      <c r="CR46" s="57" t="e">
        <f t="shared" si="22"/>
        <v>#DIV/0!</v>
      </c>
      <c r="CS46" s="57" t="e">
        <f t="shared" si="8"/>
        <v>#DIV/0!</v>
      </c>
    </row>
    <row r="47" spans="1:97" ht="31.5">
      <c r="A47" s="21">
        <v>24</v>
      </c>
      <c r="B47" s="28">
        <v>49</v>
      </c>
      <c r="C47" s="186" t="s">
        <v>278</v>
      </c>
      <c r="D47" s="186"/>
      <c r="E47" s="186"/>
      <c r="F47" s="29" t="s">
        <v>361</v>
      </c>
      <c r="G47" s="29" t="s">
        <v>361</v>
      </c>
      <c r="H47" s="29" t="s">
        <v>361</v>
      </c>
      <c r="I47" s="29" t="s">
        <v>361</v>
      </c>
      <c r="J47" s="29" t="s">
        <v>361</v>
      </c>
      <c r="K47" s="52" t="s">
        <v>341</v>
      </c>
      <c r="L47" s="29" t="s">
        <v>361</v>
      </c>
      <c r="M47" s="29" t="s">
        <v>361</v>
      </c>
      <c r="N47" s="29" t="s">
        <v>361</v>
      </c>
      <c r="O47" s="29" t="s">
        <v>361</v>
      </c>
      <c r="P47" s="29" t="s">
        <v>361</v>
      </c>
      <c r="Q47" s="29" t="s">
        <v>361</v>
      </c>
      <c r="R47" s="29" t="s">
        <v>361</v>
      </c>
      <c r="S47" s="29" t="s">
        <v>361</v>
      </c>
      <c r="T47" s="29" t="s">
        <v>361</v>
      </c>
      <c r="U47" s="29" t="s">
        <v>361</v>
      </c>
      <c r="V47" s="29" t="s">
        <v>361</v>
      </c>
      <c r="W47" s="28">
        <f t="shared" si="7"/>
        <v>0</v>
      </c>
      <c r="X47" s="29"/>
      <c r="Y47" s="91">
        <f>SUM(Y48:Y57)</f>
        <v>9</v>
      </c>
      <c r="Z47" s="29" t="s">
        <v>361</v>
      </c>
      <c r="AA47" s="29" t="s">
        <v>361</v>
      </c>
      <c r="AB47" s="29" t="s">
        <v>361</v>
      </c>
      <c r="AC47" s="29" t="s">
        <v>361</v>
      </c>
      <c r="AD47" s="29" t="s">
        <v>361</v>
      </c>
      <c r="AE47" s="29" t="s">
        <v>361</v>
      </c>
      <c r="AF47" s="29" t="s">
        <v>361</v>
      </c>
      <c r="AG47" s="29" t="s">
        <v>361</v>
      </c>
      <c r="AH47" s="29" t="s">
        <v>361</v>
      </c>
      <c r="AI47" s="29" t="s">
        <v>361</v>
      </c>
      <c r="AJ47" s="29" t="s">
        <v>361</v>
      </c>
      <c r="AK47" s="29" t="s">
        <v>361</v>
      </c>
      <c r="AL47" s="29" t="s">
        <v>361</v>
      </c>
      <c r="AM47" s="29" t="s">
        <v>361</v>
      </c>
      <c r="AN47" s="29" t="s">
        <v>361</v>
      </c>
      <c r="AO47" s="29" t="s">
        <v>361</v>
      </c>
      <c r="AP47" s="29"/>
      <c r="AQ47" s="29" t="s">
        <v>361</v>
      </c>
      <c r="AR47" s="29" t="s">
        <v>361</v>
      </c>
      <c r="AS47" s="29" t="s">
        <v>361</v>
      </c>
      <c r="AT47" s="29" t="s">
        <v>361</v>
      </c>
      <c r="AU47" s="29" t="s">
        <v>361</v>
      </c>
      <c r="AV47" s="29" t="s">
        <v>361</v>
      </c>
      <c r="AW47" s="29" t="s">
        <v>361</v>
      </c>
      <c r="AX47" s="29" t="s">
        <v>361</v>
      </c>
      <c r="AY47" s="29" t="s">
        <v>361</v>
      </c>
      <c r="AZ47" s="29" t="s">
        <v>361</v>
      </c>
      <c r="BA47" s="29" t="s">
        <v>361</v>
      </c>
      <c r="BB47" s="29"/>
      <c r="BC47" s="29" t="s">
        <v>361</v>
      </c>
      <c r="BD47" s="29" t="s">
        <v>361</v>
      </c>
      <c r="BE47" s="29" t="s">
        <v>361</v>
      </c>
      <c r="BF47" s="29" t="s">
        <v>361</v>
      </c>
      <c r="BG47" s="29" t="s">
        <v>361</v>
      </c>
      <c r="BH47" s="29" t="s">
        <v>361</v>
      </c>
      <c r="BI47" s="29" t="s">
        <v>361</v>
      </c>
      <c r="BJ47" s="29" t="s">
        <v>361</v>
      </c>
      <c r="BK47" s="29" t="s">
        <v>361</v>
      </c>
      <c r="BL47" s="29" t="s">
        <v>361</v>
      </c>
      <c r="BM47" s="29" t="s">
        <v>361</v>
      </c>
      <c r="BN47" s="29" t="s">
        <v>361</v>
      </c>
      <c r="BO47" s="29" t="s">
        <v>361</v>
      </c>
      <c r="BP47" s="29" t="s">
        <v>361</v>
      </c>
      <c r="BQ47" s="29" t="s">
        <v>361</v>
      </c>
      <c r="BR47" s="29" t="s">
        <v>361</v>
      </c>
      <c r="BS47" s="29" t="s">
        <v>361</v>
      </c>
      <c r="BT47" s="29" t="s">
        <v>361</v>
      </c>
      <c r="BU47" s="29" t="s">
        <v>361</v>
      </c>
      <c r="BV47" s="29" t="s">
        <v>361</v>
      </c>
      <c r="BW47" s="29" t="s">
        <v>361</v>
      </c>
      <c r="BX47" s="29" t="s">
        <v>361</v>
      </c>
      <c r="BY47" s="29" t="s">
        <v>361</v>
      </c>
      <c r="BZ47" s="29" t="s">
        <v>361</v>
      </c>
      <c r="CA47" s="29" t="s">
        <v>361</v>
      </c>
      <c r="CB47" s="29" t="s">
        <v>361</v>
      </c>
      <c r="CC47" s="29" t="s">
        <v>361</v>
      </c>
      <c r="CD47" s="29" t="s">
        <v>361</v>
      </c>
      <c r="CE47" s="29" t="s">
        <v>361</v>
      </c>
      <c r="CF47" s="29" t="s">
        <v>361</v>
      </c>
      <c r="CG47" s="29" t="s">
        <v>361</v>
      </c>
      <c r="CH47" s="29" t="s">
        <v>361</v>
      </c>
      <c r="CI47" s="29" t="s">
        <v>361</v>
      </c>
      <c r="CJ47" s="29" t="s">
        <v>361</v>
      </c>
      <c r="CK47" s="29" t="s">
        <v>361</v>
      </c>
      <c r="CL47" s="29" t="s">
        <v>361</v>
      </c>
      <c r="CM47" s="29" t="s">
        <v>361</v>
      </c>
      <c r="CN47" s="29" t="s">
        <v>361</v>
      </c>
      <c r="CO47" s="29" t="s">
        <v>361</v>
      </c>
      <c r="CP47" s="29" t="s">
        <v>361</v>
      </c>
      <c r="CQ47" s="29" t="s">
        <v>361</v>
      </c>
      <c r="CR47" s="29" t="s">
        <v>361</v>
      </c>
      <c r="CS47" s="29" t="s">
        <v>361</v>
      </c>
    </row>
    <row r="48" spans="1:97">
      <c r="A48" s="21"/>
      <c r="B48" s="28"/>
      <c r="C48" s="85"/>
      <c r="D48" s="85"/>
      <c r="E48" s="85"/>
      <c r="F48" s="86"/>
      <c r="G48" s="29"/>
      <c r="H48" s="29"/>
      <c r="I48" s="29"/>
      <c r="J48" s="29"/>
      <c r="K48" s="52"/>
      <c r="L48" s="29"/>
      <c r="M48" s="29"/>
      <c r="N48" s="29"/>
      <c r="O48" s="29"/>
      <c r="P48" s="29"/>
      <c r="Q48" s="29"/>
      <c r="R48" s="29"/>
      <c r="S48" s="29"/>
      <c r="T48" s="29"/>
      <c r="U48" s="29"/>
      <c r="V48" s="29"/>
      <c r="W48" s="28"/>
      <c r="X48" s="29"/>
      <c r="Y48" s="91"/>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row>
    <row r="49" spans="1:97" ht="83.25" customHeight="1">
      <c r="A49" s="21">
        <v>25</v>
      </c>
      <c r="B49" s="24">
        <v>52</v>
      </c>
      <c r="C49" s="181" t="s">
        <v>41</v>
      </c>
      <c r="D49" s="191" t="s">
        <v>10</v>
      </c>
      <c r="E49" s="181" t="s">
        <v>42</v>
      </c>
      <c r="F49" s="191" t="s">
        <v>12</v>
      </c>
      <c r="G49" s="50" t="s">
        <v>42</v>
      </c>
      <c r="H49" s="50" t="s">
        <v>656</v>
      </c>
      <c r="I49" s="52" t="s">
        <v>780</v>
      </c>
      <c r="J49" s="24" t="s">
        <v>497</v>
      </c>
      <c r="K49" s="52" t="s">
        <v>341</v>
      </c>
      <c r="L49" s="24" t="s">
        <v>298</v>
      </c>
      <c r="M49" s="24" t="s">
        <v>186</v>
      </c>
      <c r="N49" s="24"/>
      <c r="O49" s="24"/>
      <c r="P49" s="24"/>
      <c r="Q49" s="24"/>
      <c r="R49" s="24"/>
      <c r="S49" s="24"/>
      <c r="T49" s="24"/>
      <c r="U49" s="24"/>
      <c r="V49" s="24"/>
      <c r="W49" s="28">
        <f t="shared" si="7"/>
        <v>0</v>
      </c>
      <c r="X49" s="24"/>
      <c r="Y49" s="91">
        <v>1</v>
      </c>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v>2</v>
      </c>
      <c r="BJ49" s="24">
        <v>2</v>
      </c>
      <c r="BK49" s="24">
        <v>2</v>
      </c>
      <c r="BL49" s="24">
        <v>2</v>
      </c>
      <c r="BM49" s="24">
        <v>2</v>
      </c>
      <c r="BN49" s="24">
        <v>2</v>
      </c>
      <c r="BO49" s="24">
        <v>2</v>
      </c>
      <c r="BP49" s="24">
        <v>2</v>
      </c>
      <c r="BQ49" s="24">
        <v>2</v>
      </c>
      <c r="BR49" s="24">
        <v>2</v>
      </c>
      <c r="BS49" s="24">
        <v>2</v>
      </c>
      <c r="BT49" s="24">
        <v>2</v>
      </c>
      <c r="BU49" s="24">
        <v>2</v>
      </c>
      <c r="BV49" s="24">
        <v>2</v>
      </c>
      <c r="BW49" s="24">
        <v>2</v>
      </c>
      <c r="BX49" s="24">
        <v>2</v>
      </c>
      <c r="BY49" s="24">
        <v>2</v>
      </c>
      <c r="BZ49" s="24">
        <v>2</v>
      </c>
      <c r="CA49" s="24">
        <v>2</v>
      </c>
      <c r="CB49" s="24">
        <v>2</v>
      </c>
      <c r="CC49" s="24">
        <v>1</v>
      </c>
      <c r="CD49" s="24">
        <v>2</v>
      </c>
      <c r="CE49" s="24">
        <v>2</v>
      </c>
      <c r="CF49" s="24">
        <v>2</v>
      </c>
      <c r="CG49" s="24">
        <v>2</v>
      </c>
      <c r="CH49" s="24">
        <v>2</v>
      </c>
      <c r="CI49" s="24">
        <v>2</v>
      </c>
      <c r="CJ49" s="24"/>
      <c r="CK49" s="24">
        <v>2</v>
      </c>
      <c r="CL49" s="57">
        <f t="shared" ref="CL49:CL57" si="23">COUNTIF($BI49:$CK49,2)</f>
        <v>27</v>
      </c>
      <c r="CM49" s="67">
        <f t="shared" ref="CM49:CM57" si="24">CL49/COUNTA($BI49:$CK49)</f>
        <v>0.9642857142857143</v>
      </c>
      <c r="CN49" s="57">
        <f t="shared" ref="CN49:CN57" si="25">COUNTIF($BI49:$CK49,1)</f>
        <v>1</v>
      </c>
      <c r="CO49" s="67">
        <f t="shared" ref="CO49:CO57" si="26">CN49/COUNTA($BI49:$CK49)</f>
        <v>3.5714285714285712E-2</v>
      </c>
      <c r="CP49" s="57">
        <f t="shared" ref="CP49:CP57" si="27">COUNTIF($BI49:$CK49,0)</f>
        <v>0</v>
      </c>
      <c r="CQ49" s="67">
        <f t="shared" ref="CQ49:CQ57" si="28">CP49/COUNTA($BI49:$CK49)</f>
        <v>0</v>
      </c>
      <c r="CR49" s="57">
        <f t="shared" ref="CR49:CR57" si="29">(((CL49*2)+(CN49*1)+(CP49*0)))/COUNTA($BI49:$CK49)</f>
        <v>1.9642857142857142</v>
      </c>
      <c r="CS49" s="57" t="str">
        <f t="shared" si="8"/>
        <v>Đạt mục tiêu</v>
      </c>
    </row>
    <row r="50" spans="1:97" ht="72.75" customHeight="1">
      <c r="A50" s="21">
        <v>26</v>
      </c>
      <c r="B50" s="24">
        <v>55</v>
      </c>
      <c r="C50" s="190"/>
      <c r="D50" s="192"/>
      <c r="E50" s="190"/>
      <c r="F50" s="192"/>
      <c r="G50" s="50" t="s">
        <v>657</v>
      </c>
      <c r="H50" s="50" t="s">
        <v>755</v>
      </c>
      <c r="I50" s="52" t="s">
        <v>780</v>
      </c>
      <c r="J50" s="24" t="s">
        <v>497</v>
      </c>
      <c r="K50" s="52" t="s">
        <v>341</v>
      </c>
      <c r="L50" s="24" t="s">
        <v>298</v>
      </c>
      <c r="M50" s="24" t="s">
        <v>186</v>
      </c>
      <c r="N50" s="24" t="s">
        <v>186</v>
      </c>
      <c r="O50" s="24"/>
      <c r="P50" s="24"/>
      <c r="Q50" s="24"/>
      <c r="R50" s="24"/>
      <c r="S50" s="24"/>
      <c r="T50" s="24"/>
      <c r="U50" s="24"/>
      <c r="V50" s="24"/>
      <c r="W50" s="28">
        <f t="shared" si="7"/>
        <v>1</v>
      </c>
      <c r="X50" s="24"/>
      <c r="Y50" s="91">
        <v>1</v>
      </c>
      <c r="Z50" s="24" t="s">
        <v>754</v>
      </c>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v>2</v>
      </c>
      <c r="BJ50" s="24">
        <v>2</v>
      </c>
      <c r="BK50" s="24">
        <v>2</v>
      </c>
      <c r="BL50" s="24">
        <v>2</v>
      </c>
      <c r="BM50" s="24">
        <v>2</v>
      </c>
      <c r="BN50" s="24">
        <v>2</v>
      </c>
      <c r="BO50" s="24">
        <v>2</v>
      </c>
      <c r="BP50" s="24">
        <v>2</v>
      </c>
      <c r="BQ50" s="24">
        <v>2</v>
      </c>
      <c r="BR50" s="24">
        <v>2</v>
      </c>
      <c r="BS50" s="24">
        <v>2</v>
      </c>
      <c r="BT50" s="24">
        <v>2</v>
      </c>
      <c r="BU50" s="24">
        <v>2</v>
      </c>
      <c r="BV50" s="24">
        <v>2</v>
      </c>
      <c r="BW50" s="24">
        <v>2</v>
      </c>
      <c r="BX50" s="24">
        <v>2</v>
      </c>
      <c r="BY50" s="24">
        <v>2</v>
      </c>
      <c r="BZ50" s="24">
        <v>2</v>
      </c>
      <c r="CA50" s="24">
        <v>2</v>
      </c>
      <c r="CB50" s="24">
        <v>2</v>
      </c>
      <c r="CC50" s="24">
        <v>1</v>
      </c>
      <c r="CD50" s="24">
        <v>2</v>
      </c>
      <c r="CE50" s="24">
        <v>2</v>
      </c>
      <c r="CF50" s="24">
        <v>2</v>
      </c>
      <c r="CG50" s="24">
        <v>2</v>
      </c>
      <c r="CH50" s="24">
        <v>2</v>
      </c>
      <c r="CI50" s="24">
        <v>2</v>
      </c>
      <c r="CJ50" s="24"/>
      <c r="CK50" s="24">
        <v>2</v>
      </c>
      <c r="CL50" s="57">
        <f t="shared" si="23"/>
        <v>27</v>
      </c>
      <c r="CM50" s="67">
        <f t="shared" si="24"/>
        <v>0.9642857142857143</v>
      </c>
      <c r="CN50" s="57">
        <f t="shared" si="25"/>
        <v>1</v>
      </c>
      <c r="CO50" s="67">
        <f t="shared" si="26"/>
        <v>3.5714285714285712E-2</v>
      </c>
      <c r="CP50" s="57">
        <f t="shared" si="27"/>
        <v>0</v>
      </c>
      <c r="CQ50" s="67">
        <f t="shared" si="28"/>
        <v>0</v>
      </c>
      <c r="CR50" s="57">
        <f t="shared" si="29"/>
        <v>1.9642857142857142</v>
      </c>
      <c r="CS50" s="57" t="str">
        <f t="shared" si="8"/>
        <v>Đạt mục tiêu</v>
      </c>
    </row>
    <row r="51" spans="1:97" ht="54.75" customHeight="1">
      <c r="A51" s="21"/>
      <c r="B51" s="24"/>
      <c r="C51" s="182"/>
      <c r="D51" s="193"/>
      <c r="E51" s="182"/>
      <c r="F51" s="193"/>
      <c r="G51" s="50" t="s">
        <v>626</v>
      </c>
      <c r="H51" s="50" t="s">
        <v>627</v>
      </c>
      <c r="I51" s="52" t="s">
        <v>780</v>
      </c>
      <c r="J51" s="24" t="s">
        <v>497</v>
      </c>
      <c r="K51" s="52" t="s">
        <v>341</v>
      </c>
      <c r="L51" s="24" t="s">
        <v>298</v>
      </c>
      <c r="M51" s="24" t="s">
        <v>186</v>
      </c>
      <c r="N51" s="24"/>
      <c r="O51" s="24" t="s">
        <v>186</v>
      </c>
      <c r="P51" s="24"/>
      <c r="Q51" s="24"/>
      <c r="R51" s="24"/>
      <c r="S51" s="24"/>
      <c r="T51" s="24"/>
      <c r="U51" s="24"/>
      <c r="V51" s="24"/>
      <c r="W51" s="28">
        <f t="shared" si="7"/>
        <v>1</v>
      </c>
      <c r="X51" s="24"/>
      <c r="Y51" s="91">
        <v>1</v>
      </c>
      <c r="Z51" s="24"/>
      <c r="AA51" s="24"/>
      <c r="AB51" s="24"/>
      <c r="AC51" s="24"/>
      <c r="AD51" s="24"/>
      <c r="AE51" s="24"/>
      <c r="AF51" s="24"/>
      <c r="AG51" s="24" t="s">
        <v>754</v>
      </c>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v>2</v>
      </c>
      <c r="BJ51" s="24">
        <v>2</v>
      </c>
      <c r="BK51" s="24">
        <v>1</v>
      </c>
      <c r="BL51" s="24">
        <v>1</v>
      </c>
      <c r="BM51" s="24">
        <v>2</v>
      </c>
      <c r="BN51" s="24">
        <v>2</v>
      </c>
      <c r="BO51" s="24">
        <v>2</v>
      </c>
      <c r="BP51" s="24">
        <v>1</v>
      </c>
      <c r="BQ51" s="24">
        <v>2</v>
      </c>
      <c r="BR51" s="24">
        <v>1</v>
      </c>
      <c r="BS51" s="24">
        <v>2</v>
      </c>
      <c r="BT51" s="24">
        <v>2</v>
      </c>
      <c r="BU51" s="24">
        <v>2</v>
      </c>
      <c r="BV51" s="24">
        <v>2</v>
      </c>
      <c r="BW51" s="24">
        <v>2</v>
      </c>
      <c r="BX51" s="24">
        <v>1</v>
      </c>
      <c r="BY51" s="24">
        <v>2</v>
      </c>
      <c r="BZ51" s="24">
        <v>2</v>
      </c>
      <c r="CA51" s="24">
        <v>1</v>
      </c>
      <c r="CB51" s="24">
        <v>1</v>
      </c>
      <c r="CC51" s="24">
        <v>1</v>
      </c>
      <c r="CD51" s="24">
        <v>2</v>
      </c>
      <c r="CE51" s="24">
        <v>2</v>
      </c>
      <c r="CF51" s="24">
        <v>2</v>
      </c>
      <c r="CG51" s="24">
        <v>2</v>
      </c>
      <c r="CH51" s="24">
        <v>2</v>
      </c>
      <c r="CI51" s="24">
        <v>2</v>
      </c>
      <c r="CJ51" s="24"/>
      <c r="CK51" s="24">
        <v>2</v>
      </c>
      <c r="CL51" s="57">
        <f t="shared" si="23"/>
        <v>20</v>
      </c>
      <c r="CM51" s="67">
        <f t="shared" si="24"/>
        <v>0.7142857142857143</v>
      </c>
      <c r="CN51" s="57">
        <f t="shared" si="25"/>
        <v>8</v>
      </c>
      <c r="CO51" s="67">
        <f t="shared" si="26"/>
        <v>0.2857142857142857</v>
      </c>
      <c r="CP51" s="57">
        <f t="shared" si="27"/>
        <v>0</v>
      </c>
      <c r="CQ51" s="67">
        <f t="shared" si="28"/>
        <v>0</v>
      </c>
      <c r="CR51" s="57">
        <f t="shared" si="29"/>
        <v>1.7142857142857142</v>
      </c>
      <c r="CS51" s="57" t="str">
        <f t="shared" si="8"/>
        <v>Đạt mục tiêu</v>
      </c>
    </row>
    <row r="52" spans="1:97" ht="119.25" customHeight="1">
      <c r="A52" s="21"/>
      <c r="B52" s="24"/>
      <c r="C52" s="181" t="s">
        <v>28</v>
      </c>
      <c r="D52" s="191" t="s">
        <v>10</v>
      </c>
      <c r="E52" s="181" t="s">
        <v>29</v>
      </c>
      <c r="F52" s="191" t="s">
        <v>12</v>
      </c>
      <c r="G52" s="20" t="s">
        <v>844</v>
      </c>
      <c r="H52" s="20" t="s">
        <v>797</v>
      </c>
      <c r="I52" s="52" t="s">
        <v>780</v>
      </c>
      <c r="J52" s="24" t="s">
        <v>497</v>
      </c>
      <c r="K52" s="52" t="s">
        <v>341</v>
      </c>
      <c r="L52" s="24" t="s">
        <v>298</v>
      </c>
      <c r="M52" s="24" t="s">
        <v>186</v>
      </c>
      <c r="N52" s="24"/>
      <c r="O52" s="24"/>
      <c r="P52" s="24" t="s">
        <v>186</v>
      </c>
      <c r="Q52" s="24"/>
      <c r="R52" s="24"/>
      <c r="S52" s="24"/>
      <c r="T52" s="24"/>
      <c r="U52" s="24"/>
      <c r="V52" s="24"/>
      <c r="W52" s="28">
        <f t="shared" si="7"/>
        <v>1</v>
      </c>
      <c r="X52" s="24"/>
      <c r="Y52" s="91">
        <v>1</v>
      </c>
      <c r="Z52" s="24"/>
      <c r="AA52" s="24"/>
      <c r="AB52" s="24"/>
      <c r="AC52" s="24"/>
      <c r="AD52" s="24"/>
      <c r="AE52" s="24"/>
      <c r="AF52" s="24"/>
      <c r="AG52" s="24"/>
      <c r="AH52" s="24"/>
      <c r="AI52" s="24"/>
      <c r="AJ52" s="24" t="s">
        <v>754</v>
      </c>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v>2</v>
      </c>
      <c r="BJ52" s="24">
        <v>2</v>
      </c>
      <c r="BK52" s="24">
        <v>1</v>
      </c>
      <c r="BL52" s="24">
        <v>2</v>
      </c>
      <c r="BM52" s="24">
        <v>2</v>
      </c>
      <c r="BN52" s="24">
        <v>2</v>
      </c>
      <c r="BO52" s="24">
        <v>2</v>
      </c>
      <c r="BP52" s="24">
        <v>1</v>
      </c>
      <c r="BQ52" s="24">
        <v>2</v>
      </c>
      <c r="BR52" s="24">
        <v>1</v>
      </c>
      <c r="BS52" s="24">
        <v>2</v>
      </c>
      <c r="BT52" s="24">
        <v>2</v>
      </c>
      <c r="BU52" s="24">
        <v>2</v>
      </c>
      <c r="BV52" s="24">
        <v>2</v>
      </c>
      <c r="BW52" s="24">
        <v>2</v>
      </c>
      <c r="BX52" s="24">
        <v>1</v>
      </c>
      <c r="BY52" s="24">
        <v>2</v>
      </c>
      <c r="BZ52" s="24">
        <v>2</v>
      </c>
      <c r="CA52" s="24">
        <v>1</v>
      </c>
      <c r="CB52" s="24">
        <v>1</v>
      </c>
      <c r="CC52" s="24">
        <v>1</v>
      </c>
      <c r="CD52" s="24">
        <v>2</v>
      </c>
      <c r="CE52" s="24">
        <v>2</v>
      </c>
      <c r="CF52" s="24">
        <v>2</v>
      </c>
      <c r="CG52" s="24">
        <v>2</v>
      </c>
      <c r="CH52" s="24">
        <v>2</v>
      </c>
      <c r="CI52" s="24">
        <v>2</v>
      </c>
      <c r="CJ52" s="24"/>
      <c r="CK52" s="24">
        <v>2</v>
      </c>
      <c r="CL52" s="57">
        <f t="shared" si="23"/>
        <v>21</v>
      </c>
      <c r="CM52" s="67">
        <f t="shared" si="24"/>
        <v>0.75</v>
      </c>
      <c r="CN52" s="57">
        <f t="shared" si="25"/>
        <v>7</v>
      </c>
      <c r="CO52" s="67">
        <f t="shared" si="26"/>
        <v>0.25</v>
      </c>
      <c r="CP52" s="57">
        <f t="shared" si="27"/>
        <v>0</v>
      </c>
      <c r="CQ52" s="67">
        <f t="shared" si="28"/>
        <v>0</v>
      </c>
      <c r="CR52" s="57">
        <f t="shared" si="29"/>
        <v>1.75</v>
      </c>
      <c r="CS52" s="57" t="str">
        <f t="shared" si="8"/>
        <v>Đạt mục tiêu</v>
      </c>
    </row>
    <row r="53" spans="1:97" ht="60.75" customHeight="1">
      <c r="A53" s="21"/>
      <c r="B53" s="24"/>
      <c r="C53" s="182"/>
      <c r="D53" s="193"/>
      <c r="E53" s="182"/>
      <c r="F53" s="193"/>
      <c r="G53" s="20" t="s">
        <v>845</v>
      </c>
      <c r="H53" s="20" t="s">
        <v>846</v>
      </c>
      <c r="I53" s="52" t="s">
        <v>780</v>
      </c>
      <c r="J53" s="24" t="s">
        <v>497</v>
      </c>
      <c r="K53" s="52" t="s">
        <v>341</v>
      </c>
      <c r="L53" s="24" t="s">
        <v>298</v>
      </c>
      <c r="M53" s="24" t="s">
        <v>186</v>
      </c>
      <c r="N53" s="24"/>
      <c r="O53" s="24"/>
      <c r="P53" s="24"/>
      <c r="Q53" s="24"/>
      <c r="R53" s="24"/>
      <c r="S53" s="24"/>
      <c r="T53" s="24"/>
      <c r="U53" s="24"/>
      <c r="V53" s="24" t="s">
        <v>186</v>
      </c>
      <c r="W53" s="28">
        <f t="shared" si="7"/>
        <v>1</v>
      </c>
      <c r="X53" s="24"/>
      <c r="Y53" s="91">
        <v>1</v>
      </c>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t="s">
        <v>754</v>
      </c>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57">
        <f t="shared" si="23"/>
        <v>0</v>
      </c>
      <c r="CM53" s="67" t="e">
        <f t="shared" si="24"/>
        <v>#DIV/0!</v>
      </c>
      <c r="CN53" s="57">
        <f t="shared" si="25"/>
        <v>0</v>
      </c>
      <c r="CO53" s="67" t="e">
        <f t="shared" si="26"/>
        <v>#DIV/0!</v>
      </c>
      <c r="CP53" s="57">
        <f t="shared" si="27"/>
        <v>0</v>
      </c>
      <c r="CQ53" s="67" t="e">
        <f t="shared" si="28"/>
        <v>#DIV/0!</v>
      </c>
      <c r="CR53" s="57" t="e">
        <f t="shared" si="29"/>
        <v>#DIV/0!</v>
      </c>
      <c r="CS53" s="57" t="e">
        <f t="shared" si="8"/>
        <v>#DIV/0!</v>
      </c>
    </row>
    <row r="54" spans="1:97" ht="63.75" customHeight="1">
      <c r="A54" s="21"/>
      <c r="B54" s="24"/>
      <c r="C54" s="181" t="s">
        <v>31</v>
      </c>
      <c r="D54" s="191" t="s">
        <v>10</v>
      </c>
      <c r="E54" s="201" t="s">
        <v>27</v>
      </c>
      <c r="F54" s="191" t="s">
        <v>12</v>
      </c>
      <c r="G54" s="20" t="s">
        <v>1097</v>
      </c>
      <c r="H54" s="20" t="s">
        <v>1098</v>
      </c>
      <c r="I54" s="52" t="s">
        <v>780</v>
      </c>
      <c r="J54" s="24" t="s">
        <v>497</v>
      </c>
      <c r="K54" s="52" t="s">
        <v>341</v>
      </c>
      <c r="L54" s="24" t="s">
        <v>298</v>
      </c>
      <c r="M54" s="24" t="s">
        <v>186</v>
      </c>
      <c r="N54" s="24" t="s">
        <v>186</v>
      </c>
      <c r="O54" s="24"/>
      <c r="P54" s="24"/>
      <c r="Q54" s="24"/>
      <c r="R54" s="24"/>
      <c r="S54" s="24"/>
      <c r="T54" s="24"/>
      <c r="U54" s="24"/>
      <c r="V54" s="24"/>
      <c r="W54" s="28">
        <f t="shared" si="7"/>
        <v>1</v>
      </c>
      <c r="X54" s="24"/>
      <c r="Y54" s="91">
        <v>1</v>
      </c>
      <c r="Z54" s="24"/>
      <c r="AA54" s="24"/>
      <c r="AB54" s="24"/>
      <c r="AC54" s="24" t="s">
        <v>754</v>
      </c>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v>2</v>
      </c>
      <c r="BJ54" s="24">
        <v>2</v>
      </c>
      <c r="BK54" s="24">
        <v>2</v>
      </c>
      <c r="BL54" s="24">
        <v>2</v>
      </c>
      <c r="BM54" s="24">
        <v>2</v>
      </c>
      <c r="BN54" s="24">
        <v>2</v>
      </c>
      <c r="BO54" s="24">
        <v>2</v>
      </c>
      <c r="BP54" s="24">
        <v>2</v>
      </c>
      <c r="BQ54" s="24">
        <v>2</v>
      </c>
      <c r="BR54" s="24">
        <v>2</v>
      </c>
      <c r="BS54" s="24">
        <v>2</v>
      </c>
      <c r="BT54" s="24">
        <v>2</v>
      </c>
      <c r="BU54" s="24">
        <v>2</v>
      </c>
      <c r="BV54" s="24">
        <v>2</v>
      </c>
      <c r="BW54" s="24">
        <v>2</v>
      </c>
      <c r="BX54" s="24">
        <v>2</v>
      </c>
      <c r="BY54" s="24">
        <v>2</v>
      </c>
      <c r="BZ54" s="24">
        <v>2</v>
      </c>
      <c r="CA54" s="24">
        <v>2</v>
      </c>
      <c r="CB54" s="24">
        <v>2</v>
      </c>
      <c r="CC54" s="24">
        <v>1</v>
      </c>
      <c r="CD54" s="24">
        <v>2</v>
      </c>
      <c r="CE54" s="24">
        <v>2</v>
      </c>
      <c r="CF54" s="24">
        <v>2</v>
      </c>
      <c r="CG54" s="24">
        <v>2</v>
      </c>
      <c r="CH54" s="24">
        <v>2</v>
      </c>
      <c r="CI54" s="24">
        <v>2</v>
      </c>
      <c r="CJ54" s="24"/>
      <c r="CK54" s="24">
        <v>2</v>
      </c>
      <c r="CL54" s="57">
        <f t="shared" si="23"/>
        <v>27</v>
      </c>
      <c r="CM54" s="67">
        <f t="shared" si="24"/>
        <v>0.9642857142857143</v>
      </c>
      <c r="CN54" s="57">
        <f t="shared" si="25"/>
        <v>1</v>
      </c>
      <c r="CO54" s="67">
        <f t="shared" si="26"/>
        <v>3.5714285714285712E-2</v>
      </c>
      <c r="CP54" s="57">
        <f t="shared" si="27"/>
        <v>0</v>
      </c>
      <c r="CQ54" s="67">
        <f t="shared" si="28"/>
        <v>0</v>
      </c>
      <c r="CR54" s="57">
        <f t="shared" si="29"/>
        <v>1.9642857142857142</v>
      </c>
      <c r="CS54" s="57" t="str">
        <f t="shared" si="8"/>
        <v>Đạt mục tiêu</v>
      </c>
    </row>
    <row r="55" spans="1:97" ht="63.75" customHeight="1">
      <c r="A55" s="21"/>
      <c r="B55" s="24"/>
      <c r="C55" s="190"/>
      <c r="D55" s="192"/>
      <c r="E55" s="202"/>
      <c r="F55" s="192"/>
      <c r="G55" s="20" t="s">
        <v>847</v>
      </c>
      <c r="H55" s="20" t="s">
        <v>802</v>
      </c>
      <c r="I55" s="52" t="s">
        <v>780</v>
      </c>
      <c r="J55" s="24" t="s">
        <v>497</v>
      </c>
      <c r="K55" s="52" t="s">
        <v>341</v>
      </c>
      <c r="L55" s="24" t="s">
        <v>298</v>
      </c>
      <c r="M55" s="24" t="s">
        <v>186</v>
      </c>
      <c r="N55" s="24"/>
      <c r="O55" s="24"/>
      <c r="P55" s="24"/>
      <c r="Q55" s="24" t="s">
        <v>186</v>
      </c>
      <c r="R55" s="24"/>
      <c r="S55" s="24"/>
      <c r="T55" s="24"/>
      <c r="U55" s="24"/>
      <c r="V55" s="24"/>
      <c r="W55" s="28">
        <f t="shared" si="7"/>
        <v>1</v>
      </c>
      <c r="X55" s="24"/>
      <c r="Y55" s="93">
        <v>1</v>
      </c>
      <c r="Z55" s="24"/>
      <c r="AA55" s="24"/>
      <c r="AB55" s="24"/>
      <c r="AC55" s="24"/>
      <c r="AD55" s="24"/>
      <c r="AE55" s="24"/>
      <c r="AF55" s="24"/>
      <c r="AG55" s="24"/>
      <c r="AH55" s="24"/>
      <c r="AI55" s="24"/>
      <c r="AJ55" s="24"/>
      <c r="AK55" s="24"/>
      <c r="AL55" s="24"/>
      <c r="AM55" s="24"/>
      <c r="AN55" s="24"/>
      <c r="AO55" s="24"/>
      <c r="AP55" s="24" t="s">
        <v>754</v>
      </c>
      <c r="AQ55" s="24"/>
      <c r="AR55" s="24"/>
      <c r="AS55" s="24"/>
      <c r="AT55" s="24"/>
      <c r="AU55" s="24"/>
      <c r="AV55" s="24"/>
      <c r="AW55" s="24"/>
      <c r="AX55" s="24"/>
      <c r="AY55" s="24"/>
      <c r="AZ55" s="24"/>
      <c r="BA55" s="24"/>
      <c r="BB55" s="24"/>
      <c r="BC55" s="24"/>
      <c r="BD55" s="24"/>
      <c r="BE55" s="24"/>
      <c r="BF55" s="24"/>
      <c r="BG55" s="24"/>
      <c r="BH55" s="24"/>
      <c r="BI55" s="24">
        <v>2</v>
      </c>
      <c r="BJ55" s="24">
        <v>2</v>
      </c>
      <c r="BK55" s="24">
        <v>2</v>
      </c>
      <c r="BL55" s="24">
        <v>2</v>
      </c>
      <c r="BM55" s="24">
        <v>2</v>
      </c>
      <c r="BN55" s="24">
        <v>2</v>
      </c>
      <c r="BO55" s="24">
        <v>2</v>
      </c>
      <c r="BP55" s="24">
        <v>2</v>
      </c>
      <c r="BQ55" s="24">
        <v>2</v>
      </c>
      <c r="BR55" s="24">
        <v>2</v>
      </c>
      <c r="BS55" s="24">
        <v>2</v>
      </c>
      <c r="BT55" s="24">
        <v>2</v>
      </c>
      <c r="BU55" s="24">
        <v>2</v>
      </c>
      <c r="BV55" s="24">
        <v>2</v>
      </c>
      <c r="BW55" s="24">
        <v>2</v>
      </c>
      <c r="BX55" s="24">
        <v>2</v>
      </c>
      <c r="BY55" s="24">
        <v>2</v>
      </c>
      <c r="BZ55" s="24">
        <v>2</v>
      </c>
      <c r="CA55" s="24">
        <v>2</v>
      </c>
      <c r="CB55" s="24">
        <v>2</v>
      </c>
      <c r="CC55" s="24">
        <v>1</v>
      </c>
      <c r="CD55" s="24">
        <v>2</v>
      </c>
      <c r="CE55" s="24">
        <v>2</v>
      </c>
      <c r="CF55" s="24">
        <v>2</v>
      </c>
      <c r="CG55" s="24">
        <v>2</v>
      </c>
      <c r="CH55" s="24">
        <v>2</v>
      </c>
      <c r="CI55" s="24">
        <v>2</v>
      </c>
      <c r="CJ55" s="24"/>
      <c r="CK55" s="24">
        <v>2</v>
      </c>
      <c r="CL55" s="57">
        <f t="shared" si="23"/>
        <v>27</v>
      </c>
      <c r="CM55" s="67">
        <f t="shared" si="24"/>
        <v>0.9642857142857143</v>
      </c>
      <c r="CN55" s="57">
        <f t="shared" si="25"/>
        <v>1</v>
      </c>
      <c r="CO55" s="67">
        <f t="shared" si="26"/>
        <v>3.5714285714285712E-2</v>
      </c>
      <c r="CP55" s="57">
        <f t="shared" si="27"/>
        <v>0</v>
      </c>
      <c r="CQ55" s="67">
        <f t="shared" si="28"/>
        <v>0</v>
      </c>
      <c r="CR55" s="57">
        <f t="shared" si="29"/>
        <v>1.9642857142857142</v>
      </c>
      <c r="CS55" s="57" t="str">
        <f t="shared" si="8"/>
        <v>Đạt mục tiêu</v>
      </c>
    </row>
    <row r="56" spans="1:97" ht="51.75" customHeight="1">
      <c r="A56" s="21"/>
      <c r="B56" s="24"/>
      <c r="C56" s="181" t="s">
        <v>30</v>
      </c>
      <c r="D56" s="191" t="s">
        <v>10</v>
      </c>
      <c r="E56" s="181" t="s">
        <v>32</v>
      </c>
      <c r="F56" s="191" t="s">
        <v>12</v>
      </c>
      <c r="G56" s="20" t="s">
        <v>848</v>
      </c>
      <c r="H56" s="20" t="s">
        <v>803</v>
      </c>
      <c r="I56" s="52" t="s">
        <v>780</v>
      </c>
      <c r="J56" s="24" t="s">
        <v>497</v>
      </c>
      <c r="K56" s="52" t="s">
        <v>341</v>
      </c>
      <c r="L56" s="24" t="s">
        <v>298</v>
      </c>
      <c r="M56" s="24" t="s">
        <v>186</v>
      </c>
      <c r="N56" s="24"/>
      <c r="O56" s="24"/>
      <c r="P56" s="24"/>
      <c r="Q56" s="24"/>
      <c r="R56" s="24"/>
      <c r="S56" s="24" t="s">
        <v>186</v>
      </c>
      <c r="T56" s="24"/>
      <c r="U56" s="24"/>
      <c r="V56" s="24"/>
      <c r="W56" s="28">
        <f t="shared" si="7"/>
        <v>1</v>
      </c>
      <c r="X56" s="24"/>
      <c r="Y56" s="91">
        <v>1</v>
      </c>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t="s">
        <v>754</v>
      </c>
      <c r="BB56" s="24"/>
      <c r="BC56" s="24"/>
      <c r="BD56" s="24"/>
      <c r="BE56" s="24"/>
      <c r="BF56" s="24"/>
      <c r="BG56" s="24"/>
      <c r="BH56" s="24"/>
      <c r="BI56" s="24">
        <v>2</v>
      </c>
      <c r="BJ56" s="24">
        <v>2</v>
      </c>
      <c r="BK56" s="24">
        <v>2</v>
      </c>
      <c r="BL56" s="24">
        <v>2</v>
      </c>
      <c r="BM56" s="24">
        <v>2</v>
      </c>
      <c r="BN56" s="24">
        <v>2</v>
      </c>
      <c r="BO56" s="24">
        <v>2</v>
      </c>
      <c r="BP56" s="24">
        <v>2</v>
      </c>
      <c r="BQ56" s="24">
        <v>2</v>
      </c>
      <c r="BR56" s="24">
        <v>2</v>
      </c>
      <c r="BS56" s="24">
        <v>2</v>
      </c>
      <c r="BT56" s="24">
        <v>2</v>
      </c>
      <c r="BU56" s="24">
        <v>2</v>
      </c>
      <c r="BV56" s="24">
        <v>2</v>
      </c>
      <c r="BW56" s="24">
        <v>2</v>
      </c>
      <c r="BX56" s="24">
        <v>2</v>
      </c>
      <c r="BY56" s="24">
        <v>2</v>
      </c>
      <c r="BZ56" s="24">
        <v>2</v>
      </c>
      <c r="CA56" s="24">
        <v>2</v>
      </c>
      <c r="CB56" s="24">
        <v>2</v>
      </c>
      <c r="CC56" s="24">
        <v>1</v>
      </c>
      <c r="CD56" s="24">
        <v>2</v>
      </c>
      <c r="CE56" s="24">
        <v>2</v>
      </c>
      <c r="CF56" s="24">
        <v>2</v>
      </c>
      <c r="CG56" s="24">
        <v>2</v>
      </c>
      <c r="CH56" s="24">
        <v>2</v>
      </c>
      <c r="CI56" s="24">
        <v>2</v>
      </c>
      <c r="CJ56" s="24"/>
      <c r="CK56" s="24">
        <v>2</v>
      </c>
      <c r="CL56" s="57">
        <f t="shared" si="23"/>
        <v>27</v>
      </c>
      <c r="CM56" s="67">
        <f t="shared" si="24"/>
        <v>0.9642857142857143</v>
      </c>
      <c r="CN56" s="57">
        <f t="shared" si="25"/>
        <v>1</v>
      </c>
      <c r="CO56" s="67">
        <f t="shared" si="26"/>
        <v>3.5714285714285712E-2</v>
      </c>
      <c r="CP56" s="57">
        <f t="shared" si="27"/>
        <v>0</v>
      </c>
      <c r="CQ56" s="67">
        <f t="shared" si="28"/>
        <v>0</v>
      </c>
      <c r="CR56" s="57">
        <f t="shared" si="29"/>
        <v>1.9642857142857142</v>
      </c>
      <c r="CS56" s="57" t="str">
        <f t="shared" si="8"/>
        <v>Đạt mục tiêu</v>
      </c>
    </row>
    <row r="57" spans="1:97" ht="55.5" customHeight="1">
      <c r="A57" s="21">
        <v>27</v>
      </c>
      <c r="B57" s="24">
        <v>58</v>
      </c>
      <c r="C57" s="182"/>
      <c r="D57" s="193"/>
      <c r="E57" s="182"/>
      <c r="F57" s="193"/>
      <c r="G57" s="20" t="s">
        <v>849</v>
      </c>
      <c r="H57" s="20" t="s">
        <v>804</v>
      </c>
      <c r="I57" s="52" t="s">
        <v>780</v>
      </c>
      <c r="J57" s="24" t="s">
        <v>497</v>
      </c>
      <c r="K57" s="52" t="s">
        <v>341</v>
      </c>
      <c r="L57" s="24" t="s">
        <v>298</v>
      </c>
      <c r="M57" s="24" t="s">
        <v>186</v>
      </c>
      <c r="N57" s="24"/>
      <c r="O57" s="24"/>
      <c r="P57" s="24"/>
      <c r="Q57" s="24"/>
      <c r="R57" s="24"/>
      <c r="S57" s="24"/>
      <c r="T57" s="24" t="s">
        <v>186</v>
      </c>
      <c r="U57" s="24"/>
      <c r="V57" s="24"/>
      <c r="W57" s="28">
        <f t="shared" si="7"/>
        <v>1</v>
      </c>
      <c r="X57" s="24"/>
      <c r="Y57" s="91">
        <v>1</v>
      </c>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t="s">
        <v>754</v>
      </c>
      <c r="AY57" s="24"/>
      <c r="AZ57" s="24"/>
      <c r="BA57" s="24"/>
      <c r="BB57" s="24"/>
      <c r="BC57" s="24"/>
      <c r="BD57" s="24"/>
      <c r="BE57" s="24"/>
      <c r="BF57" s="24"/>
      <c r="BG57" s="24"/>
      <c r="BH57" s="24"/>
      <c r="BI57" s="24">
        <v>2</v>
      </c>
      <c r="BJ57" s="24">
        <v>2</v>
      </c>
      <c r="BK57" s="24">
        <v>2</v>
      </c>
      <c r="BL57" s="24">
        <v>2</v>
      </c>
      <c r="BM57" s="24">
        <v>2</v>
      </c>
      <c r="BN57" s="24">
        <v>2</v>
      </c>
      <c r="BO57" s="24">
        <v>2</v>
      </c>
      <c r="BP57" s="24">
        <v>2</v>
      </c>
      <c r="BQ57" s="24">
        <v>2</v>
      </c>
      <c r="BR57" s="24">
        <v>2</v>
      </c>
      <c r="BS57" s="24">
        <v>2</v>
      </c>
      <c r="BT57" s="24">
        <v>2</v>
      </c>
      <c r="BU57" s="24">
        <v>2</v>
      </c>
      <c r="BV57" s="24">
        <v>2</v>
      </c>
      <c r="BW57" s="24">
        <v>2</v>
      </c>
      <c r="BX57" s="24">
        <v>2</v>
      </c>
      <c r="BY57" s="24">
        <v>2</v>
      </c>
      <c r="BZ57" s="24">
        <v>2</v>
      </c>
      <c r="CA57" s="24">
        <v>2</v>
      </c>
      <c r="CB57" s="24">
        <v>2</v>
      </c>
      <c r="CC57" s="24">
        <v>1</v>
      </c>
      <c r="CD57" s="24">
        <v>2</v>
      </c>
      <c r="CE57" s="24">
        <v>2</v>
      </c>
      <c r="CF57" s="24">
        <v>2</v>
      </c>
      <c r="CG57" s="24">
        <v>2</v>
      </c>
      <c r="CH57" s="24">
        <v>2</v>
      </c>
      <c r="CI57" s="24">
        <v>2</v>
      </c>
      <c r="CJ57" s="24">
        <v>2</v>
      </c>
      <c r="CK57" s="24">
        <v>2</v>
      </c>
      <c r="CL57" s="57">
        <f t="shared" si="23"/>
        <v>28</v>
      </c>
      <c r="CM57" s="67">
        <f t="shared" si="24"/>
        <v>0.96551724137931039</v>
      </c>
      <c r="CN57" s="57">
        <f t="shared" si="25"/>
        <v>1</v>
      </c>
      <c r="CO57" s="67">
        <f t="shared" si="26"/>
        <v>3.4482758620689655E-2</v>
      </c>
      <c r="CP57" s="57">
        <f t="shared" si="27"/>
        <v>0</v>
      </c>
      <c r="CQ57" s="67">
        <f t="shared" si="28"/>
        <v>0</v>
      </c>
      <c r="CR57" s="57">
        <f t="shared" si="29"/>
        <v>1.9655172413793103</v>
      </c>
      <c r="CS57" s="57" t="str">
        <f t="shared" si="8"/>
        <v>Đạt mục tiêu</v>
      </c>
    </row>
    <row r="58" spans="1:97" ht="31.5">
      <c r="A58" s="21">
        <v>30</v>
      </c>
      <c r="B58" s="28">
        <v>65</v>
      </c>
      <c r="C58" s="198" t="s">
        <v>279</v>
      </c>
      <c r="D58" s="199"/>
      <c r="E58" s="200"/>
      <c r="F58" s="29" t="s">
        <v>361</v>
      </c>
      <c r="G58" s="29" t="s">
        <v>361</v>
      </c>
      <c r="H58" s="29" t="s">
        <v>361</v>
      </c>
      <c r="I58" s="29" t="s">
        <v>361</v>
      </c>
      <c r="J58" s="29" t="s">
        <v>361</v>
      </c>
      <c r="K58" s="52" t="s">
        <v>341</v>
      </c>
      <c r="L58" s="29" t="s">
        <v>361</v>
      </c>
      <c r="M58" s="29" t="s">
        <v>361</v>
      </c>
      <c r="N58" s="29" t="s">
        <v>361</v>
      </c>
      <c r="O58" s="29" t="s">
        <v>361</v>
      </c>
      <c r="P58" s="29" t="s">
        <v>361</v>
      </c>
      <c r="Q58" s="29" t="s">
        <v>361</v>
      </c>
      <c r="R58" s="29" t="s">
        <v>361</v>
      </c>
      <c r="S58" s="29" t="s">
        <v>361</v>
      </c>
      <c r="T58" s="29" t="s">
        <v>361</v>
      </c>
      <c r="U58" s="29" t="s">
        <v>361</v>
      </c>
      <c r="V58" s="29" t="s">
        <v>361</v>
      </c>
      <c r="W58" s="28">
        <f t="shared" si="7"/>
        <v>0</v>
      </c>
      <c r="X58" s="29"/>
      <c r="Y58" s="91">
        <f>SUM(Y59:Y77)</f>
        <v>8</v>
      </c>
      <c r="Z58" s="29" t="s">
        <v>361</v>
      </c>
      <c r="AA58" s="29" t="s">
        <v>361</v>
      </c>
      <c r="AB58" s="29" t="s">
        <v>361</v>
      </c>
      <c r="AC58" s="29" t="s">
        <v>361</v>
      </c>
      <c r="AD58" s="29" t="s">
        <v>361</v>
      </c>
      <c r="AE58" s="29" t="s">
        <v>361</v>
      </c>
      <c r="AF58" s="29" t="s">
        <v>361</v>
      </c>
      <c r="AG58" s="29" t="s">
        <v>361</v>
      </c>
      <c r="AH58" s="29" t="s">
        <v>361</v>
      </c>
      <c r="AI58" s="29" t="s">
        <v>361</v>
      </c>
      <c r="AJ58" s="29" t="s">
        <v>361</v>
      </c>
      <c r="AK58" s="29" t="s">
        <v>361</v>
      </c>
      <c r="AL58" s="29" t="s">
        <v>361</v>
      </c>
      <c r="AM58" s="29" t="s">
        <v>361</v>
      </c>
      <c r="AN58" s="29" t="s">
        <v>361</v>
      </c>
      <c r="AO58" s="29" t="s">
        <v>361</v>
      </c>
      <c r="AP58" s="29"/>
      <c r="AQ58" s="29" t="s">
        <v>361</v>
      </c>
      <c r="AR58" s="29" t="s">
        <v>361</v>
      </c>
      <c r="AS58" s="29" t="s">
        <v>361</v>
      </c>
      <c r="AT58" s="29" t="s">
        <v>361</v>
      </c>
      <c r="AU58" s="29" t="s">
        <v>361</v>
      </c>
      <c r="AV58" s="29" t="s">
        <v>361</v>
      </c>
      <c r="AW58" s="29" t="s">
        <v>361</v>
      </c>
      <c r="AX58" s="29" t="s">
        <v>361</v>
      </c>
      <c r="AY58" s="29" t="s">
        <v>361</v>
      </c>
      <c r="AZ58" s="29" t="s">
        <v>361</v>
      </c>
      <c r="BA58" s="29" t="s">
        <v>361</v>
      </c>
      <c r="BB58" s="29"/>
      <c r="BC58" s="29" t="s">
        <v>361</v>
      </c>
      <c r="BD58" s="29" t="s">
        <v>361</v>
      </c>
      <c r="BE58" s="29" t="s">
        <v>361</v>
      </c>
      <c r="BF58" s="29" t="s">
        <v>361</v>
      </c>
      <c r="BG58" s="29" t="s">
        <v>361</v>
      </c>
      <c r="BH58" s="29" t="s">
        <v>361</v>
      </c>
      <c r="BI58" s="29" t="s">
        <v>361</v>
      </c>
      <c r="BJ58" s="29" t="s">
        <v>361</v>
      </c>
      <c r="BK58" s="29" t="s">
        <v>361</v>
      </c>
      <c r="BL58" s="29" t="s">
        <v>361</v>
      </c>
      <c r="BM58" s="29" t="s">
        <v>361</v>
      </c>
      <c r="BN58" s="29" t="s">
        <v>361</v>
      </c>
      <c r="BO58" s="29" t="s">
        <v>361</v>
      </c>
      <c r="BP58" s="29" t="s">
        <v>361</v>
      </c>
      <c r="BQ58" s="29" t="s">
        <v>361</v>
      </c>
      <c r="BR58" s="29" t="s">
        <v>361</v>
      </c>
      <c r="BS58" s="29" t="s">
        <v>361</v>
      </c>
      <c r="BT58" s="29" t="s">
        <v>361</v>
      </c>
      <c r="BU58" s="29" t="s">
        <v>361</v>
      </c>
      <c r="BV58" s="29" t="s">
        <v>361</v>
      </c>
      <c r="BW58" s="29" t="s">
        <v>361</v>
      </c>
      <c r="BX58" s="29" t="s">
        <v>361</v>
      </c>
      <c r="BY58" s="29" t="s">
        <v>361</v>
      </c>
      <c r="BZ58" s="29" t="s">
        <v>361</v>
      </c>
      <c r="CA58" s="29" t="s">
        <v>361</v>
      </c>
      <c r="CB58" s="29" t="s">
        <v>361</v>
      </c>
      <c r="CC58" s="29" t="s">
        <v>361</v>
      </c>
      <c r="CD58" s="29" t="s">
        <v>361</v>
      </c>
      <c r="CE58" s="29" t="s">
        <v>361</v>
      </c>
      <c r="CF58" s="29" t="s">
        <v>361</v>
      </c>
      <c r="CG58" s="29" t="s">
        <v>361</v>
      </c>
      <c r="CH58" s="29" t="s">
        <v>361</v>
      </c>
      <c r="CI58" s="29" t="s">
        <v>361</v>
      </c>
      <c r="CJ58" s="29" t="s">
        <v>361</v>
      </c>
      <c r="CK58" s="29" t="s">
        <v>361</v>
      </c>
      <c r="CL58" s="29" t="s">
        <v>361</v>
      </c>
      <c r="CM58" s="29" t="s">
        <v>361</v>
      </c>
      <c r="CN58" s="29" t="s">
        <v>361</v>
      </c>
      <c r="CO58" s="29" t="s">
        <v>361</v>
      </c>
      <c r="CP58" s="29" t="s">
        <v>361</v>
      </c>
      <c r="CQ58" s="29" t="s">
        <v>361</v>
      </c>
      <c r="CR58" s="29" t="s">
        <v>361</v>
      </c>
      <c r="CS58" s="29" t="s">
        <v>361</v>
      </c>
    </row>
    <row r="59" spans="1:97" ht="67.5" customHeight="1">
      <c r="A59" s="21">
        <v>31</v>
      </c>
      <c r="B59" s="24">
        <v>71</v>
      </c>
      <c r="C59" s="181" t="s">
        <v>4</v>
      </c>
      <c r="D59" s="191" t="s">
        <v>10</v>
      </c>
      <c r="E59" s="181" t="s">
        <v>22</v>
      </c>
      <c r="F59" s="191" t="s">
        <v>12</v>
      </c>
      <c r="G59" s="20" t="s">
        <v>22</v>
      </c>
      <c r="H59" s="20" t="s">
        <v>980</v>
      </c>
      <c r="I59" s="52" t="s">
        <v>780</v>
      </c>
      <c r="J59" s="24" t="s">
        <v>330</v>
      </c>
      <c r="K59" s="52" t="s">
        <v>341</v>
      </c>
      <c r="L59" s="24" t="s">
        <v>298</v>
      </c>
      <c r="M59" s="24" t="s">
        <v>186</v>
      </c>
      <c r="N59" s="24" t="s">
        <v>186</v>
      </c>
      <c r="O59" s="24"/>
      <c r="P59" s="24"/>
      <c r="Q59" s="24"/>
      <c r="R59" s="24"/>
      <c r="S59" s="24"/>
      <c r="T59" s="24"/>
      <c r="U59" s="24"/>
      <c r="V59" s="24"/>
      <c r="W59" s="28">
        <f t="shared" si="7"/>
        <v>1</v>
      </c>
      <c r="X59" s="24"/>
      <c r="Y59" s="91"/>
      <c r="Z59" s="24" t="s">
        <v>753</v>
      </c>
      <c r="AA59" s="24" t="s">
        <v>753</v>
      </c>
      <c r="AB59" s="24" t="s">
        <v>753</v>
      </c>
      <c r="AC59" s="24" t="s">
        <v>753</v>
      </c>
      <c r="AD59" s="24" t="s">
        <v>753</v>
      </c>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v>2</v>
      </c>
      <c r="BJ59" s="24">
        <v>2</v>
      </c>
      <c r="BK59" s="24">
        <v>1</v>
      </c>
      <c r="BL59" s="24">
        <v>1</v>
      </c>
      <c r="BM59" s="24">
        <v>2</v>
      </c>
      <c r="BN59" s="24">
        <v>2</v>
      </c>
      <c r="BO59" s="24">
        <v>2</v>
      </c>
      <c r="BP59" s="24">
        <v>1</v>
      </c>
      <c r="BQ59" s="24">
        <v>2</v>
      </c>
      <c r="BR59" s="24">
        <v>1</v>
      </c>
      <c r="BS59" s="24">
        <v>2</v>
      </c>
      <c r="BT59" s="24">
        <v>2</v>
      </c>
      <c r="BU59" s="24">
        <v>2</v>
      </c>
      <c r="BV59" s="24">
        <v>2</v>
      </c>
      <c r="BW59" s="24">
        <v>2</v>
      </c>
      <c r="BX59" s="24">
        <v>1</v>
      </c>
      <c r="BY59" s="24">
        <v>2</v>
      </c>
      <c r="BZ59" s="24">
        <v>2</v>
      </c>
      <c r="CA59" s="24">
        <v>1</v>
      </c>
      <c r="CB59" s="24">
        <v>1</v>
      </c>
      <c r="CC59" s="24">
        <v>1</v>
      </c>
      <c r="CD59" s="24">
        <v>2</v>
      </c>
      <c r="CE59" s="24">
        <v>2</v>
      </c>
      <c r="CF59" s="24">
        <v>2</v>
      </c>
      <c r="CG59" s="24">
        <v>2</v>
      </c>
      <c r="CH59" s="24">
        <v>2</v>
      </c>
      <c r="CI59" s="24">
        <v>2</v>
      </c>
      <c r="CJ59" s="24"/>
      <c r="CK59" s="24">
        <v>2</v>
      </c>
      <c r="CL59" s="57">
        <f t="shared" ref="CL59:CL77" si="30">COUNTIF($BI59:$CK59,2)</f>
        <v>20</v>
      </c>
      <c r="CM59" s="67">
        <f t="shared" ref="CM59:CM77" si="31">CL59/COUNTA($BI59:$CK59)</f>
        <v>0.7142857142857143</v>
      </c>
      <c r="CN59" s="57">
        <f t="shared" ref="CN59:CN77" si="32">COUNTIF($BI59:$CK59,1)</f>
        <v>8</v>
      </c>
      <c r="CO59" s="67">
        <f t="shared" ref="CO59:CO77" si="33">CN59/COUNTA($BI59:$CK59)</f>
        <v>0.2857142857142857</v>
      </c>
      <c r="CP59" s="57">
        <f t="shared" ref="CP59:CP77" si="34">COUNTIF($BI59:$CK59,0)</f>
        <v>0</v>
      </c>
      <c r="CQ59" s="67">
        <f t="shared" ref="CQ59:CQ77" si="35">CP59/COUNTA($BI59:$CK59)</f>
        <v>0</v>
      </c>
      <c r="CR59" s="57">
        <f t="shared" ref="CR59:CR77" si="36">(((CL59*2)+(CN59*1)+(CP59*0)))/COUNTA($BI59:$CK59)</f>
        <v>1.7142857142857142</v>
      </c>
      <c r="CS59" s="57" t="str">
        <f t="shared" si="8"/>
        <v>Đạt mục tiêu</v>
      </c>
    </row>
    <row r="60" spans="1:97" ht="72" customHeight="1">
      <c r="A60" s="21"/>
      <c r="B60" s="24"/>
      <c r="C60" s="190"/>
      <c r="D60" s="192"/>
      <c r="E60" s="190"/>
      <c r="F60" s="192"/>
      <c r="G60" s="20" t="s">
        <v>850</v>
      </c>
      <c r="H60" s="20" t="s">
        <v>981</v>
      </c>
      <c r="I60" s="52" t="s">
        <v>780</v>
      </c>
      <c r="J60" s="24" t="s">
        <v>330</v>
      </c>
      <c r="K60" s="52" t="s">
        <v>341</v>
      </c>
      <c r="L60" s="24" t="s">
        <v>298</v>
      </c>
      <c r="M60" s="24" t="s">
        <v>186</v>
      </c>
      <c r="N60" s="24"/>
      <c r="O60" s="24" t="s">
        <v>186</v>
      </c>
      <c r="P60" s="24"/>
      <c r="Q60" s="24"/>
      <c r="R60" s="24"/>
      <c r="S60" s="24"/>
      <c r="T60" s="24"/>
      <c r="U60" s="24"/>
      <c r="V60" s="24"/>
      <c r="W60" s="28">
        <f t="shared" si="7"/>
        <v>1</v>
      </c>
      <c r="X60" s="24"/>
      <c r="Y60" s="91"/>
      <c r="Z60" s="24"/>
      <c r="AA60" s="24"/>
      <c r="AB60" s="24"/>
      <c r="AC60" s="24"/>
      <c r="AD60" s="24"/>
      <c r="AE60" s="24" t="s">
        <v>753</v>
      </c>
      <c r="AF60" s="24" t="s">
        <v>753</v>
      </c>
      <c r="AG60" s="24" t="s">
        <v>753</v>
      </c>
      <c r="AH60" s="24" t="s">
        <v>753</v>
      </c>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v>2</v>
      </c>
      <c r="BJ60" s="24">
        <v>2</v>
      </c>
      <c r="BK60" s="24">
        <v>2</v>
      </c>
      <c r="BL60" s="24">
        <v>2</v>
      </c>
      <c r="BM60" s="24">
        <v>2</v>
      </c>
      <c r="BN60" s="24">
        <v>2</v>
      </c>
      <c r="BO60" s="24">
        <v>2</v>
      </c>
      <c r="BP60" s="24">
        <v>2</v>
      </c>
      <c r="BQ60" s="24">
        <v>2</v>
      </c>
      <c r="BR60" s="24">
        <v>2</v>
      </c>
      <c r="BS60" s="24">
        <v>2</v>
      </c>
      <c r="BT60" s="24">
        <v>2</v>
      </c>
      <c r="BU60" s="24">
        <v>2</v>
      </c>
      <c r="BV60" s="24">
        <v>2</v>
      </c>
      <c r="BW60" s="24">
        <v>2</v>
      </c>
      <c r="BX60" s="24">
        <v>2</v>
      </c>
      <c r="BY60" s="24">
        <v>2</v>
      </c>
      <c r="BZ60" s="24">
        <v>2</v>
      </c>
      <c r="CA60" s="24">
        <v>2</v>
      </c>
      <c r="CB60" s="24">
        <v>2</v>
      </c>
      <c r="CC60" s="24">
        <v>1</v>
      </c>
      <c r="CD60" s="24">
        <v>2</v>
      </c>
      <c r="CE60" s="24">
        <v>2</v>
      </c>
      <c r="CF60" s="24">
        <v>2</v>
      </c>
      <c r="CG60" s="24">
        <v>2</v>
      </c>
      <c r="CH60" s="24">
        <v>2</v>
      </c>
      <c r="CI60" s="24">
        <v>2</v>
      </c>
      <c r="CJ60" s="24"/>
      <c r="CK60" s="24">
        <v>2</v>
      </c>
      <c r="CL60" s="57">
        <f t="shared" si="30"/>
        <v>27</v>
      </c>
      <c r="CM60" s="67">
        <f t="shared" si="31"/>
        <v>0.9642857142857143</v>
      </c>
      <c r="CN60" s="57">
        <f t="shared" si="32"/>
        <v>1</v>
      </c>
      <c r="CO60" s="67">
        <f t="shared" si="33"/>
        <v>3.5714285714285712E-2</v>
      </c>
      <c r="CP60" s="57">
        <f t="shared" si="34"/>
        <v>0</v>
      </c>
      <c r="CQ60" s="67">
        <f t="shared" si="35"/>
        <v>0</v>
      </c>
      <c r="CR60" s="57">
        <f t="shared" si="36"/>
        <v>1.9642857142857142</v>
      </c>
      <c r="CS60" s="57" t="str">
        <f t="shared" si="8"/>
        <v>Đạt mục tiêu</v>
      </c>
    </row>
    <row r="61" spans="1:97" ht="57" customHeight="1">
      <c r="A61" s="21"/>
      <c r="B61" s="24"/>
      <c r="C61" s="190"/>
      <c r="D61" s="192"/>
      <c r="E61" s="190"/>
      <c r="F61" s="192"/>
      <c r="G61" s="20" t="s">
        <v>851</v>
      </c>
      <c r="H61" s="20" t="s">
        <v>982</v>
      </c>
      <c r="I61" s="52" t="s">
        <v>780</v>
      </c>
      <c r="J61" s="24" t="s">
        <v>330</v>
      </c>
      <c r="K61" s="52" t="s">
        <v>341</v>
      </c>
      <c r="L61" s="24" t="s">
        <v>298</v>
      </c>
      <c r="M61" s="24" t="s">
        <v>186</v>
      </c>
      <c r="N61" s="24"/>
      <c r="O61" s="24"/>
      <c r="P61" s="24" t="s">
        <v>186</v>
      </c>
      <c r="Q61" s="24"/>
      <c r="R61" s="24"/>
      <c r="S61" s="24"/>
      <c r="T61" s="24"/>
      <c r="U61" s="24"/>
      <c r="V61" s="24"/>
      <c r="W61" s="28">
        <f t="shared" si="7"/>
        <v>1</v>
      </c>
      <c r="X61" s="24"/>
      <c r="Y61" s="91"/>
      <c r="Z61" s="24"/>
      <c r="AA61" s="24"/>
      <c r="AB61" s="24"/>
      <c r="AC61" s="24"/>
      <c r="AD61" s="24"/>
      <c r="AE61" s="24"/>
      <c r="AF61" s="24"/>
      <c r="AG61" s="24"/>
      <c r="AH61" s="24"/>
      <c r="AI61" s="24" t="s">
        <v>753</v>
      </c>
      <c r="AJ61" s="24" t="s">
        <v>753</v>
      </c>
      <c r="AK61" s="24" t="s">
        <v>753</v>
      </c>
      <c r="AL61" s="24" t="s">
        <v>753</v>
      </c>
      <c r="AM61" s="24"/>
      <c r="AN61" s="24"/>
      <c r="AO61" s="24"/>
      <c r="AP61" s="24"/>
      <c r="AQ61" s="24"/>
      <c r="AR61" s="24"/>
      <c r="AS61" s="24"/>
      <c r="AT61" s="24"/>
      <c r="AU61" s="24"/>
      <c r="AV61" s="24"/>
      <c r="AW61" s="24"/>
      <c r="AX61" s="24"/>
      <c r="AY61" s="24"/>
      <c r="AZ61" s="24"/>
      <c r="BA61" s="24"/>
      <c r="BB61" s="24"/>
      <c r="BC61" s="24"/>
      <c r="BD61" s="24"/>
      <c r="BE61" s="24"/>
      <c r="BF61" s="24"/>
      <c r="BG61" s="24"/>
      <c r="BH61" s="24"/>
      <c r="BI61" s="24">
        <v>2</v>
      </c>
      <c r="BJ61" s="24">
        <v>2</v>
      </c>
      <c r="BK61" s="24">
        <v>1</v>
      </c>
      <c r="BL61" s="24">
        <v>2</v>
      </c>
      <c r="BM61" s="24">
        <v>2</v>
      </c>
      <c r="BN61" s="24">
        <v>2</v>
      </c>
      <c r="BO61" s="24">
        <v>2</v>
      </c>
      <c r="BP61" s="24">
        <v>1</v>
      </c>
      <c r="BQ61" s="24">
        <v>2</v>
      </c>
      <c r="BR61" s="24">
        <v>1</v>
      </c>
      <c r="BS61" s="24">
        <v>2</v>
      </c>
      <c r="BT61" s="24">
        <v>2</v>
      </c>
      <c r="BU61" s="24">
        <v>2</v>
      </c>
      <c r="BV61" s="24">
        <v>2</v>
      </c>
      <c r="BW61" s="24">
        <v>2</v>
      </c>
      <c r="BX61" s="24">
        <v>1</v>
      </c>
      <c r="BY61" s="24">
        <v>2</v>
      </c>
      <c r="BZ61" s="24">
        <v>2</v>
      </c>
      <c r="CA61" s="24">
        <v>1</v>
      </c>
      <c r="CB61" s="24">
        <v>1</v>
      </c>
      <c r="CC61" s="24">
        <v>1</v>
      </c>
      <c r="CD61" s="24">
        <v>2</v>
      </c>
      <c r="CE61" s="24">
        <v>2</v>
      </c>
      <c r="CF61" s="24">
        <v>2</v>
      </c>
      <c r="CG61" s="24">
        <v>2</v>
      </c>
      <c r="CH61" s="24">
        <v>2</v>
      </c>
      <c r="CI61" s="24">
        <v>2</v>
      </c>
      <c r="CJ61" s="24"/>
      <c r="CK61" s="24">
        <v>2</v>
      </c>
      <c r="CL61" s="57">
        <f t="shared" si="30"/>
        <v>21</v>
      </c>
      <c r="CM61" s="67">
        <f t="shared" si="31"/>
        <v>0.75</v>
      </c>
      <c r="CN61" s="57">
        <f t="shared" si="32"/>
        <v>7</v>
      </c>
      <c r="CO61" s="67">
        <f t="shared" si="33"/>
        <v>0.25</v>
      </c>
      <c r="CP61" s="57">
        <f t="shared" si="34"/>
        <v>0</v>
      </c>
      <c r="CQ61" s="67">
        <f t="shared" si="35"/>
        <v>0</v>
      </c>
      <c r="CR61" s="57">
        <f t="shared" si="36"/>
        <v>1.75</v>
      </c>
      <c r="CS61" s="57" t="str">
        <f t="shared" si="8"/>
        <v>Đạt mục tiêu</v>
      </c>
    </row>
    <row r="62" spans="1:97" ht="57" customHeight="1">
      <c r="A62" s="21"/>
      <c r="B62" s="24"/>
      <c r="C62" s="182"/>
      <c r="D62" s="193"/>
      <c r="E62" s="182"/>
      <c r="F62" s="193"/>
      <c r="G62" s="20" t="s">
        <v>852</v>
      </c>
      <c r="H62" s="20" t="s">
        <v>983</v>
      </c>
      <c r="I62" s="52" t="s">
        <v>780</v>
      </c>
      <c r="J62" s="24" t="s">
        <v>330</v>
      </c>
      <c r="K62" s="52" t="s">
        <v>341</v>
      </c>
      <c r="L62" s="24" t="s">
        <v>298</v>
      </c>
      <c r="M62" s="24" t="s">
        <v>186</v>
      </c>
      <c r="N62" s="24"/>
      <c r="O62" s="24"/>
      <c r="P62" s="24"/>
      <c r="Q62" s="24" t="s">
        <v>186</v>
      </c>
      <c r="R62" s="24"/>
      <c r="S62" s="24"/>
      <c r="T62" s="24"/>
      <c r="U62" s="24"/>
      <c r="V62" s="24"/>
      <c r="W62" s="28">
        <f t="shared" si="7"/>
        <v>1</v>
      </c>
      <c r="X62" s="24"/>
      <c r="Y62" s="91"/>
      <c r="Z62" s="24"/>
      <c r="AA62" s="24"/>
      <c r="AB62" s="24"/>
      <c r="AC62" s="24"/>
      <c r="AD62" s="24"/>
      <c r="AE62" s="24"/>
      <c r="AF62" s="24"/>
      <c r="AG62" s="24"/>
      <c r="AH62" s="24"/>
      <c r="AI62" s="24"/>
      <c r="AJ62" s="24"/>
      <c r="AK62" s="24"/>
      <c r="AL62" s="24"/>
      <c r="AM62" s="24" t="s">
        <v>753</v>
      </c>
      <c r="AN62" s="24" t="s">
        <v>753</v>
      </c>
      <c r="AO62" s="24" t="s">
        <v>753</v>
      </c>
      <c r="AP62" s="24" t="s">
        <v>753</v>
      </c>
      <c r="AQ62" s="24" t="s">
        <v>753</v>
      </c>
      <c r="AR62" s="24"/>
      <c r="AS62" s="24"/>
      <c r="AT62" s="24"/>
      <c r="AU62" s="24"/>
      <c r="AV62" s="24"/>
      <c r="AW62" s="24"/>
      <c r="AX62" s="24"/>
      <c r="AY62" s="24"/>
      <c r="AZ62" s="24"/>
      <c r="BA62" s="24"/>
      <c r="BB62" s="24"/>
      <c r="BC62" s="24"/>
      <c r="BD62" s="24"/>
      <c r="BE62" s="24"/>
      <c r="BF62" s="24"/>
      <c r="BG62" s="24"/>
      <c r="BH62" s="24"/>
      <c r="BI62" s="24">
        <v>2</v>
      </c>
      <c r="BJ62" s="24">
        <v>2</v>
      </c>
      <c r="BK62" s="24">
        <v>1</v>
      </c>
      <c r="BL62" s="24">
        <v>2</v>
      </c>
      <c r="BM62" s="24">
        <v>2</v>
      </c>
      <c r="BN62" s="24">
        <v>2</v>
      </c>
      <c r="BO62" s="24">
        <v>2</v>
      </c>
      <c r="BP62" s="24">
        <v>1</v>
      </c>
      <c r="BQ62" s="24">
        <v>2</v>
      </c>
      <c r="BR62" s="24">
        <v>1</v>
      </c>
      <c r="BS62" s="24">
        <v>2</v>
      </c>
      <c r="BT62" s="24">
        <v>2</v>
      </c>
      <c r="BU62" s="24">
        <v>2</v>
      </c>
      <c r="BV62" s="24">
        <v>2</v>
      </c>
      <c r="BW62" s="24">
        <v>2</v>
      </c>
      <c r="BX62" s="24">
        <v>1</v>
      </c>
      <c r="BY62" s="24">
        <v>2</v>
      </c>
      <c r="BZ62" s="24">
        <v>2</v>
      </c>
      <c r="CA62" s="24">
        <v>1</v>
      </c>
      <c r="CB62" s="24">
        <v>1</v>
      </c>
      <c r="CC62" s="24">
        <v>1</v>
      </c>
      <c r="CD62" s="24">
        <v>2</v>
      </c>
      <c r="CE62" s="24">
        <v>2</v>
      </c>
      <c r="CF62" s="24">
        <v>2</v>
      </c>
      <c r="CG62" s="24">
        <v>2</v>
      </c>
      <c r="CH62" s="24">
        <v>2</v>
      </c>
      <c r="CI62" s="24">
        <v>2</v>
      </c>
      <c r="CJ62" s="24"/>
      <c r="CK62" s="24">
        <v>2</v>
      </c>
      <c r="CL62" s="57">
        <f t="shared" si="30"/>
        <v>21</v>
      </c>
      <c r="CM62" s="67">
        <f t="shared" si="31"/>
        <v>0.75</v>
      </c>
      <c r="CN62" s="57">
        <f t="shared" si="32"/>
        <v>7</v>
      </c>
      <c r="CO62" s="67">
        <f t="shared" si="33"/>
        <v>0.25</v>
      </c>
      <c r="CP62" s="57">
        <f t="shared" si="34"/>
        <v>0</v>
      </c>
      <c r="CQ62" s="67">
        <f t="shared" si="35"/>
        <v>0</v>
      </c>
      <c r="CR62" s="57">
        <f t="shared" si="36"/>
        <v>1.75</v>
      </c>
      <c r="CS62" s="57" t="str">
        <f t="shared" si="8"/>
        <v>Đạt mục tiêu</v>
      </c>
    </row>
    <row r="63" spans="1:97" ht="65.25" customHeight="1">
      <c r="A63" s="21">
        <v>32</v>
      </c>
      <c r="B63" s="24">
        <v>75</v>
      </c>
      <c r="C63" s="181" t="s">
        <v>40</v>
      </c>
      <c r="D63" s="191" t="s">
        <v>12</v>
      </c>
      <c r="E63" s="181" t="s">
        <v>23</v>
      </c>
      <c r="F63" s="191" t="s">
        <v>12</v>
      </c>
      <c r="G63" s="20" t="s">
        <v>853</v>
      </c>
      <c r="H63" s="20" t="s">
        <v>984</v>
      </c>
      <c r="I63" s="52" t="s">
        <v>780</v>
      </c>
      <c r="J63" s="24" t="s">
        <v>330</v>
      </c>
      <c r="K63" s="52" t="s">
        <v>341</v>
      </c>
      <c r="L63" s="24" t="s">
        <v>298</v>
      </c>
      <c r="M63" s="24" t="s">
        <v>186</v>
      </c>
      <c r="N63" s="24"/>
      <c r="O63" s="24"/>
      <c r="P63" s="24"/>
      <c r="Q63" s="24"/>
      <c r="R63" s="24" t="s">
        <v>186</v>
      </c>
      <c r="S63" s="24"/>
      <c r="T63" s="24"/>
      <c r="U63" s="24"/>
      <c r="V63" s="24"/>
      <c r="W63" s="28">
        <f t="shared" si="7"/>
        <v>1</v>
      </c>
      <c r="X63" s="24"/>
      <c r="Y63" s="91"/>
      <c r="Z63" s="24"/>
      <c r="AA63" s="24"/>
      <c r="AB63" s="24"/>
      <c r="AC63" s="24"/>
      <c r="AD63" s="24"/>
      <c r="AE63" s="24"/>
      <c r="AF63" s="24"/>
      <c r="AG63" s="24"/>
      <c r="AH63" s="24"/>
      <c r="AI63" s="24"/>
      <c r="AJ63" s="24"/>
      <c r="AK63" s="24"/>
      <c r="AL63" s="24"/>
      <c r="AM63" s="24"/>
      <c r="AN63" s="24"/>
      <c r="AO63" s="24"/>
      <c r="AP63" s="24"/>
      <c r="AQ63" s="24"/>
      <c r="AR63" s="24" t="s">
        <v>753</v>
      </c>
      <c r="AS63" s="24" t="s">
        <v>753</v>
      </c>
      <c r="AT63" s="24" t="s">
        <v>753</v>
      </c>
      <c r="AU63" s="24" t="s">
        <v>753</v>
      </c>
      <c r="AV63" s="24"/>
      <c r="AW63" s="24"/>
      <c r="AX63" s="24"/>
      <c r="AY63" s="24"/>
      <c r="AZ63" s="24"/>
      <c r="BA63" s="24"/>
      <c r="BB63" s="24"/>
      <c r="BC63" s="24"/>
      <c r="BD63" s="24"/>
      <c r="BE63" s="24"/>
      <c r="BF63" s="24"/>
      <c r="BG63" s="24"/>
      <c r="BH63" s="24"/>
      <c r="BI63" s="24">
        <v>2</v>
      </c>
      <c r="BJ63" s="24">
        <v>2</v>
      </c>
      <c r="BK63" s="24">
        <v>1</v>
      </c>
      <c r="BL63" s="24">
        <v>2</v>
      </c>
      <c r="BM63" s="24">
        <v>2</v>
      </c>
      <c r="BN63" s="24">
        <v>2</v>
      </c>
      <c r="BO63" s="24">
        <v>2</v>
      </c>
      <c r="BP63" s="24">
        <v>1</v>
      </c>
      <c r="BQ63" s="24">
        <v>2</v>
      </c>
      <c r="BR63" s="24">
        <v>1</v>
      </c>
      <c r="BS63" s="24">
        <v>2</v>
      </c>
      <c r="BT63" s="24">
        <v>2</v>
      </c>
      <c r="BU63" s="24">
        <v>2</v>
      </c>
      <c r="BV63" s="24">
        <v>2</v>
      </c>
      <c r="BW63" s="24">
        <v>2</v>
      </c>
      <c r="BX63" s="24">
        <v>1</v>
      </c>
      <c r="BY63" s="24">
        <v>2</v>
      </c>
      <c r="BZ63" s="24">
        <v>2</v>
      </c>
      <c r="CA63" s="24">
        <v>2</v>
      </c>
      <c r="CB63" s="24">
        <v>1</v>
      </c>
      <c r="CC63" s="24">
        <v>1</v>
      </c>
      <c r="CD63" s="24">
        <v>2</v>
      </c>
      <c r="CE63" s="24">
        <v>2</v>
      </c>
      <c r="CF63" s="24">
        <v>2</v>
      </c>
      <c r="CG63" s="24">
        <v>2</v>
      </c>
      <c r="CH63" s="24">
        <v>2</v>
      </c>
      <c r="CI63" s="24">
        <v>2</v>
      </c>
      <c r="CJ63" s="24"/>
      <c r="CK63" s="24">
        <v>2</v>
      </c>
      <c r="CL63" s="57">
        <f t="shared" si="30"/>
        <v>22</v>
      </c>
      <c r="CM63" s="67">
        <f t="shared" si="31"/>
        <v>0.7857142857142857</v>
      </c>
      <c r="CN63" s="57">
        <f t="shared" si="32"/>
        <v>6</v>
      </c>
      <c r="CO63" s="67">
        <f t="shared" si="33"/>
        <v>0.21428571428571427</v>
      </c>
      <c r="CP63" s="57">
        <f t="shared" si="34"/>
        <v>0</v>
      </c>
      <c r="CQ63" s="67">
        <f t="shared" si="35"/>
        <v>0</v>
      </c>
      <c r="CR63" s="57">
        <f t="shared" si="36"/>
        <v>1.7857142857142858</v>
      </c>
      <c r="CS63" s="57" t="str">
        <f t="shared" si="8"/>
        <v>Đạt mục tiêu</v>
      </c>
    </row>
    <row r="64" spans="1:97" ht="54.75" customHeight="1">
      <c r="A64" s="21"/>
      <c r="B64" s="24"/>
      <c r="C64" s="190"/>
      <c r="D64" s="192"/>
      <c r="E64" s="190"/>
      <c r="F64" s="192"/>
      <c r="G64" s="20" t="s">
        <v>854</v>
      </c>
      <c r="H64" s="20" t="s">
        <v>985</v>
      </c>
      <c r="I64" s="52" t="s">
        <v>780</v>
      </c>
      <c r="J64" s="24" t="s">
        <v>330</v>
      </c>
      <c r="K64" s="52" t="s">
        <v>341</v>
      </c>
      <c r="L64" s="24" t="s">
        <v>298</v>
      </c>
      <c r="M64" s="24" t="s">
        <v>186</v>
      </c>
      <c r="N64" s="24"/>
      <c r="O64" s="24"/>
      <c r="P64" s="24"/>
      <c r="Q64" s="24"/>
      <c r="R64" s="24"/>
      <c r="S64" s="24" t="s">
        <v>186</v>
      </c>
      <c r="T64" s="24"/>
      <c r="U64" s="24"/>
      <c r="V64" s="24"/>
      <c r="W64" s="28">
        <f t="shared" si="7"/>
        <v>1</v>
      </c>
      <c r="X64" s="24"/>
      <c r="Y64" s="91"/>
      <c r="Z64" s="24"/>
      <c r="AA64" s="24"/>
      <c r="AB64" s="24"/>
      <c r="AC64" s="24"/>
      <c r="AD64" s="24"/>
      <c r="AE64" s="24"/>
      <c r="AF64" s="24"/>
      <c r="AG64" s="24"/>
      <c r="AH64" s="24"/>
      <c r="AI64" s="24"/>
      <c r="AJ64" s="24"/>
      <c r="AK64" s="24"/>
      <c r="AL64" s="24"/>
      <c r="AM64" s="24"/>
      <c r="AN64" s="24"/>
      <c r="AO64" s="24"/>
      <c r="AP64" s="24"/>
      <c r="AQ64" s="24"/>
      <c r="AR64" s="24"/>
      <c r="AS64" s="24"/>
      <c r="AT64" s="24"/>
      <c r="AU64" s="24"/>
      <c r="AV64" s="24" t="s">
        <v>753</v>
      </c>
      <c r="AW64" s="24"/>
      <c r="AX64" s="24" t="s">
        <v>753</v>
      </c>
      <c r="AY64" s="24" t="s">
        <v>753</v>
      </c>
      <c r="AZ64" s="24"/>
      <c r="BA64" s="24"/>
      <c r="BB64" s="24"/>
      <c r="BC64" s="24"/>
      <c r="BD64" s="24"/>
      <c r="BE64" s="24"/>
      <c r="BF64" s="24"/>
      <c r="BG64" s="24"/>
      <c r="BH64" s="24"/>
      <c r="BI64" s="24">
        <v>2</v>
      </c>
      <c r="BJ64" s="24">
        <v>2</v>
      </c>
      <c r="BK64" s="24">
        <v>1</v>
      </c>
      <c r="BL64" s="24">
        <v>2</v>
      </c>
      <c r="BM64" s="24">
        <v>2</v>
      </c>
      <c r="BN64" s="24">
        <v>2</v>
      </c>
      <c r="BO64" s="24">
        <v>2</v>
      </c>
      <c r="BP64" s="24">
        <v>1</v>
      </c>
      <c r="BQ64" s="24">
        <v>2</v>
      </c>
      <c r="BR64" s="24">
        <v>1</v>
      </c>
      <c r="BS64" s="24">
        <v>2</v>
      </c>
      <c r="BT64" s="24">
        <v>2</v>
      </c>
      <c r="BU64" s="24">
        <v>2</v>
      </c>
      <c r="BV64" s="24">
        <v>2</v>
      </c>
      <c r="BW64" s="24">
        <v>2</v>
      </c>
      <c r="BX64" s="24">
        <v>2</v>
      </c>
      <c r="BY64" s="24">
        <v>2</v>
      </c>
      <c r="BZ64" s="24">
        <v>2</v>
      </c>
      <c r="CA64" s="24">
        <v>2</v>
      </c>
      <c r="CB64" s="24">
        <v>1</v>
      </c>
      <c r="CC64" s="24">
        <v>1</v>
      </c>
      <c r="CD64" s="24">
        <v>2</v>
      </c>
      <c r="CE64" s="24">
        <v>2</v>
      </c>
      <c r="CF64" s="24">
        <v>2</v>
      </c>
      <c r="CG64" s="24">
        <v>2</v>
      </c>
      <c r="CH64" s="24">
        <v>2</v>
      </c>
      <c r="CI64" s="24">
        <v>2</v>
      </c>
      <c r="CJ64" s="24"/>
      <c r="CK64" s="24">
        <v>2</v>
      </c>
      <c r="CL64" s="57">
        <f t="shared" si="30"/>
        <v>23</v>
      </c>
      <c r="CM64" s="67">
        <f t="shared" si="31"/>
        <v>0.8214285714285714</v>
      </c>
      <c r="CN64" s="57">
        <f t="shared" si="32"/>
        <v>5</v>
      </c>
      <c r="CO64" s="67">
        <f t="shared" si="33"/>
        <v>0.17857142857142858</v>
      </c>
      <c r="CP64" s="57">
        <f t="shared" si="34"/>
        <v>0</v>
      </c>
      <c r="CQ64" s="67">
        <f t="shared" si="35"/>
        <v>0</v>
      </c>
      <c r="CR64" s="57">
        <f t="shared" si="36"/>
        <v>1.8214285714285714</v>
      </c>
      <c r="CS64" s="57" t="str">
        <f t="shared" si="8"/>
        <v>Đạt mục tiêu</v>
      </c>
    </row>
    <row r="65" spans="1:97" ht="54.75" customHeight="1">
      <c r="A65" s="21"/>
      <c r="B65" s="24"/>
      <c r="C65" s="190"/>
      <c r="D65" s="192"/>
      <c r="E65" s="190"/>
      <c r="F65" s="192"/>
      <c r="G65" s="20" t="s">
        <v>855</v>
      </c>
      <c r="H65" s="20" t="s">
        <v>986</v>
      </c>
      <c r="I65" s="52" t="s">
        <v>780</v>
      </c>
      <c r="J65" s="24" t="s">
        <v>330</v>
      </c>
      <c r="K65" s="52" t="s">
        <v>341</v>
      </c>
      <c r="L65" s="24" t="s">
        <v>298</v>
      </c>
      <c r="M65" s="24" t="s">
        <v>186</v>
      </c>
      <c r="N65" s="24"/>
      <c r="O65" s="24"/>
      <c r="P65" s="24"/>
      <c r="Q65" s="24"/>
      <c r="R65" s="24"/>
      <c r="S65" s="24"/>
      <c r="T65" s="24" t="s">
        <v>186</v>
      </c>
      <c r="U65" s="24"/>
      <c r="V65" s="24"/>
      <c r="W65" s="28">
        <f t="shared" si="7"/>
        <v>1</v>
      </c>
      <c r="X65" s="24"/>
      <c r="Y65" s="91"/>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t="s">
        <v>753</v>
      </c>
      <c r="AX65" s="24"/>
      <c r="AY65" s="24"/>
      <c r="AZ65" s="24" t="s">
        <v>753</v>
      </c>
      <c r="BA65" s="24" t="s">
        <v>753</v>
      </c>
      <c r="BB65" s="24" t="s">
        <v>753</v>
      </c>
      <c r="BC65" s="24"/>
      <c r="BD65" s="24"/>
      <c r="BE65" s="24"/>
      <c r="BF65" s="24"/>
      <c r="BG65" s="24"/>
      <c r="BH65" s="24"/>
      <c r="BI65" s="24">
        <v>2</v>
      </c>
      <c r="BJ65" s="24">
        <v>2</v>
      </c>
      <c r="BK65" s="24">
        <v>1</v>
      </c>
      <c r="BL65" s="24">
        <v>2</v>
      </c>
      <c r="BM65" s="24">
        <v>2</v>
      </c>
      <c r="BN65" s="24">
        <v>2</v>
      </c>
      <c r="BO65" s="24">
        <v>2</v>
      </c>
      <c r="BP65" s="24">
        <v>1</v>
      </c>
      <c r="BQ65" s="24">
        <v>2</v>
      </c>
      <c r="BR65" s="24">
        <v>1</v>
      </c>
      <c r="BS65" s="24">
        <v>2</v>
      </c>
      <c r="BT65" s="24">
        <v>2</v>
      </c>
      <c r="BU65" s="24">
        <v>2</v>
      </c>
      <c r="BV65" s="24">
        <v>2</v>
      </c>
      <c r="BW65" s="24">
        <v>2</v>
      </c>
      <c r="BX65" s="24">
        <v>2</v>
      </c>
      <c r="BY65" s="24">
        <v>2</v>
      </c>
      <c r="BZ65" s="24">
        <v>2</v>
      </c>
      <c r="CA65" s="24">
        <v>2</v>
      </c>
      <c r="CB65" s="24">
        <v>1</v>
      </c>
      <c r="CC65" s="24">
        <v>1</v>
      </c>
      <c r="CD65" s="24">
        <v>2</v>
      </c>
      <c r="CE65" s="24">
        <v>2</v>
      </c>
      <c r="CF65" s="24">
        <v>2</v>
      </c>
      <c r="CG65" s="24">
        <v>2</v>
      </c>
      <c r="CH65" s="24">
        <v>2</v>
      </c>
      <c r="CI65" s="24">
        <v>2</v>
      </c>
      <c r="CJ65" s="24">
        <v>2</v>
      </c>
      <c r="CK65" s="24">
        <v>2</v>
      </c>
      <c r="CL65" s="57">
        <f t="shared" si="30"/>
        <v>24</v>
      </c>
      <c r="CM65" s="67">
        <f t="shared" si="31"/>
        <v>0.82758620689655171</v>
      </c>
      <c r="CN65" s="57">
        <f t="shared" si="32"/>
        <v>5</v>
      </c>
      <c r="CO65" s="67">
        <f t="shared" si="33"/>
        <v>0.17241379310344829</v>
      </c>
      <c r="CP65" s="57">
        <f t="shared" si="34"/>
        <v>0</v>
      </c>
      <c r="CQ65" s="67">
        <f t="shared" si="35"/>
        <v>0</v>
      </c>
      <c r="CR65" s="57">
        <f t="shared" si="36"/>
        <v>1.8275862068965518</v>
      </c>
      <c r="CS65" s="57" t="str">
        <f t="shared" si="8"/>
        <v>Đạt mục tiêu</v>
      </c>
    </row>
    <row r="66" spans="1:97" ht="44.25" customHeight="1">
      <c r="A66" s="21"/>
      <c r="B66" s="24"/>
      <c r="C66" s="190"/>
      <c r="D66" s="192"/>
      <c r="E66" s="190"/>
      <c r="F66" s="192"/>
      <c r="G66" s="20" t="s">
        <v>856</v>
      </c>
      <c r="H66" s="20" t="s">
        <v>987</v>
      </c>
      <c r="I66" s="52" t="s">
        <v>780</v>
      </c>
      <c r="J66" s="24" t="s">
        <v>330</v>
      </c>
      <c r="K66" s="52" t="s">
        <v>341</v>
      </c>
      <c r="L66" s="24" t="s">
        <v>298</v>
      </c>
      <c r="M66" s="24" t="s">
        <v>186</v>
      </c>
      <c r="N66" s="24"/>
      <c r="O66" s="24"/>
      <c r="P66" s="24"/>
      <c r="Q66" s="24"/>
      <c r="R66" s="24"/>
      <c r="S66" s="24"/>
      <c r="T66" s="24"/>
      <c r="U66" s="24" t="s">
        <v>186</v>
      </c>
      <c r="V66" s="24"/>
      <c r="W66" s="28">
        <f t="shared" si="7"/>
        <v>1</v>
      </c>
      <c r="X66" s="24"/>
      <c r="Y66" s="91"/>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t="s">
        <v>753</v>
      </c>
      <c r="BD66" s="24" t="s">
        <v>753</v>
      </c>
      <c r="BE66" s="24" t="s">
        <v>753</v>
      </c>
      <c r="BF66" s="24"/>
      <c r="BG66" s="24"/>
      <c r="BH66" s="24"/>
      <c r="BI66" s="24">
        <v>2</v>
      </c>
      <c r="BJ66" s="24">
        <v>2</v>
      </c>
      <c r="BK66" s="24">
        <v>1</v>
      </c>
      <c r="BL66" s="24">
        <v>2</v>
      </c>
      <c r="BM66" s="24">
        <v>2</v>
      </c>
      <c r="BN66" s="24">
        <v>2</v>
      </c>
      <c r="BO66" s="24">
        <v>2</v>
      </c>
      <c r="BP66" s="24">
        <v>1</v>
      </c>
      <c r="BQ66" s="24">
        <v>2</v>
      </c>
      <c r="BR66" s="24">
        <v>2</v>
      </c>
      <c r="BS66" s="24">
        <v>2</v>
      </c>
      <c r="BT66" s="24">
        <v>2</v>
      </c>
      <c r="BU66" s="24">
        <v>2</v>
      </c>
      <c r="BV66" s="24">
        <v>2</v>
      </c>
      <c r="BW66" s="24">
        <v>2</v>
      </c>
      <c r="BX66" s="24">
        <v>2</v>
      </c>
      <c r="BY66" s="24">
        <v>2</v>
      </c>
      <c r="BZ66" s="24">
        <v>2</v>
      </c>
      <c r="CA66" s="24">
        <v>2</v>
      </c>
      <c r="CB66" s="24">
        <v>1</v>
      </c>
      <c r="CC66" s="24">
        <v>1</v>
      </c>
      <c r="CD66" s="24">
        <v>2</v>
      </c>
      <c r="CE66" s="24">
        <v>2</v>
      </c>
      <c r="CF66" s="24">
        <v>2</v>
      </c>
      <c r="CG66" s="24">
        <v>2</v>
      </c>
      <c r="CH66" s="24">
        <v>2</v>
      </c>
      <c r="CI66" s="24">
        <v>2</v>
      </c>
      <c r="CJ66" s="24">
        <v>2</v>
      </c>
      <c r="CK66" s="24">
        <v>2</v>
      </c>
      <c r="CL66" s="57">
        <f t="shared" si="30"/>
        <v>25</v>
      </c>
      <c r="CM66" s="67">
        <f t="shared" si="31"/>
        <v>0.86206896551724133</v>
      </c>
      <c r="CN66" s="57">
        <f t="shared" si="32"/>
        <v>4</v>
      </c>
      <c r="CO66" s="67">
        <f t="shared" si="33"/>
        <v>0.13793103448275862</v>
      </c>
      <c r="CP66" s="57">
        <f t="shared" si="34"/>
        <v>0</v>
      </c>
      <c r="CQ66" s="67">
        <f t="shared" si="35"/>
        <v>0</v>
      </c>
      <c r="CR66" s="57">
        <f t="shared" si="36"/>
        <v>1.8620689655172413</v>
      </c>
      <c r="CS66" s="57" t="str">
        <f t="shared" si="8"/>
        <v>Đạt mục tiêu</v>
      </c>
    </row>
    <row r="67" spans="1:97" ht="44.25" customHeight="1">
      <c r="A67" s="21"/>
      <c r="B67" s="24"/>
      <c r="C67" s="190"/>
      <c r="D67" s="192"/>
      <c r="E67" s="190"/>
      <c r="F67" s="192"/>
      <c r="G67" s="20" t="s">
        <v>857</v>
      </c>
      <c r="H67" s="20" t="s">
        <v>988</v>
      </c>
      <c r="I67" s="52" t="s">
        <v>780</v>
      </c>
      <c r="J67" s="24" t="s">
        <v>330</v>
      </c>
      <c r="K67" s="52" t="s">
        <v>341</v>
      </c>
      <c r="L67" s="24" t="s">
        <v>298</v>
      </c>
      <c r="M67" s="24" t="s">
        <v>186</v>
      </c>
      <c r="N67" s="24"/>
      <c r="O67" s="24"/>
      <c r="P67" s="24"/>
      <c r="Q67" s="24"/>
      <c r="R67" s="24"/>
      <c r="S67" s="24"/>
      <c r="T67" s="24"/>
      <c r="U67" s="24"/>
      <c r="V67" s="24" t="s">
        <v>186</v>
      </c>
      <c r="W67" s="28">
        <f t="shared" si="7"/>
        <v>1</v>
      </c>
      <c r="X67" s="24"/>
      <c r="Y67" s="91"/>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t="s">
        <v>753</v>
      </c>
      <c r="BG67" s="24" t="s">
        <v>753</v>
      </c>
      <c r="BH67" s="24" t="s">
        <v>753</v>
      </c>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57">
        <f t="shared" si="30"/>
        <v>0</v>
      </c>
      <c r="CM67" s="67" t="e">
        <f t="shared" si="31"/>
        <v>#DIV/0!</v>
      </c>
      <c r="CN67" s="57">
        <f t="shared" si="32"/>
        <v>0</v>
      </c>
      <c r="CO67" s="67" t="e">
        <f t="shared" si="33"/>
        <v>#DIV/0!</v>
      </c>
      <c r="CP67" s="57">
        <f t="shared" si="34"/>
        <v>0</v>
      </c>
      <c r="CQ67" s="67" t="e">
        <f t="shared" si="35"/>
        <v>#DIV/0!</v>
      </c>
      <c r="CR67" s="57" t="e">
        <f t="shared" si="36"/>
        <v>#DIV/0!</v>
      </c>
      <c r="CS67" s="57" t="e">
        <f t="shared" si="8"/>
        <v>#DIV/0!</v>
      </c>
    </row>
    <row r="68" spans="1:97" ht="83.25" customHeight="1">
      <c r="A68" s="21"/>
      <c r="B68" s="24"/>
      <c r="C68" s="190"/>
      <c r="D68" s="192"/>
      <c r="E68" s="190"/>
      <c r="F68" s="192"/>
      <c r="G68" s="20" t="s">
        <v>1172</v>
      </c>
      <c r="H68" s="20" t="s">
        <v>1173</v>
      </c>
      <c r="I68" s="52" t="s">
        <v>780</v>
      </c>
      <c r="J68" s="24" t="s">
        <v>497</v>
      </c>
      <c r="K68" s="52" t="s">
        <v>341</v>
      </c>
      <c r="L68" s="24" t="s">
        <v>298</v>
      </c>
      <c r="M68" s="24" t="s">
        <v>186</v>
      </c>
      <c r="N68" s="24"/>
      <c r="O68" s="24"/>
      <c r="P68" s="24" t="s">
        <v>186</v>
      </c>
      <c r="Q68" s="24"/>
      <c r="R68" s="24"/>
      <c r="S68" s="24"/>
      <c r="T68" s="24"/>
      <c r="U68" s="24"/>
      <c r="V68" s="24"/>
      <c r="W68" s="28">
        <f t="shared" si="7"/>
        <v>1</v>
      </c>
      <c r="X68" s="24"/>
      <c r="Y68" s="91">
        <v>1</v>
      </c>
      <c r="Z68" s="24"/>
      <c r="AA68" s="24"/>
      <c r="AB68" s="24"/>
      <c r="AC68" s="24"/>
      <c r="AD68" s="24"/>
      <c r="AE68" s="24"/>
      <c r="AF68" s="24"/>
      <c r="AG68" s="24"/>
      <c r="AH68" s="24"/>
      <c r="AI68" s="24"/>
      <c r="AJ68" s="24"/>
      <c r="AK68" s="24"/>
      <c r="AL68" s="24" t="s">
        <v>754</v>
      </c>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57"/>
      <c r="CM68" s="67"/>
      <c r="CN68" s="57"/>
      <c r="CO68" s="67"/>
      <c r="CP68" s="57"/>
      <c r="CQ68" s="67"/>
      <c r="CR68" s="57"/>
      <c r="CS68" s="57"/>
    </row>
    <row r="69" spans="1:97" ht="51.75" customHeight="1">
      <c r="A69" s="21">
        <v>33</v>
      </c>
      <c r="B69" s="24">
        <v>78</v>
      </c>
      <c r="C69" s="182"/>
      <c r="D69" s="193"/>
      <c r="E69" s="182"/>
      <c r="F69" s="193"/>
      <c r="G69" s="50" t="s">
        <v>628</v>
      </c>
      <c r="H69" s="50" t="s">
        <v>1171</v>
      </c>
      <c r="I69" s="52" t="s">
        <v>780</v>
      </c>
      <c r="J69" s="24" t="s">
        <v>497</v>
      </c>
      <c r="K69" s="52" t="s">
        <v>341</v>
      </c>
      <c r="L69" s="24" t="s">
        <v>298</v>
      </c>
      <c r="M69" s="24" t="s">
        <v>186</v>
      </c>
      <c r="N69" s="24"/>
      <c r="O69" s="24"/>
      <c r="P69" s="24"/>
      <c r="Q69" s="24"/>
      <c r="R69" s="24"/>
      <c r="S69" s="24"/>
      <c r="T69" s="24"/>
      <c r="U69" s="24" t="s">
        <v>186</v>
      </c>
      <c r="V69" s="24"/>
      <c r="W69" s="28">
        <f t="shared" si="7"/>
        <v>1</v>
      </c>
      <c r="X69" s="24"/>
      <c r="Y69" s="91">
        <v>1</v>
      </c>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t="s">
        <v>754</v>
      </c>
      <c r="BE69" s="24"/>
      <c r="BF69" s="24"/>
      <c r="BG69" s="24"/>
      <c r="BH69" s="24"/>
      <c r="BI69" s="24">
        <v>2</v>
      </c>
      <c r="BJ69" s="24">
        <v>2</v>
      </c>
      <c r="BK69" s="24">
        <v>1</v>
      </c>
      <c r="BL69" s="24">
        <v>2</v>
      </c>
      <c r="BM69" s="24">
        <v>2</v>
      </c>
      <c r="BN69" s="24">
        <v>2</v>
      </c>
      <c r="BO69" s="24">
        <v>2</v>
      </c>
      <c r="BP69" s="24">
        <v>1</v>
      </c>
      <c r="BQ69" s="24">
        <v>2</v>
      </c>
      <c r="BR69" s="24">
        <v>2</v>
      </c>
      <c r="BS69" s="24">
        <v>2</v>
      </c>
      <c r="BT69" s="24">
        <v>2</v>
      </c>
      <c r="BU69" s="24">
        <v>2</v>
      </c>
      <c r="BV69" s="24">
        <v>2</v>
      </c>
      <c r="BW69" s="24">
        <v>2</v>
      </c>
      <c r="BX69" s="24">
        <v>2</v>
      </c>
      <c r="BY69" s="24">
        <v>2</v>
      </c>
      <c r="BZ69" s="24">
        <v>2</v>
      </c>
      <c r="CA69" s="24">
        <v>2</v>
      </c>
      <c r="CB69" s="24">
        <v>1</v>
      </c>
      <c r="CC69" s="24">
        <v>1</v>
      </c>
      <c r="CD69" s="24">
        <v>2</v>
      </c>
      <c r="CE69" s="24">
        <v>2</v>
      </c>
      <c r="CF69" s="24">
        <v>2</v>
      </c>
      <c r="CG69" s="24">
        <v>2</v>
      </c>
      <c r="CH69" s="24">
        <v>2</v>
      </c>
      <c r="CI69" s="24">
        <v>2</v>
      </c>
      <c r="CJ69" s="24">
        <v>2</v>
      </c>
      <c r="CK69" s="24">
        <v>2</v>
      </c>
      <c r="CL69" s="57">
        <f t="shared" si="30"/>
        <v>25</v>
      </c>
      <c r="CM69" s="67">
        <f t="shared" si="31"/>
        <v>0.86206896551724133</v>
      </c>
      <c r="CN69" s="57">
        <f t="shared" si="32"/>
        <v>4</v>
      </c>
      <c r="CO69" s="67">
        <f t="shared" si="33"/>
        <v>0.13793103448275862</v>
      </c>
      <c r="CP69" s="57">
        <f t="shared" si="34"/>
        <v>0</v>
      </c>
      <c r="CQ69" s="67">
        <f t="shared" si="35"/>
        <v>0</v>
      </c>
      <c r="CR69" s="57">
        <f t="shared" si="36"/>
        <v>1.8620689655172413</v>
      </c>
      <c r="CS69" s="57" t="str">
        <f t="shared" si="8"/>
        <v>Đạt mục tiêu</v>
      </c>
    </row>
    <row r="70" spans="1:97" ht="83.25" customHeight="1">
      <c r="A70" s="21">
        <v>34</v>
      </c>
      <c r="B70" s="24">
        <v>79</v>
      </c>
      <c r="C70" s="50" t="s">
        <v>26</v>
      </c>
      <c r="D70" s="55" t="s">
        <v>10</v>
      </c>
      <c r="E70" s="50" t="s">
        <v>25</v>
      </c>
      <c r="F70" s="55" t="s">
        <v>54</v>
      </c>
      <c r="G70" s="50" t="s">
        <v>25</v>
      </c>
      <c r="H70" s="50" t="s">
        <v>677</v>
      </c>
      <c r="I70" s="52" t="s">
        <v>780</v>
      </c>
      <c r="J70" s="24" t="s">
        <v>497</v>
      </c>
      <c r="K70" s="52" t="s">
        <v>341</v>
      </c>
      <c r="L70" s="24" t="s">
        <v>298</v>
      </c>
      <c r="M70" s="24" t="s">
        <v>186</v>
      </c>
      <c r="N70" s="24"/>
      <c r="O70" s="24"/>
      <c r="P70" s="24"/>
      <c r="Q70" s="24"/>
      <c r="R70" s="24"/>
      <c r="S70" s="24"/>
      <c r="T70" s="24"/>
      <c r="U70" s="24" t="s">
        <v>186</v>
      </c>
      <c r="V70" s="24"/>
      <c r="W70" s="28">
        <f t="shared" si="7"/>
        <v>1</v>
      </c>
      <c r="X70" s="24"/>
      <c r="Y70" s="91">
        <v>1</v>
      </c>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t="s">
        <v>754</v>
      </c>
      <c r="BF70" s="24"/>
      <c r="BG70" s="24"/>
      <c r="BH70" s="24"/>
      <c r="BI70" s="24">
        <v>2</v>
      </c>
      <c r="BJ70" s="24">
        <v>2</v>
      </c>
      <c r="BK70" s="24">
        <v>2</v>
      </c>
      <c r="BL70" s="24">
        <v>2</v>
      </c>
      <c r="BM70" s="24">
        <v>2</v>
      </c>
      <c r="BN70" s="24">
        <v>2</v>
      </c>
      <c r="BO70" s="24">
        <v>2</v>
      </c>
      <c r="BP70" s="24">
        <v>2</v>
      </c>
      <c r="BQ70" s="24">
        <v>2</v>
      </c>
      <c r="BR70" s="24">
        <v>2</v>
      </c>
      <c r="BS70" s="24">
        <v>2</v>
      </c>
      <c r="BT70" s="24">
        <v>2</v>
      </c>
      <c r="BU70" s="24">
        <v>2</v>
      </c>
      <c r="BV70" s="24">
        <v>2</v>
      </c>
      <c r="BW70" s="24">
        <v>2</v>
      </c>
      <c r="BX70" s="24">
        <v>2</v>
      </c>
      <c r="BY70" s="24">
        <v>2</v>
      </c>
      <c r="BZ70" s="24">
        <v>2</v>
      </c>
      <c r="CA70" s="24">
        <v>2</v>
      </c>
      <c r="CB70" s="24">
        <v>2</v>
      </c>
      <c r="CC70" s="24">
        <v>1</v>
      </c>
      <c r="CD70" s="24">
        <v>2</v>
      </c>
      <c r="CE70" s="24">
        <v>2</v>
      </c>
      <c r="CF70" s="24">
        <v>2</v>
      </c>
      <c r="CG70" s="24">
        <v>2</v>
      </c>
      <c r="CH70" s="24">
        <v>2</v>
      </c>
      <c r="CI70" s="24">
        <v>2</v>
      </c>
      <c r="CJ70" s="24">
        <v>2</v>
      </c>
      <c r="CK70" s="24">
        <v>2</v>
      </c>
      <c r="CL70" s="57">
        <f t="shared" si="30"/>
        <v>28</v>
      </c>
      <c r="CM70" s="67">
        <f t="shared" si="31"/>
        <v>0.96551724137931039</v>
      </c>
      <c r="CN70" s="57">
        <f t="shared" si="32"/>
        <v>1</v>
      </c>
      <c r="CO70" s="67">
        <f t="shared" si="33"/>
        <v>3.4482758620689655E-2</v>
      </c>
      <c r="CP70" s="57">
        <f t="shared" si="34"/>
        <v>0</v>
      </c>
      <c r="CQ70" s="67">
        <f t="shared" si="35"/>
        <v>0</v>
      </c>
      <c r="CR70" s="57">
        <f t="shared" si="36"/>
        <v>1.9655172413793103</v>
      </c>
      <c r="CS70" s="57" t="str">
        <f t="shared" si="8"/>
        <v>Đạt mục tiêu</v>
      </c>
    </row>
    <row r="71" spans="1:97" ht="43.5" customHeight="1">
      <c r="A71" s="21">
        <v>35</v>
      </c>
      <c r="B71" s="24">
        <v>82</v>
      </c>
      <c r="C71" s="181" t="s">
        <v>43</v>
      </c>
      <c r="D71" s="191" t="s">
        <v>10</v>
      </c>
      <c r="E71" s="181" t="s">
        <v>45</v>
      </c>
      <c r="F71" s="191" t="s">
        <v>11</v>
      </c>
      <c r="G71" s="20" t="s">
        <v>858</v>
      </c>
      <c r="H71" s="20" t="s">
        <v>795</v>
      </c>
      <c r="I71" s="52" t="s">
        <v>780</v>
      </c>
      <c r="J71" s="24" t="s">
        <v>497</v>
      </c>
      <c r="K71" s="52" t="s">
        <v>341</v>
      </c>
      <c r="L71" s="24" t="s">
        <v>298</v>
      </c>
      <c r="M71" s="24" t="s">
        <v>186</v>
      </c>
      <c r="N71" s="24"/>
      <c r="O71" s="24" t="s">
        <v>186</v>
      </c>
      <c r="P71" s="24"/>
      <c r="Q71" s="24"/>
      <c r="R71" s="24"/>
      <c r="S71" s="24"/>
      <c r="T71" s="24"/>
      <c r="U71" s="24"/>
      <c r="V71" s="24"/>
      <c r="W71" s="28">
        <f t="shared" si="7"/>
        <v>1</v>
      </c>
      <c r="X71" s="24"/>
      <c r="Y71" s="93">
        <v>1</v>
      </c>
      <c r="Z71" s="24"/>
      <c r="AA71" s="24"/>
      <c r="AB71" s="24"/>
      <c r="AC71" s="24"/>
      <c r="AD71" s="24"/>
      <c r="AE71" s="24" t="s">
        <v>754</v>
      </c>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v>2</v>
      </c>
      <c r="BJ71" s="24">
        <v>2</v>
      </c>
      <c r="BK71" s="24">
        <v>1</v>
      </c>
      <c r="BL71" s="24">
        <v>1</v>
      </c>
      <c r="BM71" s="24">
        <v>2</v>
      </c>
      <c r="BN71" s="24">
        <v>2</v>
      </c>
      <c r="BO71" s="24">
        <v>2</v>
      </c>
      <c r="BP71" s="24">
        <v>1</v>
      </c>
      <c r="BQ71" s="24">
        <v>2</v>
      </c>
      <c r="BR71" s="24">
        <v>1</v>
      </c>
      <c r="BS71" s="24">
        <v>2</v>
      </c>
      <c r="BT71" s="24">
        <v>2</v>
      </c>
      <c r="BU71" s="24">
        <v>2</v>
      </c>
      <c r="BV71" s="24">
        <v>2</v>
      </c>
      <c r="BW71" s="24">
        <v>2</v>
      </c>
      <c r="BX71" s="24">
        <v>1</v>
      </c>
      <c r="BY71" s="24">
        <v>2</v>
      </c>
      <c r="BZ71" s="24">
        <v>2</v>
      </c>
      <c r="CA71" s="24">
        <v>1</v>
      </c>
      <c r="CB71" s="24">
        <v>1</v>
      </c>
      <c r="CC71" s="24">
        <v>1</v>
      </c>
      <c r="CD71" s="24">
        <v>2</v>
      </c>
      <c r="CE71" s="24">
        <v>2</v>
      </c>
      <c r="CF71" s="24">
        <v>2</v>
      </c>
      <c r="CG71" s="24">
        <v>2</v>
      </c>
      <c r="CH71" s="24">
        <v>2</v>
      </c>
      <c r="CI71" s="24">
        <v>2</v>
      </c>
      <c r="CJ71" s="24"/>
      <c r="CK71" s="24">
        <v>2</v>
      </c>
      <c r="CL71" s="57">
        <f t="shared" si="30"/>
        <v>20</v>
      </c>
      <c r="CM71" s="67">
        <f t="shared" si="31"/>
        <v>0.7142857142857143</v>
      </c>
      <c r="CN71" s="57">
        <f t="shared" si="32"/>
        <v>8</v>
      </c>
      <c r="CO71" s="67">
        <f t="shared" si="33"/>
        <v>0.2857142857142857</v>
      </c>
      <c r="CP71" s="57">
        <f t="shared" si="34"/>
        <v>0</v>
      </c>
      <c r="CQ71" s="67">
        <f t="shared" si="35"/>
        <v>0</v>
      </c>
      <c r="CR71" s="57">
        <f t="shared" si="36"/>
        <v>1.7142857142857142</v>
      </c>
      <c r="CS71" s="57" t="str">
        <f t="shared" si="8"/>
        <v>Đạt mục tiêu</v>
      </c>
    </row>
    <row r="72" spans="1:97" ht="53.25" customHeight="1">
      <c r="A72" s="21"/>
      <c r="B72" s="24"/>
      <c r="C72" s="182"/>
      <c r="D72" s="193"/>
      <c r="E72" s="182"/>
      <c r="F72" s="193"/>
      <c r="G72" s="20" t="s">
        <v>859</v>
      </c>
      <c r="H72" s="20" t="s">
        <v>796</v>
      </c>
      <c r="I72" s="52" t="s">
        <v>780</v>
      </c>
      <c r="J72" s="24" t="s">
        <v>497</v>
      </c>
      <c r="K72" s="52" t="s">
        <v>341</v>
      </c>
      <c r="L72" s="24" t="s">
        <v>298</v>
      </c>
      <c r="M72" s="24" t="s">
        <v>186</v>
      </c>
      <c r="N72" s="24"/>
      <c r="O72" s="24"/>
      <c r="P72" s="24"/>
      <c r="Q72" s="24"/>
      <c r="R72" s="24"/>
      <c r="S72" s="24"/>
      <c r="T72" s="24" t="s">
        <v>186</v>
      </c>
      <c r="U72" s="24"/>
      <c r="V72" s="24"/>
      <c r="W72" s="28">
        <f t="shared" si="7"/>
        <v>1</v>
      </c>
      <c r="X72" s="24"/>
      <c r="Y72" s="91">
        <v>1</v>
      </c>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t="s">
        <v>754</v>
      </c>
      <c r="BC72" s="24"/>
      <c r="BD72" s="24"/>
      <c r="BE72" s="24"/>
      <c r="BF72" s="24"/>
      <c r="BG72" s="24"/>
      <c r="BH72" s="24"/>
      <c r="BI72" s="24">
        <v>2</v>
      </c>
      <c r="BJ72" s="24">
        <v>2</v>
      </c>
      <c r="BK72" s="24">
        <v>1</v>
      </c>
      <c r="BL72" s="24">
        <v>2</v>
      </c>
      <c r="BM72" s="24">
        <v>2</v>
      </c>
      <c r="BN72" s="24">
        <v>2</v>
      </c>
      <c r="BO72" s="24">
        <v>2</v>
      </c>
      <c r="BP72" s="24">
        <v>1</v>
      </c>
      <c r="BQ72" s="24">
        <v>2</v>
      </c>
      <c r="BR72" s="24">
        <v>1</v>
      </c>
      <c r="BS72" s="24">
        <v>2</v>
      </c>
      <c r="BT72" s="24">
        <v>2</v>
      </c>
      <c r="BU72" s="24">
        <v>2</v>
      </c>
      <c r="BV72" s="24">
        <v>2</v>
      </c>
      <c r="BW72" s="24">
        <v>2</v>
      </c>
      <c r="BX72" s="24">
        <v>2</v>
      </c>
      <c r="BY72" s="24">
        <v>2</v>
      </c>
      <c r="BZ72" s="24">
        <v>2</v>
      </c>
      <c r="CA72" s="24">
        <v>2</v>
      </c>
      <c r="CB72" s="24">
        <v>1</v>
      </c>
      <c r="CC72" s="24">
        <v>1</v>
      </c>
      <c r="CD72" s="24">
        <v>2</v>
      </c>
      <c r="CE72" s="24">
        <v>2</v>
      </c>
      <c r="CF72" s="24">
        <v>2</v>
      </c>
      <c r="CG72" s="24">
        <v>2</v>
      </c>
      <c r="CH72" s="24">
        <v>2</v>
      </c>
      <c r="CI72" s="24">
        <v>2</v>
      </c>
      <c r="CJ72" s="24">
        <v>2</v>
      </c>
      <c r="CK72" s="24">
        <v>2</v>
      </c>
      <c r="CL72" s="57">
        <f t="shared" si="30"/>
        <v>24</v>
      </c>
      <c r="CM72" s="67">
        <f t="shared" si="31"/>
        <v>0.82758620689655171</v>
      </c>
      <c r="CN72" s="57">
        <f t="shared" si="32"/>
        <v>5</v>
      </c>
      <c r="CO72" s="67">
        <f t="shared" si="33"/>
        <v>0.17241379310344829</v>
      </c>
      <c r="CP72" s="57">
        <f t="shared" si="34"/>
        <v>0</v>
      </c>
      <c r="CQ72" s="67">
        <f t="shared" si="35"/>
        <v>0</v>
      </c>
      <c r="CR72" s="57">
        <f t="shared" si="36"/>
        <v>1.8275862068965518</v>
      </c>
      <c r="CS72" s="57" t="str">
        <f t="shared" si="8"/>
        <v>Đạt mục tiêu</v>
      </c>
    </row>
    <row r="73" spans="1:97" ht="43.5" customHeight="1">
      <c r="A73" s="21"/>
      <c r="B73" s="24"/>
      <c r="C73" s="181" t="s">
        <v>44</v>
      </c>
      <c r="D73" s="191" t="s">
        <v>11</v>
      </c>
      <c r="E73" s="181" t="s">
        <v>625</v>
      </c>
      <c r="F73" s="191" t="s">
        <v>11</v>
      </c>
      <c r="G73" s="20" t="s">
        <v>860</v>
      </c>
      <c r="H73" s="20" t="s">
        <v>793</v>
      </c>
      <c r="I73" s="52" t="s">
        <v>780</v>
      </c>
      <c r="J73" s="24" t="s">
        <v>497</v>
      </c>
      <c r="K73" s="52" t="s">
        <v>341</v>
      </c>
      <c r="L73" s="24" t="s">
        <v>298</v>
      </c>
      <c r="M73" s="24" t="s">
        <v>186</v>
      </c>
      <c r="N73" s="24"/>
      <c r="O73" s="24"/>
      <c r="P73" s="24"/>
      <c r="Q73" s="24" t="s">
        <v>186</v>
      </c>
      <c r="R73" s="24"/>
      <c r="S73" s="24"/>
      <c r="T73" s="24"/>
      <c r="U73" s="24"/>
      <c r="V73" s="24"/>
      <c r="W73" s="28">
        <f t="shared" si="7"/>
        <v>1</v>
      </c>
      <c r="X73" s="24"/>
      <c r="Y73" s="91">
        <v>1</v>
      </c>
      <c r="Z73" s="24"/>
      <c r="AA73" s="24"/>
      <c r="AB73" s="24"/>
      <c r="AC73" s="24"/>
      <c r="AD73" s="24"/>
      <c r="AE73" s="24"/>
      <c r="AF73" s="24"/>
      <c r="AG73" s="24"/>
      <c r="AH73" s="24"/>
      <c r="AI73" s="24"/>
      <c r="AJ73" s="24"/>
      <c r="AK73" s="24"/>
      <c r="AL73" s="24"/>
      <c r="AM73" s="24"/>
      <c r="AN73" s="24" t="s">
        <v>754</v>
      </c>
      <c r="AO73" s="24"/>
      <c r="AP73" s="24"/>
      <c r="AQ73" s="24"/>
      <c r="AR73" s="24"/>
      <c r="AS73" s="24"/>
      <c r="AT73" s="24"/>
      <c r="AU73" s="24"/>
      <c r="AV73" s="24"/>
      <c r="AW73" s="24"/>
      <c r="AX73" s="24"/>
      <c r="AY73" s="24"/>
      <c r="AZ73" s="24"/>
      <c r="BA73" s="24"/>
      <c r="BB73" s="24"/>
      <c r="BC73" s="24"/>
      <c r="BD73" s="24"/>
      <c r="BE73" s="24"/>
      <c r="BF73" s="24"/>
      <c r="BG73" s="24"/>
      <c r="BH73" s="24"/>
      <c r="BI73" s="24">
        <v>2</v>
      </c>
      <c r="BJ73" s="24">
        <v>2</v>
      </c>
      <c r="BK73" s="24">
        <v>1</v>
      </c>
      <c r="BL73" s="24">
        <v>2</v>
      </c>
      <c r="BM73" s="24">
        <v>2</v>
      </c>
      <c r="BN73" s="24">
        <v>2</v>
      </c>
      <c r="BO73" s="24">
        <v>2</v>
      </c>
      <c r="BP73" s="24">
        <v>1</v>
      </c>
      <c r="BQ73" s="24">
        <v>2</v>
      </c>
      <c r="BR73" s="24">
        <v>1</v>
      </c>
      <c r="BS73" s="24">
        <v>2</v>
      </c>
      <c r="BT73" s="24">
        <v>2</v>
      </c>
      <c r="BU73" s="24">
        <v>2</v>
      </c>
      <c r="BV73" s="24">
        <v>2</v>
      </c>
      <c r="BW73" s="24">
        <v>2</v>
      </c>
      <c r="BX73" s="24">
        <v>1</v>
      </c>
      <c r="BY73" s="24">
        <v>2</v>
      </c>
      <c r="BZ73" s="24">
        <v>2</v>
      </c>
      <c r="CA73" s="24">
        <v>1</v>
      </c>
      <c r="CB73" s="24">
        <v>1</v>
      </c>
      <c r="CC73" s="24">
        <v>1</v>
      </c>
      <c r="CD73" s="24">
        <v>2</v>
      </c>
      <c r="CE73" s="24">
        <v>2</v>
      </c>
      <c r="CF73" s="24">
        <v>2</v>
      </c>
      <c r="CG73" s="24">
        <v>2</v>
      </c>
      <c r="CH73" s="24">
        <v>2</v>
      </c>
      <c r="CI73" s="24">
        <v>2</v>
      </c>
      <c r="CJ73" s="24"/>
      <c r="CK73" s="24">
        <v>2</v>
      </c>
      <c r="CL73" s="57">
        <f t="shared" si="30"/>
        <v>21</v>
      </c>
      <c r="CM73" s="67">
        <f t="shared" si="31"/>
        <v>0.75</v>
      </c>
      <c r="CN73" s="57">
        <f t="shared" si="32"/>
        <v>7</v>
      </c>
      <c r="CO73" s="67">
        <f t="shared" si="33"/>
        <v>0.25</v>
      </c>
      <c r="CP73" s="57">
        <f t="shared" si="34"/>
        <v>0</v>
      </c>
      <c r="CQ73" s="67">
        <f t="shared" si="35"/>
        <v>0</v>
      </c>
      <c r="CR73" s="57">
        <f t="shared" si="36"/>
        <v>1.75</v>
      </c>
      <c r="CS73" s="57" t="str">
        <f t="shared" si="8"/>
        <v>Đạt mục tiêu</v>
      </c>
    </row>
    <row r="74" spans="1:97" ht="50.25" customHeight="1">
      <c r="A74" s="21">
        <v>36</v>
      </c>
      <c r="B74" s="24">
        <v>84</v>
      </c>
      <c r="C74" s="182"/>
      <c r="D74" s="193"/>
      <c r="E74" s="182"/>
      <c r="F74" s="193"/>
      <c r="G74" s="20" t="s">
        <v>861</v>
      </c>
      <c r="H74" s="20" t="s">
        <v>794</v>
      </c>
      <c r="I74" s="52" t="s">
        <v>780</v>
      </c>
      <c r="J74" s="24" t="s">
        <v>497</v>
      </c>
      <c r="K74" s="52" t="s">
        <v>341</v>
      </c>
      <c r="L74" s="24" t="s">
        <v>298</v>
      </c>
      <c r="M74" s="24" t="s">
        <v>186</v>
      </c>
      <c r="N74" s="24"/>
      <c r="O74" s="24"/>
      <c r="P74" s="24"/>
      <c r="Q74" s="24"/>
      <c r="R74" s="24"/>
      <c r="S74" s="24"/>
      <c r="T74" s="24"/>
      <c r="U74" s="24" t="s">
        <v>186</v>
      </c>
      <c r="V74" s="24"/>
      <c r="W74" s="28">
        <f t="shared" si="7"/>
        <v>1</v>
      </c>
      <c r="X74" s="24"/>
      <c r="Y74" s="91">
        <v>1</v>
      </c>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t="s">
        <v>754</v>
      </c>
      <c r="BD74" s="24"/>
      <c r="BE74" s="24"/>
      <c r="BF74" s="24"/>
      <c r="BG74" s="24"/>
      <c r="BH74" s="24"/>
      <c r="BI74" s="24">
        <v>2</v>
      </c>
      <c r="BJ74" s="24">
        <v>2</v>
      </c>
      <c r="BK74" s="24">
        <v>2</v>
      </c>
      <c r="BL74" s="24">
        <v>2</v>
      </c>
      <c r="BM74" s="24">
        <v>2</v>
      </c>
      <c r="BN74" s="24">
        <v>2</v>
      </c>
      <c r="BO74" s="24">
        <v>2</v>
      </c>
      <c r="BP74" s="24">
        <v>2</v>
      </c>
      <c r="BQ74" s="24">
        <v>2</v>
      </c>
      <c r="BR74" s="24">
        <v>2</v>
      </c>
      <c r="BS74" s="24">
        <v>2</v>
      </c>
      <c r="BT74" s="24">
        <v>2</v>
      </c>
      <c r="BU74" s="24">
        <v>2</v>
      </c>
      <c r="BV74" s="24">
        <v>2</v>
      </c>
      <c r="BW74" s="24">
        <v>2</v>
      </c>
      <c r="BX74" s="24">
        <v>2</v>
      </c>
      <c r="BY74" s="24">
        <v>2</v>
      </c>
      <c r="BZ74" s="24">
        <v>2</v>
      </c>
      <c r="CA74" s="24">
        <v>2</v>
      </c>
      <c r="CB74" s="24">
        <v>2</v>
      </c>
      <c r="CC74" s="24">
        <v>1</v>
      </c>
      <c r="CD74" s="24">
        <v>2</v>
      </c>
      <c r="CE74" s="24">
        <v>2</v>
      </c>
      <c r="CF74" s="24">
        <v>2</v>
      </c>
      <c r="CG74" s="24">
        <v>2</v>
      </c>
      <c r="CH74" s="24">
        <v>2</v>
      </c>
      <c r="CI74" s="24">
        <v>2</v>
      </c>
      <c r="CJ74" s="24">
        <v>2</v>
      </c>
      <c r="CK74" s="24">
        <v>2</v>
      </c>
      <c r="CL74" s="57">
        <f t="shared" si="30"/>
        <v>28</v>
      </c>
      <c r="CM74" s="67">
        <f t="shared" si="31"/>
        <v>0.96551724137931039</v>
      </c>
      <c r="CN74" s="57">
        <f t="shared" si="32"/>
        <v>1</v>
      </c>
      <c r="CO74" s="67">
        <f t="shared" si="33"/>
        <v>3.4482758620689655E-2</v>
      </c>
      <c r="CP74" s="57">
        <f t="shared" si="34"/>
        <v>0</v>
      </c>
      <c r="CQ74" s="67">
        <f t="shared" si="35"/>
        <v>0</v>
      </c>
      <c r="CR74" s="57">
        <f t="shared" si="36"/>
        <v>1.9655172413793103</v>
      </c>
      <c r="CS74" s="57" t="str">
        <f t="shared" si="8"/>
        <v>Đạt mục tiêu</v>
      </c>
    </row>
    <row r="75" spans="1:97" ht="79.5" customHeight="1">
      <c r="A75" s="21">
        <v>37</v>
      </c>
      <c r="B75" s="24">
        <v>88</v>
      </c>
      <c r="C75" s="50" t="s">
        <v>47</v>
      </c>
      <c r="D75" s="55" t="s">
        <v>11</v>
      </c>
      <c r="E75" s="50" t="s">
        <v>46</v>
      </c>
      <c r="F75" s="55" t="s">
        <v>11</v>
      </c>
      <c r="G75" s="50" t="s">
        <v>46</v>
      </c>
      <c r="H75" s="50" t="s">
        <v>989</v>
      </c>
      <c r="I75" s="52" t="s">
        <v>780</v>
      </c>
      <c r="J75" s="24" t="s">
        <v>330</v>
      </c>
      <c r="K75" s="52" t="s">
        <v>341</v>
      </c>
      <c r="L75" s="24" t="s">
        <v>298</v>
      </c>
      <c r="M75" s="24" t="s">
        <v>186</v>
      </c>
      <c r="N75" s="24" t="s">
        <v>186</v>
      </c>
      <c r="O75" s="24"/>
      <c r="P75" s="24"/>
      <c r="Q75" s="24"/>
      <c r="R75" s="24"/>
      <c r="S75" s="24"/>
      <c r="T75" s="24"/>
      <c r="U75" s="24"/>
      <c r="V75" s="24"/>
      <c r="W75" s="28">
        <f t="shared" si="7"/>
        <v>1</v>
      </c>
      <c r="X75" s="24"/>
      <c r="Y75" s="91"/>
      <c r="Z75" s="24" t="s">
        <v>753</v>
      </c>
      <c r="AA75" s="24" t="s">
        <v>753</v>
      </c>
      <c r="AB75" s="24" t="s">
        <v>753</v>
      </c>
      <c r="AC75" s="24" t="s">
        <v>753</v>
      </c>
      <c r="AD75" s="24" t="s">
        <v>753</v>
      </c>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v>2</v>
      </c>
      <c r="BJ75" s="24">
        <v>2</v>
      </c>
      <c r="BK75" s="24">
        <v>2</v>
      </c>
      <c r="BL75" s="24">
        <v>2</v>
      </c>
      <c r="BM75" s="24">
        <v>2</v>
      </c>
      <c r="BN75" s="24">
        <v>2</v>
      </c>
      <c r="BO75" s="24">
        <v>2</v>
      </c>
      <c r="BP75" s="24">
        <v>2</v>
      </c>
      <c r="BQ75" s="24">
        <v>2</v>
      </c>
      <c r="BR75" s="24">
        <v>2</v>
      </c>
      <c r="BS75" s="24">
        <v>2</v>
      </c>
      <c r="BT75" s="24">
        <v>2</v>
      </c>
      <c r="BU75" s="24">
        <v>2</v>
      </c>
      <c r="BV75" s="24">
        <v>2</v>
      </c>
      <c r="BW75" s="24">
        <v>2</v>
      </c>
      <c r="BX75" s="24">
        <v>2</v>
      </c>
      <c r="BY75" s="24">
        <v>2</v>
      </c>
      <c r="BZ75" s="24">
        <v>2</v>
      </c>
      <c r="CA75" s="24">
        <v>2</v>
      </c>
      <c r="CB75" s="24">
        <v>2</v>
      </c>
      <c r="CC75" s="24">
        <v>1</v>
      </c>
      <c r="CD75" s="24">
        <v>2</v>
      </c>
      <c r="CE75" s="24">
        <v>2</v>
      </c>
      <c r="CF75" s="24">
        <v>2</v>
      </c>
      <c r="CG75" s="24">
        <v>2</v>
      </c>
      <c r="CH75" s="24">
        <v>2</v>
      </c>
      <c r="CI75" s="24">
        <v>2</v>
      </c>
      <c r="CJ75" s="24"/>
      <c r="CK75" s="24">
        <v>2</v>
      </c>
      <c r="CL75" s="57">
        <f t="shared" si="30"/>
        <v>27</v>
      </c>
      <c r="CM75" s="67">
        <f t="shared" si="31"/>
        <v>0.9642857142857143</v>
      </c>
      <c r="CN75" s="57">
        <f t="shared" si="32"/>
        <v>1</v>
      </c>
      <c r="CO75" s="67">
        <f t="shared" si="33"/>
        <v>3.5714285714285712E-2</v>
      </c>
      <c r="CP75" s="57">
        <f t="shared" si="34"/>
        <v>0</v>
      </c>
      <c r="CQ75" s="67">
        <f t="shared" si="35"/>
        <v>0</v>
      </c>
      <c r="CR75" s="57">
        <f t="shared" si="36"/>
        <v>1.9642857142857142</v>
      </c>
      <c r="CS75" s="57" t="str">
        <f t="shared" si="8"/>
        <v>Đạt mục tiêu</v>
      </c>
    </row>
    <row r="76" spans="1:97" ht="79.5" customHeight="1">
      <c r="A76" s="21"/>
      <c r="B76" s="24"/>
      <c r="C76" s="50" t="s">
        <v>1118</v>
      </c>
      <c r="D76" s="55" t="s">
        <v>11</v>
      </c>
      <c r="E76" s="50" t="s">
        <v>1117</v>
      </c>
      <c r="F76" s="55" t="s">
        <v>11</v>
      </c>
      <c r="G76" s="50" t="s">
        <v>1119</v>
      </c>
      <c r="H76" s="50" t="s">
        <v>1120</v>
      </c>
      <c r="I76" s="52" t="s">
        <v>780</v>
      </c>
      <c r="J76" s="24" t="s">
        <v>330</v>
      </c>
      <c r="K76" s="52"/>
      <c r="L76" s="24" t="s">
        <v>298</v>
      </c>
      <c r="M76" s="24" t="s">
        <v>186</v>
      </c>
      <c r="N76" s="24" t="s">
        <v>186</v>
      </c>
      <c r="O76" s="24"/>
      <c r="P76" s="24"/>
      <c r="Q76" s="24"/>
      <c r="R76" s="24"/>
      <c r="S76" s="24"/>
      <c r="T76" s="24"/>
      <c r="U76" s="24"/>
      <c r="V76" s="24"/>
      <c r="W76" s="28"/>
      <c r="X76" s="24"/>
      <c r="Y76" s="91">
        <v>1</v>
      </c>
      <c r="Z76" s="24"/>
      <c r="AA76" s="24"/>
      <c r="AB76" s="24" t="s">
        <v>754</v>
      </c>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v>2</v>
      </c>
      <c r="BJ76" s="24">
        <v>2</v>
      </c>
      <c r="BK76" s="24">
        <v>1</v>
      </c>
      <c r="BL76" s="24">
        <v>1</v>
      </c>
      <c r="BM76" s="24">
        <v>2</v>
      </c>
      <c r="BN76" s="24">
        <v>2</v>
      </c>
      <c r="BO76" s="24">
        <v>2</v>
      </c>
      <c r="BP76" s="24">
        <v>1</v>
      </c>
      <c r="BQ76" s="24">
        <v>2</v>
      </c>
      <c r="BR76" s="24">
        <v>1</v>
      </c>
      <c r="BS76" s="24">
        <v>2</v>
      </c>
      <c r="BT76" s="24">
        <v>2</v>
      </c>
      <c r="BU76" s="24">
        <v>2</v>
      </c>
      <c r="BV76" s="24">
        <v>2</v>
      </c>
      <c r="BW76" s="24">
        <v>2</v>
      </c>
      <c r="BX76" s="24">
        <v>1</v>
      </c>
      <c r="BY76" s="24">
        <v>2</v>
      </c>
      <c r="BZ76" s="24">
        <v>2</v>
      </c>
      <c r="CA76" s="24">
        <v>1</v>
      </c>
      <c r="CB76" s="24">
        <v>1</v>
      </c>
      <c r="CC76" s="24">
        <v>1</v>
      </c>
      <c r="CD76" s="24">
        <v>2</v>
      </c>
      <c r="CE76" s="24">
        <v>2</v>
      </c>
      <c r="CF76" s="24">
        <v>2</v>
      </c>
      <c r="CG76" s="24">
        <v>2</v>
      </c>
      <c r="CH76" s="24">
        <v>2</v>
      </c>
      <c r="CI76" s="24">
        <v>2</v>
      </c>
      <c r="CJ76" s="24"/>
      <c r="CK76" s="24">
        <v>2</v>
      </c>
      <c r="CL76" s="57">
        <f t="shared" si="30"/>
        <v>20</v>
      </c>
      <c r="CM76" s="67">
        <f t="shared" si="31"/>
        <v>0.7142857142857143</v>
      </c>
      <c r="CN76" s="57">
        <f t="shared" si="32"/>
        <v>8</v>
      </c>
      <c r="CO76" s="67">
        <f t="shared" si="33"/>
        <v>0.2857142857142857</v>
      </c>
      <c r="CP76" s="57">
        <f t="shared" si="34"/>
        <v>0</v>
      </c>
      <c r="CQ76" s="67">
        <f t="shared" si="35"/>
        <v>0</v>
      </c>
      <c r="CR76" s="57">
        <f t="shared" si="36"/>
        <v>1.7142857142857142</v>
      </c>
      <c r="CS76" s="57" t="str">
        <f t="shared" si="8"/>
        <v>Đạt mục tiêu</v>
      </c>
    </row>
    <row r="77" spans="1:97" ht="81" customHeight="1">
      <c r="A77" s="21">
        <v>38</v>
      </c>
      <c r="B77" s="24">
        <v>89</v>
      </c>
      <c r="C77" s="50" t="s">
        <v>48</v>
      </c>
      <c r="D77" s="55" t="s">
        <v>13</v>
      </c>
      <c r="E77" s="50" t="s">
        <v>49</v>
      </c>
      <c r="F77" s="55" t="s">
        <v>13</v>
      </c>
      <c r="G77" s="50" t="s">
        <v>49</v>
      </c>
      <c r="H77" s="50" t="s">
        <v>990</v>
      </c>
      <c r="I77" s="52" t="s">
        <v>780</v>
      </c>
      <c r="J77" s="24" t="s">
        <v>330</v>
      </c>
      <c r="K77" s="52" t="s">
        <v>341</v>
      </c>
      <c r="L77" s="24" t="s">
        <v>298</v>
      </c>
      <c r="M77" s="24" t="s">
        <v>186</v>
      </c>
      <c r="N77" s="24"/>
      <c r="O77" s="24" t="s">
        <v>186</v>
      </c>
      <c r="P77" s="24"/>
      <c r="Q77" s="24"/>
      <c r="R77" s="24"/>
      <c r="S77" s="24"/>
      <c r="T77" s="24"/>
      <c r="U77" s="24"/>
      <c r="V77" s="24"/>
      <c r="W77" s="28">
        <f t="shared" si="7"/>
        <v>1</v>
      </c>
      <c r="X77" s="24"/>
      <c r="Y77" s="91"/>
      <c r="Z77" s="24"/>
      <c r="AA77" s="24"/>
      <c r="AB77" s="24"/>
      <c r="AC77" s="24"/>
      <c r="AD77" s="24"/>
      <c r="AE77" s="24" t="s">
        <v>753</v>
      </c>
      <c r="AF77" s="24" t="s">
        <v>753</v>
      </c>
      <c r="AG77" s="24" t="s">
        <v>753</v>
      </c>
      <c r="AH77" s="24" t="s">
        <v>753</v>
      </c>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v>2</v>
      </c>
      <c r="BJ77" s="24">
        <v>2</v>
      </c>
      <c r="BK77" s="24">
        <v>2</v>
      </c>
      <c r="BL77" s="24">
        <v>2</v>
      </c>
      <c r="BM77" s="24">
        <v>2</v>
      </c>
      <c r="BN77" s="24">
        <v>2</v>
      </c>
      <c r="BO77" s="24">
        <v>2</v>
      </c>
      <c r="BP77" s="24">
        <v>2</v>
      </c>
      <c r="BQ77" s="24">
        <v>2</v>
      </c>
      <c r="BR77" s="24">
        <v>2</v>
      </c>
      <c r="BS77" s="24">
        <v>2</v>
      </c>
      <c r="BT77" s="24">
        <v>2</v>
      </c>
      <c r="BU77" s="24">
        <v>2</v>
      </c>
      <c r="BV77" s="24">
        <v>2</v>
      </c>
      <c r="BW77" s="24">
        <v>2</v>
      </c>
      <c r="BX77" s="24">
        <v>2</v>
      </c>
      <c r="BY77" s="24">
        <v>2</v>
      </c>
      <c r="BZ77" s="24">
        <v>2</v>
      </c>
      <c r="CA77" s="24">
        <v>2</v>
      </c>
      <c r="CB77" s="24">
        <v>2</v>
      </c>
      <c r="CC77" s="24">
        <v>1</v>
      </c>
      <c r="CD77" s="24">
        <v>2</v>
      </c>
      <c r="CE77" s="24">
        <v>2</v>
      </c>
      <c r="CF77" s="24">
        <v>2</v>
      </c>
      <c r="CG77" s="24">
        <v>2</v>
      </c>
      <c r="CH77" s="24">
        <v>2</v>
      </c>
      <c r="CI77" s="24">
        <v>2</v>
      </c>
      <c r="CJ77" s="24"/>
      <c r="CK77" s="24">
        <v>2</v>
      </c>
      <c r="CL77" s="57">
        <f t="shared" si="30"/>
        <v>27</v>
      </c>
      <c r="CM77" s="67">
        <f t="shared" si="31"/>
        <v>0.9642857142857143</v>
      </c>
      <c r="CN77" s="57">
        <f t="shared" si="32"/>
        <v>1</v>
      </c>
      <c r="CO77" s="67">
        <f t="shared" si="33"/>
        <v>3.5714285714285712E-2</v>
      </c>
      <c r="CP77" s="57">
        <f t="shared" si="34"/>
        <v>0</v>
      </c>
      <c r="CQ77" s="67">
        <f t="shared" si="35"/>
        <v>0</v>
      </c>
      <c r="CR77" s="57">
        <f t="shared" si="36"/>
        <v>1.9642857142857142</v>
      </c>
      <c r="CS77" s="57" t="str">
        <f t="shared" si="8"/>
        <v>Đạt mục tiêu</v>
      </c>
    </row>
    <row r="78" spans="1:97" ht="31.5">
      <c r="A78" s="21">
        <v>39</v>
      </c>
      <c r="B78" s="28">
        <v>90</v>
      </c>
      <c r="C78" s="186" t="s">
        <v>280</v>
      </c>
      <c r="D78" s="186"/>
      <c r="E78" s="186"/>
      <c r="F78" s="29" t="s">
        <v>361</v>
      </c>
      <c r="G78" s="29" t="s">
        <v>361</v>
      </c>
      <c r="H78" s="29" t="s">
        <v>361</v>
      </c>
      <c r="I78" s="29" t="s">
        <v>361</v>
      </c>
      <c r="J78" s="29" t="s">
        <v>361</v>
      </c>
      <c r="K78" s="52" t="s">
        <v>341</v>
      </c>
      <c r="L78" s="29" t="s">
        <v>361</v>
      </c>
      <c r="M78" s="29" t="s">
        <v>361</v>
      </c>
      <c r="N78" s="29" t="s">
        <v>361</v>
      </c>
      <c r="O78" s="29" t="s">
        <v>361</v>
      </c>
      <c r="P78" s="29" t="s">
        <v>361</v>
      </c>
      <c r="Q78" s="29" t="s">
        <v>361</v>
      </c>
      <c r="R78" s="29" t="s">
        <v>361</v>
      </c>
      <c r="S78" s="29" t="s">
        <v>361</v>
      </c>
      <c r="T78" s="29" t="s">
        <v>361</v>
      </c>
      <c r="U78" s="29" t="s">
        <v>361</v>
      </c>
      <c r="V78" s="29" t="s">
        <v>361</v>
      </c>
      <c r="W78" s="28">
        <f t="shared" ref="W78:W149" si="37">COUNTIF($N78:$V78,"x")</f>
        <v>0</v>
      </c>
      <c r="X78" s="29"/>
      <c r="Y78" s="91">
        <f>SUM(Y79:Y84)</f>
        <v>5</v>
      </c>
      <c r="Z78" s="29" t="s">
        <v>361</v>
      </c>
      <c r="AA78" s="29" t="s">
        <v>361</v>
      </c>
      <c r="AB78" s="29" t="s">
        <v>361</v>
      </c>
      <c r="AC78" s="29" t="s">
        <v>361</v>
      </c>
      <c r="AD78" s="29" t="s">
        <v>361</v>
      </c>
      <c r="AE78" s="29" t="s">
        <v>361</v>
      </c>
      <c r="AF78" s="29" t="s">
        <v>361</v>
      </c>
      <c r="AG78" s="29" t="s">
        <v>361</v>
      </c>
      <c r="AH78" s="29" t="s">
        <v>361</v>
      </c>
      <c r="AI78" s="29" t="s">
        <v>361</v>
      </c>
      <c r="AJ78" s="29" t="s">
        <v>361</v>
      </c>
      <c r="AK78" s="29" t="s">
        <v>361</v>
      </c>
      <c r="AL78" s="29" t="s">
        <v>361</v>
      </c>
      <c r="AM78" s="29" t="s">
        <v>361</v>
      </c>
      <c r="AN78" s="29" t="s">
        <v>361</v>
      </c>
      <c r="AO78" s="29" t="s">
        <v>361</v>
      </c>
      <c r="AP78" s="29"/>
      <c r="AQ78" s="29" t="s">
        <v>361</v>
      </c>
      <c r="AR78" s="29" t="s">
        <v>361</v>
      </c>
      <c r="AS78" s="29" t="s">
        <v>361</v>
      </c>
      <c r="AT78" s="29" t="s">
        <v>361</v>
      </c>
      <c r="AU78" s="29" t="s">
        <v>361</v>
      </c>
      <c r="AV78" s="29" t="s">
        <v>361</v>
      </c>
      <c r="AW78" s="29" t="s">
        <v>361</v>
      </c>
      <c r="AX78" s="29" t="s">
        <v>361</v>
      </c>
      <c r="AY78" s="29" t="s">
        <v>361</v>
      </c>
      <c r="AZ78" s="29" t="s">
        <v>361</v>
      </c>
      <c r="BA78" s="29" t="s">
        <v>361</v>
      </c>
      <c r="BB78" s="29"/>
      <c r="BC78" s="29" t="s">
        <v>361</v>
      </c>
      <c r="BD78" s="29" t="s">
        <v>361</v>
      </c>
      <c r="BE78" s="29" t="s">
        <v>361</v>
      </c>
      <c r="BF78" s="29" t="s">
        <v>361</v>
      </c>
      <c r="BG78" s="29" t="s">
        <v>361</v>
      </c>
      <c r="BH78" s="29" t="s">
        <v>361</v>
      </c>
      <c r="BI78" s="29" t="s">
        <v>361</v>
      </c>
      <c r="BJ78" s="29" t="s">
        <v>361</v>
      </c>
      <c r="BK78" s="29" t="s">
        <v>361</v>
      </c>
      <c r="BL78" s="29" t="s">
        <v>361</v>
      </c>
      <c r="BM78" s="29" t="s">
        <v>361</v>
      </c>
      <c r="BN78" s="29" t="s">
        <v>361</v>
      </c>
      <c r="BO78" s="29" t="s">
        <v>361</v>
      </c>
      <c r="BP78" s="29" t="s">
        <v>361</v>
      </c>
      <c r="BQ78" s="29" t="s">
        <v>361</v>
      </c>
      <c r="BR78" s="29" t="s">
        <v>361</v>
      </c>
      <c r="BS78" s="29" t="s">
        <v>361</v>
      </c>
      <c r="BT78" s="29" t="s">
        <v>361</v>
      </c>
      <c r="BU78" s="29" t="s">
        <v>361</v>
      </c>
      <c r="BV78" s="29" t="s">
        <v>361</v>
      </c>
      <c r="BW78" s="29" t="s">
        <v>361</v>
      </c>
      <c r="BX78" s="29" t="s">
        <v>361</v>
      </c>
      <c r="BY78" s="29" t="s">
        <v>361</v>
      </c>
      <c r="BZ78" s="29" t="s">
        <v>361</v>
      </c>
      <c r="CA78" s="29" t="s">
        <v>361</v>
      </c>
      <c r="CB78" s="29" t="s">
        <v>361</v>
      </c>
      <c r="CC78" s="29" t="s">
        <v>361</v>
      </c>
      <c r="CD78" s="29" t="s">
        <v>361</v>
      </c>
      <c r="CE78" s="29" t="s">
        <v>361</v>
      </c>
      <c r="CF78" s="29" t="s">
        <v>361</v>
      </c>
      <c r="CG78" s="29" t="s">
        <v>361</v>
      </c>
      <c r="CH78" s="29" t="s">
        <v>361</v>
      </c>
      <c r="CI78" s="29" t="s">
        <v>361</v>
      </c>
      <c r="CJ78" s="29" t="s">
        <v>361</v>
      </c>
      <c r="CK78" s="29" t="s">
        <v>361</v>
      </c>
      <c r="CL78" s="29" t="s">
        <v>361</v>
      </c>
      <c r="CM78" s="29" t="s">
        <v>361</v>
      </c>
      <c r="CN78" s="29" t="s">
        <v>361</v>
      </c>
      <c r="CO78" s="29" t="s">
        <v>361</v>
      </c>
      <c r="CP78" s="29" t="s">
        <v>361</v>
      </c>
      <c r="CQ78" s="29" t="s">
        <v>361</v>
      </c>
      <c r="CR78" s="29" t="s">
        <v>361</v>
      </c>
      <c r="CS78" s="29" t="s">
        <v>361</v>
      </c>
    </row>
    <row r="79" spans="1:97" ht="48" customHeight="1">
      <c r="A79" s="21">
        <v>40</v>
      </c>
      <c r="B79" s="24">
        <v>96</v>
      </c>
      <c r="C79" s="181" t="s">
        <v>50</v>
      </c>
      <c r="D79" s="191" t="s">
        <v>12</v>
      </c>
      <c r="E79" s="181" t="s">
        <v>51</v>
      </c>
      <c r="F79" s="191" t="s">
        <v>54</v>
      </c>
      <c r="G79" s="20" t="s">
        <v>862</v>
      </c>
      <c r="H79" s="20" t="s">
        <v>792</v>
      </c>
      <c r="I79" s="52" t="s">
        <v>780</v>
      </c>
      <c r="J79" s="24" t="s">
        <v>497</v>
      </c>
      <c r="K79" s="52" t="s">
        <v>341</v>
      </c>
      <c r="L79" s="24" t="s">
        <v>298</v>
      </c>
      <c r="M79" s="24" t="s">
        <v>186</v>
      </c>
      <c r="N79" s="24"/>
      <c r="O79" s="24"/>
      <c r="P79" s="24"/>
      <c r="Q79" s="24" t="s">
        <v>186</v>
      </c>
      <c r="R79" s="24"/>
      <c r="S79" s="24"/>
      <c r="T79" s="24"/>
      <c r="U79" s="24"/>
      <c r="V79" s="24"/>
      <c r="W79" s="28">
        <f t="shared" si="37"/>
        <v>1</v>
      </c>
      <c r="X79" s="24"/>
      <c r="Y79" s="91">
        <v>1</v>
      </c>
      <c r="Z79" s="24"/>
      <c r="AA79" s="24"/>
      <c r="AB79" s="24"/>
      <c r="AC79" s="24"/>
      <c r="AD79" s="24"/>
      <c r="AE79" s="24"/>
      <c r="AF79" s="24"/>
      <c r="AG79" s="24"/>
      <c r="AH79" s="24"/>
      <c r="AI79" s="24"/>
      <c r="AJ79" s="24"/>
      <c r="AK79" s="24"/>
      <c r="AL79" s="24"/>
      <c r="AM79" s="24"/>
      <c r="AN79" s="24"/>
      <c r="AO79" s="24" t="s">
        <v>754</v>
      </c>
      <c r="AP79" s="24"/>
      <c r="AQ79" s="24"/>
      <c r="AR79" s="24"/>
      <c r="AS79" s="24"/>
      <c r="AT79" s="24"/>
      <c r="AU79" s="24"/>
      <c r="AV79" s="24"/>
      <c r="AW79" s="24"/>
      <c r="AX79" s="24"/>
      <c r="AY79" s="24"/>
      <c r="AZ79" s="24"/>
      <c r="BA79" s="24"/>
      <c r="BB79" s="24"/>
      <c r="BC79" s="24"/>
      <c r="BD79" s="24"/>
      <c r="BE79" s="24"/>
      <c r="BF79" s="24"/>
      <c r="BG79" s="24"/>
      <c r="BH79" s="24"/>
      <c r="BI79" s="24">
        <v>2</v>
      </c>
      <c r="BJ79" s="24">
        <v>2</v>
      </c>
      <c r="BK79" s="24">
        <v>1</v>
      </c>
      <c r="BL79" s="24">
        <v>2</v>
      </c>
      <c r="BM79" s="24">
        <v>2</v>
      </c>
      <c r="BN79" s="24">
        <v>2</v>
      </c>
      <c r="BO79" s="24">
        <v>2</v>
      </c>
      <c r="BP79" s="24">
        <v>1</v>
      </c>
      <c r="BQ79" s="24">
        <v>2</v>
      </c>
      <c r="BR79" s="24">
        <v>1</v>
      </c>
      <c r="BS79" s="24">
        <v>2</v>
      </c>
      <c r="BT79" s="24">
        <v>2</v>
      </c>
      <c r="BU79" s="24">
        <v>2</v>
      </c>
      <c r="BV79" s="24">
        <v>2</v>
      </c>
      <c r="BW79" s="24">
        <v>2</v>
      </c>
      <c r="BX79" s="24">
        <v>1</v>
      </c>
      <c r="BY79" s="24">
        <v>2</v>
      </c>
      <c r="BZ79" s="24">
        <v>2</v>
      </c>
      <c r="CA79" s="24">
        <v>1</v>
      </c>
      <c r="CB79" s="24">
        <v>1</v>
      </c>
      <c r="CC79" s="24">
        <v>1</v>
      </c>
      <c r="CD79" s="24">
        <v>2</v>
      </c>
      <c r="CE79" s="24">
        <v>2</v>
      </c>
      <c r="CF79" s="24">
        <v>2</v>
      </c>
      <c r="CG79" s="24">
        <v>2</v>
      </c>
      <c r="CH79" s="24">
        <v>2</v>
      </c>
      <c r="CI79" s="24">
        <v>2</v>
      </c>
      <c r="CJ79" s="24"/>
      <c r="CK79" s="24">
        <v>2</v>
      </c>
      <c r="CL79" s="57">
        <f t="shared" ref="CL79:CL84" si="38">COUNTIF($BI79:$CK79,2)</f>
        <v>21</v>
      </c>
      <c r="CM79" s="67">
        <f t="shared" ref="CM79:CM84" si="39">CL79/COUNTA($BI79:$CK79)</f>
        <v>0.75</v>
      </c>
      <c r="CN79" s="57">
        <f t="shared" ref="CN79:CN84" si="40">COUNTIF($BI79:$CK79,1)</f>
        <v>7</v>
      </c>
      <c r="CO79" s="67">
        <f t="shared" ref="CO79:CO84" si="41">CN79/COUNTA($BI79:$CK79)</f>
        <v>0.25</v>
      </c>
      <c r="CP79" s="57">
        <f t="shared" ref="CP79:CP84" si="42">COUNTIF($BI79:$CK79,0)</f>
        <v>0</v>
      </c>
      <c r="CQ79" s="67">
        <f t="shared" ref="CQ79:CQ84" si="43">CP79/COUNTA($BI79:$CK79)</f>
        <v>0</v>
      </c>
      <c r="CR79" s="57">
        <f t="shared" ref="CR79:CR84" si="44">(((CL79*2)+(CN79*1)+(CP79*0)))/COUNTA($BI79:$CK79)</f>
        <v>1.75</v>
      </c>
      <c r="CS79" s="57" t="str">
        <f t="shared" ref="CS79:CS149" si="45">IF(CR79&gt;=1.6,"Đạt mục tiêu",IF(CR79&gt;=1,"Cần cố gắng","Chưa đạt"))</f>
        <v>Đạt mục tiêu</v>
      </c>
    </row>
    <row r="80" spans="1:97" ht="48" customHeight="1">
      <c r="A80" s="21"/>
      <c r="B80" s="24"/>
      <c r="C80" s="182"/>
      <c r="D80" s="193"/>
      <c r="E80" s="182"/>
      <c r="F80" s="193"/>
      <c r="G80" s="20" t="s">
        <v>863</v>
      </c>
      <c r="H80" s="20" t="s">
        <v>1189</v>
      </c>
      <c r="I80" s="52" t="s">
        <v>780</v>
      </c>
      <c r="J80" s="24" t="s">
        <v>497</v>
      </c>
      <c r="K80" s="52" t="s">
        <v>341</v>
      </c>
      <c r="L80" s="24" t="s">
        <v>298</v>
      </c>
      <c r="M80" s="24" t="s">
        <v>186</v>
      </c>
      <c r="N80" s="24"/>
      <c r="O80" s="24"/>
      <c r="P80" s="24"/>
      <c r="Q80" s="24"/>
      <c r="R80" s="24"/>
      <c r="S80" s="24"/>
      <c r="T80" s="24" t="s">
        <v>186</v>
      </c>
      <c r="U80" s="24"/>
      <c r="V80" s="24"/>
      <c r="W80" s="28">
        <f t="shared" si="37"/>
        <v>1</v>
      </c>
      <c r="X80" s="24"/>
      <c r="Y80" s="91"/>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t="s">
        <v>753</v>
      </c>
      <c r="BA80" s="24"/>
      <c r="BB80" s="24"/>
      <c r="BC80" s="24"/>
      <c r="BD80" s="24"/>
      <c r="BE80" s="24"/>
      <c r="BF80" s="24"/>
      <c r="BG80" s="24"/>
      <c r="BH80" s="24"/>
      <c r="BI80" s="24">
        <v>2</v>
      </c>
      <c r="BJ80" s="24">
        <v>2</v>
      </c>
      <c r="BK80" s="24">
        <v>2</v>
      </c>
      <c r="BL80" s="24">
        <v>2</v>
      </c>
      <c r="BM80" s="24">
        <v>2</v>
      </c>
      <c r="BN80" s="24">
        <v>2</v>
      </c>
      <c r="BO80" s="24">
        <v>2</v>
      </c>
      <c r="BP80" s="24">
        <v>2</v>
      </c>
      <c r="BQ80" s="24">
        <v>2</v>
      </c>
      <c r="BR80" s="24">
        <v>2</v>
      </c>
      <c r="BS80" s="24">
        <v>2</v>
      </c>
      <c r="BT80" s="24">
        <v>2</v>
      </c>
      <c r="BU80" s="24">
        <v>2</v>
      </c>
      <c r="BV80" s="24">
        <v>2</v>
      </c>
      <c r="BW80" s="24">
        <v>2</v>
      </c>
      <c r="BX80" s="24">
        <v>2</v>
      </c>
      <c r="BY80" s="24">
        <v>2</v>
      </c>
      <c r="BZ80" s="24">
        <v>2</v>
      </c>
      <c r="CA80" s="24">
        <v>2</v>
      </c>
      <c r="CB80" s="24">
        <v>2</v>
      </c>
      <c r="CC80" s="24">
        <v>1</v>
      </c>
      <c r="CD80" s="24">
        <v>2</v>
      </c>
      <c r="CE80" s="24">
        <v>2</v>
      </c>
      <c r="CF80" s="24">
        <v>2</v>
      </c>
      <c r="CG80" s="24">
        <v>2</v>
      </c>
      <c r="CH80" s="24">
        <v>2</v>
      </c>
      <c r="CI80" s="24">
        <v>2</v>
      </c>
      <c r="CJ80" s="24">
        <v>2</v>
      </c>
      <c r="CK80" s="24">
        <v>2</v>
      </c>
      <c r="CL80" s="57">
        <f t="shared" si="38"/>
        <v>28</v>
      </c>
      <c r="CM80" s="67">
        <f t="shared" si="39"/>
        <v>0.96551724137931039</v>
      </c>
      <c r="CN80" s="57">
        <f t="shared" si="40"/>
        <v>1</v>
      </c>
      <c r="CO80" s="67">
        <f t="shared" si="41"/>
        <v>3.4482758620689655E-2</v>
      </c>
      <c r="CP80" s="57">
        <f t="shared" si="42"/>
        <v>0</v>
      </c>
      <c r="CQ80" s="67">
        <f t="shared" si="43"/>
        <v>0</v>
      </c>
      <c r="CR80" s="57">
        <f t="shared" si="44"/>
        <v>1.9655172413793103</v>
      </c>
      <c r="CS80" s="57" t="str">
        <f t="shared" si="45"/>
        <v>Đạt mục tiêu</v>
      </c>
    </row>
    <row r="81" spans="1:97" ht="48" customHeight="1">
      <c r="A81" s="21">
        <v>41</v>
      </c>
      <c r="B81" s="24">
        <v>98</v>
      </c>
      <c r="C81" s="181" t="s">
        <v>36</v>
      </c>
      <c r="D81" s="191" t="s">
        <v>12</v>
      </c>
      <c r="E81" s="181" t="s">
        <v>37</v>
      </c>
      <c r="F81" s="191" t="s">
        <v>12</v>
      </c>
      <c r="G81" s="20" t="s">
        <v>864</v>
      </c>
      <c r="H81" s="20" t="s">
        <v>791</v>
      </c>
      <c r="I81" s="52" t="s">
        <v>780</v>
      </c>
      <c r="J81" s="24" t="s">
        <v>497</v>
      </c>
      <c r="K81" s="52" t="s">
        <v>341</v>
      </c>
      <c r="L81" s="24" t="s">
        <v>298</v>
      </c>
      <c r="M81" s="24" t="s">
        <v>186</v>
      </c>
      <c r="N81" s="24" t="s">
        <v>186</v>
      </c>
      <c r="O81" s="24"/>
      <c r="P81" s="24"/>
      <c r="Q81" s="24"/>
      <c r="R81" s="24"/>
      <c r="S81" s="24"/>
      <c r="T81" s="24"/>
      <c r="U81" s="24"/>
      <c r="V81" s="24"/>
      <c r="W81" s="28">
        <f t="shared" si="37"/>
        <v>1</v>
      </c>
      <c r="X81" s="24"/>
      <c r="Y81" s="91">
        <v>1</v>
      </c>
      <c r="Z81" s="24"/>
      <c r="AA81" s="24"/>
      <c r="AB81" s="24"/>
      <c r="AC81" s="24"/>
      <c r="AD81" s="24" t="s">
        <v>754</v>
      </c>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v>2</v>
      </c>
      <c r="BJ81" s="24">
        <v>2</v>
      </c>
      <c r="BK81" s="24">
        <v>2</v>
      </c>
      <c r="BL81" s="24">
        <v>2</v>
      </c>
      <c r="BM81" s="24">
        <v>2</v>
      </c>
      <c r="BN81" s="24">
        <v>2</v>
      </c>
      <c r="BO81" s="24">
        <v>2</v>
      </c>
      <c r="BP81" s="24">
        <v>2</v>
      </c>
      <c r="BQ81" s="24">
        <v>2</v>
      </c>
      <c r="BR81" s="24">
        <v>2</v>
      </c>
      <c r="BS81" s="24">
        <v>2</v>
      </c>
      <c r="BT81" s="24">
        <v>2</v>
      </c>
      <c r="BU81" s="24">
        <v>2</v>
      </c>
      <c r="BV81" s="24">
        <v>2</v>
      </c>
      <c r="BW81" s="24">
        <v>2</v>
      </c>
      <c r="BX81" s="24">
        <v>2</v>
      </c>
      <c r="BY81" s="24">
        <v>2</v>
      </c>
      <c r="BZ81" s="24">
        <v>2</v>
      </c>
      <c r="CA81" s="24">
        <v>2</v>
      </c>
      <c r="CB81" s="24">
        <v>2</v>
      </c>
      <c r="CC81" s="24">
        <v>1</v>
      </c>
      <c r="CD81" s="24">
        <v>2</v>
      </c>
      <c r="CE81" s="24">
        <v>2</v>
      </c>
      <c r="CF81" s="24">
        <v>2</v>
      </c>
      <c r="CG81" s="24">
        <v>2</v>
      </c>
      <c r="CH81" s="24">
        <v>2</v>
      </c>
      <c r="CI81" s="24">
        <v>2</v>
      </c>
      <c r="CJ81" s="24"/>
      <c r="CK81" s="24">
        <v>2</v>
      </c>
      <c r="CL81" s="57">
        <f t="shared" si="38"/>
        <v>27</v>
      </c>
      <c r="CM81" s="67">
        <f t="shared" si="39"/>
        <v>0.9642857142857143</v>
      </c>
      <c r="CN81" s="57">
        <f t="shared" si="40"/>
        <v>1</v>
      </c>
      <c r="CO81" s="67">
        <f t="shared" si="41"/>
        <v>3.5714285714285712E-2</v>
      </c>
      <c r="CP81" s="57">
        <f t="shared" si="42"/>
        <v>0</v>
      </c>
      <c r="CQ81" s="67">
        <f t="shared" si="43"/>
        <v>0</v>
      </c>
      <c r="CR81" s="57">
        <f t="shared" si="44"/>
        <v>1.9642857142857142</v>
      </c>
      <c r="CS81" s="57" t="str">
        <f t="shared" si="45"/>
        <v>Đạt mục tiêu</v>
      </c>
    </row>
    <row r="82" spans="1:97" ht="48" customHeight="1">
      <c r="A82" s="21"/>
      <c r="B82" s="24"/>
      <c r="C82" s="182"/>
      <c r="D82" s="193"/>
      <c r="E82" s="182"/>
      <c r="F82" s="193"/>
      <c r="G82" s="20" t="s">
        <v>129</v>
      </c>
      <c r="H82" s="20" t="s">
        <v>790</v>
      </c>
      <c r="I82" s="52" t="s">
        <v>780</v>
      </c>
      <c r="J82" s="24" t="s">
        <v>497</v>
      </c>
      <c r="K82" s="52" t="s">
        <v>341</v>
      </c>
      <c r="L82" s="24" t="s">
        <v>298</v>
      </c>
      <c r="M82" s="24" t="s">
        <v>186</v>
      </c>
      <c r="N82" s="24"/>
      <c r="O82" s="24"/>
      <c r="P82" s="24"/>
      <c r="Q82" s="24"/>
      <c r="R82" s="24" t="s">
        <v>186</v>
      </c>
      <c r="S82" s="24"/>
      <c r="T82" s="24"/>
      <c r="U82" s="24"/>
      <c r="V82" s="24"/>
      <c r="W82" s="28">
        <f t="shared" si="37"/>
        <v>1</v>
      </c>
      <c r="X82" s="24"/>
      <c r="Y82" s="91">
        <v>1</v>
      </c>
      <c r="Z82" s="24"/>
      <c r="AA82" s="24"/>
      <c r="AB82" s="24"/>
      <c r="AC82" s="24"/>
      <c r="AD82" s="24"/>
      <c r="AE82" s="24"/>
      <c r="AF82" s="24"/>
      <c r="AG82" s="24"/>
      <c r="AH82" s="24"/>
      <c r="AI82" s="24"/>
      <c r="AJ82" s="24"/>
      <c r="AK82" s="24"/>
      <c r="AL82" s="24"/>
      <c r="AM82" s="24"/>
      <c r="AN82" s="24"/>
      <c r="AO82" s="24"/>
      <c r="AP82" s="24"/>
      <c r="AQ82" s="24"/>
      <c r="AR82" s="24" t="s">
        <v>754</v>
      </c>
      <c r="AS82" s="24"/>
      <c r="AT82" s="24"/>
      <c r="AU82" s="24"/>
      <c r="AV82" s="24"/>
      <c r="AW82" s="24"/>
      <c r="AX82" s="24"/>
      <c r="AY82" s="24"/>
      <c r="AZ82" s="24"/>
      <c r="BA82" s="24"/>
      <c r="BB82" s="24"/>
      <c r="BC82" s="24"/>
      <c r="BD82" s="24"/>
      <c r="BE82" s="24"/>
      <c r="BF82" s="24"/>
      <c r="BG82" s="24"/>
      <c r="BH82" s="24"/>
      <c r="BI82" s="24">
        <v>2</v>
      </c>
      <c r="BJ82" s="24">
        <v>2</v>
      </c>
      <c r="BK82" s="24">
        <v>2</v>
      </c>
      <c r="BL82" s="24">
        <v>2</v>
      </c>
      <c r="BM82" s="24">
        <v>2</v>
      </c>
      <c r="BN82" s="24">
        <v>2</v>
      </c>
      <c r="BO82" s="24">
        <v>2</v>
      </c>
      <c r="BP82" s="24">
        <v>2</v>
      </c>
      <c r="BQ82" s="24">
        <v>2</v>
      </c>
      <c r="BR82" s="24">
        <v>2</v>
      </c>
      <c r="BS82" s="24">
        <v>2</v>
      </c>
      <c r="BT82" s="24">
        <v>2</v>
      </c>
      <c r="BU82" s="24">
        <v>2</v>
      </c>
      <c r="BV82" s="24">
        <v>2</v>
      </c>
      <c r="BW82" s="24">
        <v>2</v>
      </c>
      <c r="BX82" s="24">
        <v>2</v>
      </c>
      <c r="BY82" s="24">
        <v>2</v>
      </c>
      <c r="BZ82" s="24">
        <v>2</v>
      </c>
      <c r="CA82" s="24">
        <v>2</v>
      </c>
      <c r="CB82" s="24">
        <v>2</v>
      </c>
      <c r="CC82" s="24">
        <v>1</v>
      </c>
      <c r="CD82" s="24">
        <v>2</v>
      </c>
      <c r="CE82" s="24">
        <v>2</v>
      </c>
      <c r="CF82" s="24">
        <v>2</v>
      </c>
      <c r="CG82" s="24">
        <v>2</v>
      </c>
      <c r="CH82" s="24">
        <v>2</v>
      </c>
      <c r="CI82" s="24">
        <v>2</v>
      </c>
      <c r="CJ82" s="24"/>
      <c r="CK82" s="24">
        <v>2</v>
      </c>
      <c r="CL82" s="57">
        <f t="shared" si="38"/>
        <v>27</v>
      </c>
      <c r="CM82" s="67">
        <f t="shared" si="39"/>
        <v>0.9642857142857143</v>
      </c>
      <c r="CN82" s="57">
        <f t="shared" si="40"/>
        <v>1</v>
      </c>
      <c r="CO82" s="67">
        <f t="shared" si="41"/>
        <v>3.5714285714285712E-2</v>
      </c>
      <c r="CP82" s="57">
        <f t="shared" si="42"/>
        <v>0</v>
      </c>
      <c r="CQ82" s="67">
        <f t="shared" si="43"/>
        <v>0</v>
      </c>
      <c r="CR82" s="57">
        <f t="shared" si="44"/>
        <v>1.9642857142857142</v>
      </c>
      <c r="CS82" s="57" t="str">
        <f t="shared" si="45"/>
        <v>Đạt mục tiêu</v>
      </c>
    </row>
    <row r="83" spans="1:97" ht="47.25" customHeight="1">
      <c r="A83" s="21"/>
      <c r="B83" s="24"/>
      <c r="C83" s="181" t="s">
        <v>38</v>
      </c>
      <c r="D83" s="19" t="s">
        <v>12</v>
      </c>
      <c r="E83" s="181" t="s">
        <v>39</v>
      </c>
      <c r="F83" s="191" t="s">
        <v>12</v>
      </c>
      <c r="G83" s="20" t="s">
        <v>865</v>
      </c>
      <c r="H83" s="20" t="s">
        <v>789</v>
      </c>
      <c r="I83" s="52" t="s">
        <v>780</v>
      </c>
      <c r="J83" s="24" t="s">
        <v>497</v>
      </c>
      <c r="K83" s="52" t="s">
        <v>341</v>
      </c>
      <c r="L83" s="24" t="s">
        <v>298</v>
      </c>
      <c r="M83" s="24" t="s">
        <v>186</v>
      </c>
      <c r="N83" s="24"/>
      <c r="O83" s="24"/>
      <c r="P83" s="24"/>
      <c r="Q83" s="24"/>
      <c r="R83" s="24"/>
      <c r="S83" s="24" t="s">
        <v>186</v>
      </c>
      <c r="T83" s="24"/>
      <c r="U83" s="24"/>
      <c r="V83" s="24"/>
      <c r="W83" s="28">
        <f t="shared" si="37"/>
        <v>1</v>
      </c>
      <c r="X83" s="24"/>
      <c r="Y83" s="91">
        <v>1</v>
      </c>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t="s">
        <v>754</v>
      </c>
      <c r="AX83" s="24"/>
      <c r="AY83" s="24"/>
      <c r="AZ83" s="24"/>
      <c r="BA83" s="24"/>
      <c r="BB83" s="24"/>
      <c r="BC83" s="24"/>
      <c r="BD83" s="24"/>
      <c r="BE83" s="24"/>
      <c r="BF83" s="24"/>
      <c r="BG83" s="24"/>
      <c r="BH83" s="24"/>
      <c r="BI83" s="24">
        <v>2</v>
      </c>
      <c r="BJ83" s="24">
        <v>2</v>
      </c>
      <c r="BK83" s="24">
        <v>2</v>
      </c>
      <c r="BL83" s="24">
        <v>2</v>
      </c>
      <c r="BM83" s="24">
        <v>2</v>
      </c>
      <c r="BN83" s="24">
        <v>2</v>
      </c>
      <c r="BO83" s="24">
        <v>2</v>
      </c>
      <c r="BP83" s="24">
        <v>2</v>
      </c>
      <c r="BQ83" s="24">
        <v>2</v>
      </c>
      <c r="BR83" s="24">
        <v>2</v>
      </c>
      <c r="BS83" s="24">
        <v>2</v>
      </c>
      <c r="BT83" s="24">
        <v>2</v>
      </c>
      <c r="BU83" s="24">
        <v>2</v>
      </c>
      <c r="BV83" s="24">
        <v>2</v>
      </c>
      <c r="BW83" s="24">
        <v>2</v>
      </c>
      <c r="BX83" s="24">
        <v>2</v>
      </c>
      <c r="BY83" s="24">
        <v>2</v>
      </c>
      <c r="BZ83" s="24">
        <v>2</v>
      </c>
      <c r="CA83" s="24">
        <v>2</v>
      </c>
      <c r="CB83" s="24">
        <v>2</v>
      </c>
      <c r="CC83" s="24">
        <v>1</v>
      </c>
      <c r="CD83" s="24">
        <v>2</v>
      </c>
      <c r="CE83" s="24">
        <v>2</v>
      </c>
      <c r="CF83" s="24">
        <v>2</v>
      </c>
      <c r="CG83" s="24">
        <v>2</v>
      </c>
      <c r="CH83" s="24">
        <v>2</v>
      </c>
      <c r="CI83" s="24">
        <v>2</v>
      </c>
      <c r="CJ83" s="24"/>
      <c r="CK83" s="24">
        <v>2</v>
      </c>
      <c r="CL83" s="57">
        <f t="shared" si="38"/>
        <v>27</v>
      </c>
      <c r="CM83" s="67">
        <f t="shared" si="39"/>
        <v>0.9642857142857143</v>
      </c>
      <c r="CN83" s="57">
        <f t="shared" si="40"/>
        <v>1</v>
      </c>
      <c r="CO83" s="67">
        <f t="shared" si="41"/>
        <v>3.5714285714285712E-2</v>
      </c>
      <c r="CP83" s="57">
        <f t="shared" si="42"/>
        <v>0</v>
      </c>
      <c r="CQ83" s="67">
        <f t="shared" si="43"/>
        <v>0</v>
      </c>
      <c r="CR83" s="57">
        <f t="shared" si="44"/>
        <v>1.9642857142857142</v>
      </c>
      <c r="CS83" s="57" t="str">
        <f t="shared" si="45"/>
        <v>Đạt mục tiêu</v>
      </c>
    </row>
    <row r="84" spans="1:97" ht="47.25" customHeight="1">
      <c r="A84" s="21">
        <v>42</v>
      </c>
      <c r="B84" s="24">
        <v>100</v>
      </c>
      <c r="C84" s="182"/>
      <c r="D84" s="45"/>
      <c r="E84" s="182"/>
      <c r="F84" s="193"/>
      <c r="G84" s="20" t="s">
        <v>866</v>
      </c>
      <c r="H84" s="20" t="s">
        <v>788</v>
      </c>
      <c r="I84" s="52" t="s">
        <v>780</v>
      </c>
      <c r="J84" s="24" t="s">
        <v>497</v>
      </c>
      <c r="K84" s="52" t="s">
        <v>341</v>
      </c>
      <c r="L84" s="24" t="s">
        <v>298</v>
      </c>
      <c r="M84" s="24" t="s">
        <v>186</v>
      </c>
      <c r="N84" s="24"/>
      <c r="O84" s="24"/>
      <c r="P84" s="24"/>
      <c r="Q84" s="24"/>
      <c r="R84" s="24"/>
      <c r="S84" s="24"/>
      <c r="T84" s="24"/>
      <c r="U84" s="24"/>
      <c r="V84" s="24" t="s">
        <v>186</v>
      </c>
      <c r="W84" s="28">
        <f t="shared" si="37"/>
        <v>1</v>
      </c>
      <c r="X84" s="24"/>
      <c r="Y84" s="91">
        <v>1</v>
      </c>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t="s">
        <v>754</v>
      </c>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57">
        <f t="shared" si="38"/>
        <v>0</v>
      </c>
      <c r="CM84" s="67" t="e">
        <f t="shared" si="39"/>
        <v>#DIV/0!</v>
      </c>
      <c r="CN84" s="57">
        <f t="shared" si="40"/>
        <v>0</v>
      </c>
      <c r="CO84" s="67" t="e">
        <f t="shared" si="41"/>
        <v>#DIV/0!</v>
      </c>
      <c r="CP84" s="57">
        <f t="shared" si="42"/>
        <v>0</v>
      </c>
      <c r="CQ84" s="67" t="e">
        <f t="shared" si="43"/>
        <v>#DIV/0!</v>
      </c>
      <c r="CR84" s="57" t="e">
        <f t="shared" si="44"/>
        <v>#DIV/0!</v>
      </c>
      <c r="CS84" s="57" t="e">
        <f t="shared" si="45"/>
        <v>#DIV/0!</v>
      </c>
    </row>
    <row r="85" spans="1:97" ht="48.75" customHeight="1">
      <c r="A85" s="21">
        <v>47</v>
      </c>
      <c r="B85" s="28">
        <v>107</v>
      </c>
      <c r="C85" s="186" t="s">
        <v>244</v>
      </c>
      <c r="D85" s="186"/>
      <c r="E85" s="186"/>
      <c r="F85" s="29" t="s">
        <v>361</v>
      </c>
      <c r="G85" s="29" t="s">
        <v>361</v>
      </c>
      <c r="H85" s="29" t="s">
        <v>361</v>
      </c>
      <c r="I85" s="29" t="s">
        <v>361</v>
      </c>
      <c r="J85" s="29" t="s">
        <v>361</v>
      </c>
      <c r="K85" s="52" t="s">
        <v>341</v>
      </c>
      <c r="L85" s="29" t="s">
        <v>361</v>
      </c>
      <c r="M85" s="29" t="s">
        <v>361</v>
      </c>
      <c r="N85" s="29" t="s">
        <v>361</v>
      </c>
      <c r="O85" s="29" t="s">
        <v>361</v>
      </c>
      <c r="P85" s="29" t="s">
        <v>361</v>
      </c>
      <c r="Q85" s="29" t="s">
        <v>361</v>
      </c>
      <c r="R85" s="29" t="s">
        <v>361</v>
      </c>
      <c r="S85" s="29" t="s">
        <v>361</v>
      </c>
      <c r="T85" s="29" t="s">
        <v>361</v>
      </c>
      <c r="U85" s="29" t="s">
        <v>361</v>
      </c>
      <c r="V85" s="29" t="s">
        <v>361</v>
      </c>
      <c r="W85" s="28">
        <f t="shared" si="37"/>
        <v>0</v>
      </c>
      <c r="X85" s="29"/>
      <c r="Y85" s="91">
        <f>SUM(Y86:Y102)</f>
        <v>0</v>
      </c>
      <c r="Z85" s="29" t="s">
        <v>361</v>
      </c>
      <c r="AA85" s="29" t="s">
        <v>361</v>
      </c>
      <c r="AB85" s="29" t="s">
        <v>361</v>
      </c>
      <c r="AC85" s="29" t="s">
        <v>361</v>
      </c>
      <c r="AD85" s="29" t="s">
        <v>361</v>
      </c>
      <c r="AE85" s="29" t="s">
        <v>361</v>
      </c>
      <c r="AF85" s="29" t="s">
        <v>361</v>
      </c>
      <c r="AG85" s="29" t="s">
        <v>361</v>
      </c>
      <c r="AH85" s="29" t="s">
        <v>361</v>
      </c>
      <c r="AI85" s="29" t="s">
        <v>361</v>
      </c>
      <c r="AJ85" s="29" t="s">
        <v>361</v>
      </c>
      <c r="AK85" s="29" t="s">
        <v>361</v>
      </c>
      <c r="AL85" s="29" t="s">
        <v>361</v>
      </c>
      <c r="AM85" s="29" t="s">
        <v>361</v>
      </c>
      <c r="AN85" s="29" t="s">
        <v>361</v>
      </c>
      <c r="AO85" s="29" t="s">
        <v>361</v>
      </c>
      <c r="AP85" s="29"/>
      <c r="AQ85" s="29" t="s">
        <v>361</v>
      </c>
      <c r="AR85" s="29" t="s">
        <v>361</v>
      </c>
      <c r="AS85" s="29" t="s">
        <v>361</v>
      </c>
      <c r="AT85" s="29" t="s">
        <v>361</v>
      </c>
      <c r="AU85" s="29" t="s">
        <v>361</v>
      </c>
      <c r="AV85" s="29" t="s">
        <v>361</v>
      </c>
      <c r="AW85" s="29" t="s">
        <v>361</v>
      </c>
      <c r="AX85" s="29" t="s">
        <v>361</v>
      </c>
      <c r="AY85" s="29" t="s">
        <v>361</v>
      </c>
      <c r="AZ85" s="29" t="s">
        <v>361</v>
      </c>
      <c r="BA85" s="29" t="s">
        <v>361</v>
      </c>
      <c r="BB85" s="29"/>
      <c r="BC85" s="29" t="s">
        <v>361</v>
      </c>
      <c r="BD85" s="29" t="s">
        <v>361</v>
      </c>
      <c r="BE85" s="29" t="s">
        <v>361</v>
      </c>
      <c r="BF85" s="29" t="s">
        <v>361</v>
      </c>
      <c r="BG85" s="29" t="s">
        <v>361</v>
      </c>
      <c r="BH85" s="29" t="s">
        <v>361</v>
      </c>
      <c r="BI85" s="29" t="s">
        <v>361</v>
      </c>
      <c r="BJ85" s="29" t="s">
        <v>361</v>
      </c>
      <c r="BK85" s="29" t="s">
        <v>361</v>
      </c>
      <c r="BL85" s="29" t="s">
        <v>361</v>
      </c>
      <c r="BM85" s="29" t="s">
        <v>361</v>
      </c>
      <c r="BN85" s="29" t="s">
        <v>361</v>
      </c>
      <c r="BO85" s="29" t="s">
        <v>361</v>
      </c>
      <c r="BP85" s="29" t="s">
        <v>361</v>
      </c>
      <c r="BQ85" s="29" t="s">
        <v>361</v>
      </c>
      <c r="BR85" s="29" t="s">
        <v>361</v>
      </c>
      <c r="BS85" s="29" t="s">
        <v>361</v>
      </c>
      <c r="BT85" s="29" t="s">
        <v>361</v>
      </c>
      <c r="BU85" s="29" t="s">
        <v>361</v>
      </c>
      <c r="BV85" s="29" t="s">
        <v>361</v>
      </c>
      <c r="BW85" s="29" t="s">
        <v>361</v>
      </c>
      <c r="BX85" s="29" t="s">
        <v>361</v>
      </c>
      <c r="BY85" s="29" t="s">
        <v>361</v>
      </c>
      <c r="BZ85" s="29" t="s">
        <v>361</v>
      </c>
      <c r="CA85" s="29" t="s">
        <v>361</v>
      </c>
      <c r="CB85" s="29" t="s">
        <v>361</v>
      </c>
      <c r="CC85" s="29" t="s">
        <v>361</v>
      </c>
      <c r="CD85" s="29" t="s">
        <v>361</v>
      </c>
      <c r="CE85" s="29" t="s">
        <v>361</v>
      </c>
      <c r="CF85" s="29" t="s">
        <v>361</v>
      </c>
      <c r="CG85" s="29" t="s">
        <v>361</v>
      </c>
      <c r="CH85" s="29" t="s">
        <v>361</v>
      </c>
      <c r="CI85" s="29" t="s">
        <v>361</v>
      </c>
      <c r="CJ85" s="29" t="s">
        <v>361</v>
      </c>
      <c r="CK85" s="29" t="s">
        <v>361</v>
      </c>
      <c r="CL85" s="29" t="s">
        <v>361</v>
      </c>
      <c r="CM85" s="29" t="s">
        <v>361</v>
      </c>
      <c r="CN85" s="29" t="s">
        <v>361</v>
      </c>
      <c r="CO85" s="29" t="s">
        <v>361</v>
      </c>
      <c r="CP85" s="29" t="s">
        <v>361</v>
      </c>
      <c r="CQ85" s="29" t="s">
        <v>361</v>
      </c>
      <c r="CR85" s="29" t="s">
        <v>361</v>
      </c>
      <c r="CS85" s="29" t="s">
        <v>361</v>
      </c>
    </row>
    <row r="86" spans="1:97" ht="54.75" customHeight="1">
      <c r="A86" s="21">
        <v>48</v>
      </c>
      <c r="B86" s="24">
        <v>110</v>
      </c>
      <c r="C86" s="50" t="s">
        <v>6</v>
      </c>
      <c r="D86" s="55" t="s">
        <v>10</v>
      </c>
      <c r="E86" s="50" t="s">
        <v>130</v>
      </c>
      <c r="F86" s="55" t="s">
        <v>12</v>
      </c>
      <c r="G86" s="50" t="s">
        <v>130</v>
      </c>
      <c r="H86" s="50" t="s">
        <v>991</v>
      </c>
      <c r="I86" s="52" t="s">
        <v>780</v>
      </c>
      <c r="J86" s="24" t="s">
        <v>497</v>
      </c>
      <c r="K86" s="52" t="s">
        <v>341</v>
      </c>
      <c r="L86" s="24" t="s">
        <v>298</v>
      </c>
      <c r="M86" s="24" t="s">
        <v>186</v>
      </c>
      <c r="N86" s="24" t="s">
        <v>186</v>
      </c>
      <c r="O86" s="24"/>
      <c r="P86" s="24"/>
      <c r="Q86" s="24"/>
      <c r="R86" s="24"/>
      <c r="S86" s="24"/>
      <c r="T86" s="24"/>
      <c r="U86" s="24"/>
      <c r="V86" s="24"/>
      <c r="W86" s="28">
        <f t="shared" si="37"/>
        <v>1</v>
      </c>
      <c r="X86" s="24"/>
      <c r="Y86" s="91"/>
      <c r="Z86" s="24" t="s">
        <v>756</v>
      </c>
      <c r="AA86" s="24" t="s">
        <v>756</v>
      </c>
      <c r="AB86" s="24" t="s">
        <v>756</v>
      </c>
      <c r="AC86" s="24" t="s">
        <v>756</v>
      </c>
      <c r="AD86" s="24" t="s">
        <v>756</v>
      </c>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v>2</v>
      </c>
      <c r="BJ86" s="24">
        <v>2</v>
      </c>
      <c r="BK86" s="24">
        <v>2</v>
      </c>
      <c r="BL86" s="24">
        <v>2</v>
      </c>
      <c r="BM86" s="24">
        <v>2</v>
      </c>
      <c r="BN86" s="24">
        <v>2</v>
      </c>
      <c r="BO86" s="24">
        <v>2</v>
      </c>
      <c r="BP86" s="24">
        <v>2</v>
      </c>
      <c r="BQ86" s="24">
        <v>2</v>
      </c>
      <c r="BR86" s="24">
        <v>2</v>
      </c>
      <c r="BS86" s="24">
        <v>2</v>
      </c>
      <c r="BT86" s="24">
        <v>2</v>
      </c>
      <c r="BU86" s="24">
        <v>2</v>
      </c>
      <c r="BV86" s="24">
        <v>2</v>
      </c>
      <c r="BW86" s="24">
        <v>2</v>
      </c>
      <c r="BX86" s="24">
        <v>2</v>
      </c>
      <c r="BY86" s="24">
        <v>2</v>
      </c>
      <c r="BZ86" s="24">
        <v>2</v>
      </c>
      <c r="CA86" s="24">
        <v>2</v>
      </c>
      <c r="CB86" s="24">
        <v>2</v>
      </c>
      <c r="CC86" s="24">
        <v>1</v>
      </c>
      <c r="CD86" s="24">
        <v>2</v>
      </c>
      <c r="CE86" s="24">
        <v>2</v>
      </c>
      <c r="CF86" s="24">
        <v>2</v>
      </c>
      <c r="CG86" s="24">
        <v>2</v>
      </c>
      <c r="CH86" s="24">
        <v>2</v>
      </c>
      <c r="CI86" s="24">
        <v>2</v>
      </c>
      <c r="CJ86" s="24"/>
      <c r="CK86" s="24">
        <v>2</v>
      </c>
      <c r="CL86" s="57">
        <f t="shared" ref="CL86:CL102" si="46">COUNTIF($BI86:$CK86,2)</f>
        <v>27</v>
      </c>
      <c r="CM86" s="67">
        <f t="shared" ref="CM86:CM102" si="47">CL86/COUNTA($BI86:$CK86)</f>
        <v>0.9642857142857143</v>
      </c>
      <c r="CN86" s="57">
        <f t="shared" ref="CN86:CN102" si="48">COUNTIF($BI86:$CK86,1)</f>
        <v>1</v>
      </c>
      <c r="CO86" s="67">
        <f t="shared" ref="CO86:CO102" si="49">CN86/COUNTA($BI86:$CK86)</f>
        <v>3.5714285714285712E-2</v>
      </c>
      <c r="CP86" s="57">
        <f t="shared" ref="CP86:CP102" si="50">COUNTIF($BI86:$CK86,0)</f>
        <v>0</v>
      </c>
      <c r="CQ86" s="67">
        <f t="shared" ref="CQ86:CQ102" si="51">CP86/COUNTA($BI86:$CK86)</f>
        <v>0</v>
      </c>
      <c r="CR86" s="57">
        <f t="shared" ref="CR86:CR102" si="52">(((CL86*2)+(CN86*1)+(CP86*0)))/COUNTA($BI86:$CK86)</f>
        <v>1.9642857142857142</v>
      </c>
      <c r="CS86" s="57" t="str">
        <f t="shared" si="45"/>
        <v>Đạt mục tiêu</v>
      </c>
    </row>
    <row r="87" spans="1:97" ht="54.75" customHeight="1">
      <c r="A87" s="21"/>
      <c r="B87" s="24"/>
      <c r="C87" s="181" t="s">
        <v>7</v>
      </c>
      <c r="D87" s="191" t="s">
        <v>54</v>
      </c>
      <c r="E87" s="181" t="s">
        <v>131</v>
      </c>
      <c r="F87" s="191" t="s">
        <v>12</v>
      </c>
      <c r="G87" s="20" t="s">
        <v>993</v>
      </c>
      <c r="H87" s="20" t="s">
        <v>995</v>
      </c>
      <c r="I87" s="52" t="s">
        <v>780</v>
      </c>
      <c r="J87" s="24" t="s">
        <v>497</v>
      </c>
      <c r="K87" s="52" t="s">
        <v>341</v>
      </c>
      <c r="L87" s="24" t="s">
        <v>298</v>
      </c>
      <c r="M87" s="24" t="s">
        <v>186</v>
      </c>
      <c r="N87" s="24" t="s">
        <v>186</v>
      </c>
      <c r="O87" s="24"/>
      <c r="P87" s="24"/>
      <c r="Q87" s="24"/>
      <c r="R87" s="24"/>
      <c r="S87" s="24"/>
      <c r="T87" s="24"/>
      <c r="U87" s="24"/>
      <c r="V87" s="24"/>
      <c r="W87" s="28">
        <f t="shared" si="37"/>
        <v>1</v>
      </c>
      <c r="X87" s="24"/>
      <c r="Y87" s="91"/>
      <c r="Z87" s="24" t="s">
        <v>276</v>
      </c>
      <c r="AA87" s="24" t="s">
        <v>276</v>
      </c>
      <c r="AB87" s="24" t="s">
        <v>276</v>
      </c>
      <c r="AC87" s="24" t="s">
        <v>276</v>
      </c>
      <c r="AD87" s="24" t="s">
        <v>276</v>
      </c>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v>2</v>
      </c>
      <c r="BJ87" s="24">
        <v>2</v>
      </c>
      <c r="BK87" s="24">
        <v>2</v>
      </c>
      <c r="BL87" s="24">
        <v>2</v>
      </c>
      <c r="BM87" s="24">
        <v>2</v>
      </c>
      <c r="BN87" s="24">
        <v>2</v>
      </c>
      <c r="BO87" s="24">
        <v>2</v>
      </c>
      <c r="BP87" s="24">
        <v>2</v>
      </c>
      <c r="BQ87" s="24">
        <v>2</v>
      </c>
      <c r="BR87" s="24">
        <v>2</v>
      </c>
      <c r="BS87" s="24">
        <v>2</v>
      </c>
      <c r="BT87" s="24">
        <v>2</v>
      </c>
      <c r="BU87" s="24">
        <v>2</v>
      </c>
      <c r="BV87" s="24">
        <v>2</v>
      </c>
      <c r="BW87" s="24">
        <v>2</v>
      </c>
      <c r="BX87" s="24">
        <v>2</v>
      </c>
      <c r="BY87" s="24">
        <v>2</v>
      </c>
      <c r="BZ87" s="24">
        <v>2</v>
      </c>
      <c r="CA87" s="24">
        <v>2</v>
      </c>
      <c r="CB87" s="24">
        <v>2</v>
      </c>
      <c r="CC87" s="24">
        <v>1</v>
      </c>
      <c r="CD87" s="24">
        <v>2</v>
      </c>
      <c r="CE87" s="24">
        <v>2</v>
      </c>
      <c r="CF87" s="24">
        <v>2</v>
      </c>
      <c r="CG87" s="24">
        <v>2</v>
      </c>
      <c r="CH87" s="24">
        <v>2</v>
      </c>
      <c r="CI87" s="24">
        <v>2</v>
      </c>
      <c r="CJ87" s="24"/>
      <c r="CK87" s="24">
        <v>2</v>
      </c>
      <c r="CL87" s="57">
        <f t="shared" si="46"/>
        <v>27</v>
      </c>
      <c r="CM87" s="67">
        <f t="shared" si="47"/>
        <v>0.9642857142857143</v>
      </c>
      <c r="CN87" s="57">
        <f t="shared" si="48"/>
        <v>1</v>
      </c>
      <c r="CO87" s="67">
        <f t="shared" si="49"/>
        <v>3.5714285714285712E-2</v>
      </c>
      <c r="CP87" s="57">
        <f t="shared" si="50"/>
        <v>0</v>
      </c>
      <c r="CQ87" s="67">
        <f t="shared" si="51"/>
        <v>0</v>
      </c>
      <c r="CR87" s="57">
        <f t="shared" si="52"/>
        <v>1.9642857142857142</v>
      </c>
      <c r="CS87" s="57" t="str">
        <f t="shared" si="45"/>
        <v>Đạt mục tiêu</v>
      </c>
    </row>
    <row r="88" spans="1:97" ht="54.75" customHeight="1">
      <c r="A88" s="21">
        <v>49</v>
      </c>
      <c r="B88" s="24">
        <v>116</v>
      </c>
      <c r="C88" s="182"/>
      <c r="D88" s="193"/>
      <c r="E88" s="182"/>
      <c r="F88" s="193"/>
      <c r="G88" s="20" t="s">
        <v>992</v>
      </c>
      <c r="H88" s="20" t="s">
        <v>994</v>
      </c>
      <c r="I88" s="52" t="s">
        <v>780</v>
      </c>
      <c r="J88" s="24" t="s">
        <v>497</v>
      </c>
      <c r="K88" s="52" t="s">
        <v>341</v>
      </c>
      <c r="L88" s="24" t="s">
        <v>298</v>
      </c>
      <c r="M88" s="24" t="s">
        <v>186</v>
      </c>
      <c r="N88" s="24" t="s">
        <v>186</v>
      </c>
      <c r="O88" s="24"/>
      <c r="P88" s="24"/>
      <c r="Q88" s="24"/>
      <c r="R88" s="24"/>
      <c r="S88" s="24"/>
      <c r="T88" s="24"/>
      <c r="U88" s="24"/>
      <c r="V88" s="24"/>
      <c r="W88" s="28">
        <f t="shared" si="37"/>
        <v>1</v>
      </c>
      <c r="X88" s="24"/>
      <c r="Y88" s="91"/>
      <c r="Z88" s="24" t="s">
        <v>276</v>
      </c>
      <c r="AA88" s="24" t="s">
        <v>276</v>
      </c>
      <c r="AB88" s="24" t="s">
        <v>276</v>
      </c>
      <c r="AC88" s="24" t="s">
        <v>276</v>
      </c>
      <c r="AD88" s="24" t="s">
        <v>276</v>
      </c>
      <c r="AE88" s="24" t="s">
        <v>276</v>
      </c>
      <c r="AF88" s="24" t="s">
        <v>276</v>
      </c>
      <c r="AG88" s="24" t="s">
        <v>276</v>
      </c>
      <c r="AH88" s="24" t="s">
        <v>276</v>
      </c>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v>2</v>
      </c>
      <c r="BJ88" s="24">
        <v>2</v>
      </c>
      <c r="BK88" s="24">
        <v>2</v>
      </c>
      <c r="BL88" s="24">
        <v>2</v>
      </c>
      <c r="BM88" s="24">
        <v>2</v>
      </c>
      <c r="BN88" s="24">
        <v>2</v>
      </c>
      <c r="BO88" s="24">
        <v>2</v>
      </c>
      <c r="BP88" s="24">
        <v>2</v>
      </c>
      <c r="BQ88" s="24">
        <v>2</v>
      </c>
      <c r="BR88" s="24">
        <v>2</v>
      </c>
      <c r="BS88" s="24">
        <v>2</v>
      </c>
      <c r="BT88" s="24">
        <v>2</v>
      </c>
      <c r="BU88" s="24">
        <v>2</v>
      </c>
      <c r="BV88" s="24">
        <v>2</v>
      </c>
      <c r="BW88" s="24">
        <v>2</v>
      </c>
      <c r="BX88" s="24">
        <v>2</v>
      </c>
      <c r="BY88" s="24">
        <v>2</v>
      </c>
      <c r="BZ88" s="24">
        <v>2</v>
      </c>
      <c r="CA88" s="24">
        <v>2</v>
      </c>
      <c r="CB88" s="24">
        <v>2</v>
      </c>
      <c r="CC88" s="24">
        <v>1</v>
      </c>
      <c r="CD88" s="24">
        <v>2</v>
      </c>
      <c r="CE88" s="24">
        <v>2</v>
      </c>
      <c r="CF88" s="24">
        <v>2</v>
      </c>
      <c r="CG88" s="24">
        <v>2</v>
      </c>
      <c r="CH88" s="24">
        <v>2</v>
      </c>
      <c r="CI88" s="24">
        <v>2</v>
      </c>
      <c r="CJ88" s="24"/>
      <c r="CK88" s="24">
        <v>2</v>
      </c>
      <c r="CL88" s="57">
        <f t="shared" si="46"/>
        <v>27</v>
      </c>
      <c r="CM88" s="67">
        <f t="shared" si="47"/>
        <v>0.9642857142857143</v>
      </c>
      <c r="CN88" s="57">
        <f t="shared" si="48"/>
        <v>1</v>
      </c>
      <c r="CO88" s="67">
        <f t="shared" si="49"/>
        <v>3.5714285714285712E-2</v>
      </c>
      <c r="CP88" s="57">
        <f t="shared" si="50"/>
        <v>0</v>
      </c>
      <c r="CQ88" s="67">
        <f t="shared" si="51"/>
        <v>0</v>
      </c>
      <c r="CR88" s="57">
        <f t="shared" si="52"/>
        <v>1.9642857142857142</v>
      </c>
      <c r="CS88" s="57" t="str">
        <f t="shared" si="45"/>
        <v>Đạt mục tiêu</v>
      </c>
    </row>
    <row r="89" spans="1:97" ht="42.75" customHeight="1">
      <c r="A89" s="21">
        <v>50</v>
      </c>
      <c r="B89" s="24">
        <v>117</v>
      </c>
      <c r="C89" s="181" t="s">
        <v>8</v>
      </c>
      <c r="D89" s="191" t="s">
        <v>10</v>
      </c>
      <c r="E89" s="181" t="s">
        <v>132</v>
      </c>
      <c r="F89" s="191" t="s">
        <v>10</v>
      </c>
      <c r="G89" s="20" t="s">
        <v>867</v>
      </c>
      <c r="H89" s="20" t="s">
        <v>786</v>
      </c>
      <c r="I89" s="52" t="s">
        <v>780</v>
      </c>
      <c r="J89" s="24" t="s">
        <v>497</v>
      </c>
      <c r="K89" s="52" t="s">
        <v>341</v>
      </c>
      <c r="L89" s="24" t="s">
        <v>298</v>
      </c>
      <c r="M89" s="24" t="s">
        <v>186</v>
      </c>
      <c r="N89" s="24" t="s">
        <v>186</v>
      </c>
      <c r="O89" s="24"/>
      <c r="P89" s="24"/>
      <c r="Q89" s="24"/>
      <c r="R89" s="24"/>
      <c r="S89" s="24"/>
      <c r="T89" s="24"/>
      <c r="U89" s="24"/>
      <c r="V89" s="24"/>
      <c r="W89" s="28">
        <f t="shared" si="37"/>
        <v>1</v>
      </c>
      <c r="X89" s="24"/>
      <c r="Y89" s="91"/>
      <c r="Z89" s="24" t="s">
        <v>757</v>
      </c>
      <c r="AA89" s="24" t="s">
        <v>757</v>
      </c>
      <c r="AB89" s="24" t="s">
        <v>757</v>
      </c>
      <c r="AC89" s="24" t="s">
        <v>757</v>
      </c>
      <c r="AD89" s="24" t="s">
        <v>757</v>
      </c>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v>2</v>
      </c>
      <c r="BJ89" s="24">
        <v>2</v>
      </c>
      <c r="BK89" s="24">
        <v>2</v>
      </c>
      <c r="BL89" s="24">
        <v>2</v>
      </c>
      <c r="BM89" s="24">
        <v>2</v>
      </c>
      <c r="BN89" s="24">
        <v>2</v>
      </c>
      <c r="BO89" s="24">
        <v>2</v>
      </c>
      <c r="BP89" s="24">
        <v>2</v>
      </c>
      <c r="BQ89" s="24">
        <v>2</v>
      </c>
      <c r="BR89" s="24">
        <v>2</v>
      </c>
      <c r="BS89" s="24">
        <v>2</v>
      </c>
      <c r="BT89" s="24">
        <v>2</v>
      </c>
      <c r="BU89" s="24">
        <v>2</v>
      </c>
      <c r="BV89" s="24">
        <v>2</v>
      </c>
      <c r="BW89" s="24">
        <v>2</v>
      </c>
      <c r="BX89" s="24">
        <v>2</v>
      </c>
      <c r="BY89" s="24">
        <v>2</v>
      </c>
      <c r="BZ89" s="24">
        <v>2</v>
      </c>
      <c r="CA89" s="24">
        <v>2</v>
      </c>
      <c r="CB89" s="24">
        <v>2</v>
      </c>
      <c r="CC89" s="24">
        <v>1</v>
      </c>
      <c r="CD89" s="24">
        <v>2</v>
      </c>
      <c r="CE89" s="24">
        <v>2</v>
      </c>
      <c r="CF89" s="24">
        <v>2</v>
      </c>
      <c r="CG89" s="24">
        <v>2</v>
      </c>
      <c r="CH89" s="24">
        <v>2</v>
      </c>
      <c r="CI89" s="24">
        <v>2</v>
      </c>
      <c r="CJ89" s="24"/>
      <c r="CK89" s="24">
        <v>2</v>
      </c>
      <c r="CL89" s="57">
        <f t="shared" si="46"/>
        <v>27</v>
      </c>
      <c r="CM89" s="67">
        <f t="shared" si="47"/>
        <v>0.9642857142857143</v>
      </c>
      <c r="CN89" s="57">
        <f t="shared" si="48"/>
        <v>1</v>
      </c>
      <c r="CO89" s="67">
        <f t="shared" si="49"/>
        <v>3.5714285714285712E-2</v>
      </c>
      <c r="CP89" s="57">
        <f t="shared" si="50"/>
        <v>0</v>
      </c>
      <c r="CQ89" s="67">
        <f t="shared" si="51"/>
        <v>0</v>
      </c>
      <c r="CR89" s="57">
        <f t="shared" si="52"/>
        <v>1.9642857142857142</v>
      </c>
      <c r="CS89" s="57" t="str">
        <f t="shared" si="45"/>
        <v>Đạt mục tiêu</v>
      </c>
    </row>
    <row r="90" spans="1:97" ht="42.75" customHeight="1">
      <c r="A90" s="21"/>
      <c r="B90" s="24"/>
      <c r="C90" s="182"/>
      <c r="D90" s="193"/>
      <c r="E90" s="182"/>
      <c r="F90" s="193"/>
      <c r="G90" s="20" t="s">
        <v>868</v>
      </c>
      <c r="H90" s="20" t="s">
        <v>787</v>
      </c>
      <c r="I90" s="52" t="s">
        <v>780</v>
      </c>
      <c r="J90" s="24" t="s">
        <v>497</v>
      </c>
      <c r="K90" s="52" t="s">
        <v>341</v>
      </c>
      <c r="L90" s="24" t="s">
        <v>298</v>
      </c>
      <c r="M90" s="24" t="s">
        <v>186</v>
      </c>
      <c r="N90" s="24"/>
      <c r="O90" s="24" t="s">
        <v>186</v>
      </c>
      <c r="P90" s="24"/>
      <c r="Q90" s="24"/>
      <c r="R90" s="24"/>
      <c r="S90" s="24"/>
      <c r="T90" s="24"/>
      <c r="U90" s="24"/>
      <c r="V90" s="24"/>
      <c r="W90" s="28">
        <f t="shared" si="37"/>
        <v>1</v>
      </c>
      <c r="X90" s="24"/>
      <c r="Y90" s="91"/>
      <c r="Z90" s="24"/>
      <c r="AA90" s="24"/>
      <c r="AB90" s="24"/>
      <c r="AC90" s="24"/>
      <c r="AD90" s="24"/>
      <c r="AE90" s="24" t="s">
        <v>757</v>
      </c>
      <c r="AF90" s="24" t="s">
        <v>757</v>
      </c>
      <c r="AG90" s="24" t="s">
        <v>757</v>
      </c>
      <c r="AH90" s="24" t="s">
        <v>757</v>
      </c>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v>2</v>
      </c>
      <c r="BJ90" s="24">
        <v>2</v>
      </c>
      <c r="BK90" s="24">
        <v>2</v>
      </c>
      <c r="BL90" s="24">
        <v>2</v>
      </c>
      <c r="BM90" s="24">
        <v>2</v>
      </c>
      <c r="BN90" s="24">
        <v>2</v>
      </c>
      <c r="BO90" s="24">
        <v>2</v>
      </c>
      <c r="BP90" s="24">
        <v>2</v>
      </c>
      <c r="BQ90" s="24">
        <v>2</v>
      </c>
      <c r="BR90" s="24">
        <v>2</v>
      </c>
      <c r="BS90" s="24">
        <v>2</v>
      </c>
      <c r="BT90" s="24">
        <v>2</v>
      </c>
      <c r="BU90" s="24">
        <v>2</v>
      </c>
      <c r="BV90" s="24">
        <v>2</v>
      </c>
      <c r="BW90" s="24">
        <v>2</v>
      </c>
      <c r="BX90" s="24">
        <v>2</v>
      </c>
      <c r="BY90" s="24">
        <v>2</v>
      </c>
      <c r="BZ90" s="24">
        <v>2</v>
      </c>
      <c r="CA90" s="24">
        <v>2</v>
      </c>
      <c r="CB90" s="24">
        <v>2</v>
      </c>
      <c r="CC90" s="24">
        <v>1</v>
      </c>
      <c r="CD90" s="24">
        <v>2</v>
      </c>
      <c r="CE90" s="24">
        <v>2</v>
      </c>
      <c r="CF90" s="24">
        <v>2</v>
      </c>
      <c r="CG90" s="24">
        <v>2</v>
      </c>
      <c r="CH90" s="24">
        <v>2</v>
      </c>
      <c r="CI90" s="24">
        <v>2</v>
      </c>
      <c r="CJ90" s="24"/>
      <c r="CK90" s="24">
        <v>2</v>
      </c>
      <c r="CL90" s="57">
        <f t="shared" si="46"/>
        <v>27</v>
      </c>
      <c r="CM90" s="67">
        <f t="shared" si="47"/>
        <v>0.9642857142857143</v>
      </c>
      <c r="CN90" s="57">
        <f t="shared" si="48"/>
        <v>1</v>
      </c>
      <c r="CO90" s="67">
        <f t="shared" si="49"/>
        <v>3.5714285714285712E-2</v>
      </c>
      <c r="CP90" s="57">
        <f t="shared" si="50"/>
        <v>0</v>
      </c>
      <c r="CQ90" s="67">
        <f t="shared" si="51"/>
        <v>0</v>
      </c>
      <c r="CR90" s="57">
        <f t="shared" si="52"/>
        <v>1.9642857142857142</v>
      </c>
      <c r="CS90" s="57" t="str">
        <f t="shared" si="45"/>
        <v>Đạt mục tiêu</v>
      </c>
    </row>
    <row r="91" spans="1:97" ht="86.25" customHeight="1">
      <c r="A91" s="21">
        <v>51</v>
      </c>
      <c r="B91" s="24">
        <v>120</v>
      </c>
      <c r="C91" s="50" t="s">
        <v>133</v>
      </c>
      <c r="D91" s="55" t="s">
        <v>10</v>
      </c>
      <c r="E91" s="50" t="s">
        <v>134</v>
      </c>
      <c r="F91" s="55" t="s">
        <v>54</v>
      </c>
      <c r="G91" s="50" t="s">
        <v>134</v>
      </c>
      <c r="H91" s="50" t="s">
        <v>996</v>
      </c>
      <c r="I91" s="52" t="s">
        <v>780</v>
      </c>
      <c r="J91" s="24" t="s">
        <v>497</v>
      </c>
      <c r="K91" s="52" t="s">
        <v>341</v>
      </c>
      <c r="L91" s="24" t="s">
        <v>298</v>
      </c>
      <c r="M91" s="24" t="s">
        <v>186</v>
      </c>
      <c r="N91" s="24" t="s">
        <v>186</v>
      </c>
      <c r="O91" s="24"/>
      <c r="P91" s="24"/>
      <c r="Q91" s="24"/>
      <c r="R91" s="24"/>
      <c r="S91" s="24"/>
      <c r="T91" s="24"/>
      <c r="U91" s="24"/>
      <c r="V91" s="24"/>
      <c r="W91" s="28">
        <f t="shared" si="37"/>
        <v>1</v>
      </c>
      <c r="X91" s="24"/>
      <c r="Y91" s="91"/>
      <c r="Z91" s="24" t="s">
        <v>757</v>
      </c>
      <c r="AA91" s="24" t="s">
        <v>757</v>
      </c>
      <c r="AB91" s="24" t="s">
        <v>757</v>
      </c>
      <c r="AC91" s="24" t="s">
        <v>757</v>
      </c>
      <c r="AD91" s="24" t="s">
        <v>757</v>
      </c>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v>2</v>
      </c>
      <c r="BJ91" s="24">
        <v>2</v>
      </c>
      <c r="BK91" s="24">
        <v>1</v>
      </c>
      <c r="BL91" s="24">
        <v>1</v>
      </c>
      <c r="BM91" s="24">
        <v>2</v>
      </c>
      <c r="BN91" s="24">
        <v>2</v>
      </c>
      <c r="BO91" s="24">
        <v>2</v>
      </c>
      <c r="BP91" s="24">
        <v>1</v>
      </c>
      <c r="BQ91" s="24">
        <v>2</v>
      </c>
      <c r="BR91" s="24">
        <v>1</v>
      </c>
      <c r="BS91" s="24">
        <v>2</v>
      </c>
      <c r="BT91" s="24">
        <v>2</v>
      </c>
      <c r="BU91" s="24">
        <v>2</v>
      </c>
      <c r="BV91" s="24">
        <v>2</v>
      </c>
      <c r="BW91" s="24">
        <v>2</v>
      </c>
      <c r="BX91" s="24">
        <v>1</v>
      </c>
      <c r="BY91" s="24">
        <v>2</v>
      </c>
      <c r="BZ91" s="24">
        <v>2</v>
      </c>
      <c r="CA91" s="24">
        <v>1</v>
      </c>
      <c r="CB91" s="24">
        <v>1</v>
      </c>
      <c r="CC91" s="24">
        <v>1</v>
      </c>
      <c r="CD91" s="24">
        <v>2</v>
      </c>
      <c r="CE91" s="24">
        <v>2</v>
      </c>
      <c r="CF91" s="24">
        <v>2</v>
      </c>
      <c r="CG91" s="24">
        <v>2</v>
      </c>
      <c r="CH91" s="24">
        <v>2</v>
      </c>
      <c r="CI91" s="24">
        <v>2</v>
      </c>
      <c r="CJ91" s="24"/>
      <c r="CK91" s="24">
        <v>2</v>
      </c>
      <c r="CL91" s="57">
        <f t="shared" si="46"/>
        <v>20</v>
      </c>
      <c r="CM91" s="67">
        <f t="shared" si="47"/>
        <v>0.7142857142857143</v>
      </c>
      <c r="CN91" s="57">
        <f t="shared" si="48"/>
        <v>8</v>
      </c>
      <c r="CO91" s="67">
        <f t="shared" si="49"/>
        <v>0.2857142857142857</v>
      </c>
      <c r="CP91" s="57">
        <f t="shared" si="50"/>
        <v>0</v>
      </c>
      <c r="CQ91" s="67">
        <f t="shared" si="51"/>
        <v>0</v>
      </c>
      <c r="CR91" s="57">
        <f t="shared" si="52"/>
        <v>1.7142857142857142</v>
      </c>
      <c r="CS91" s="57" t="str">
        <f t="shared" si="45"/>
        <v>Đạt mục tiêu</v>
      </c>
    </row>
    <row r="92" spans="1:97" ht="85.5" customHeight="1">
      <c r="A92" s="21"/>
      <c r="B92" s="24"/>
      <c r="C92" s="181" t="s">
        <v>9</v>
      </c>
      <c r="D92" s="191" t="s">
        <v>10</v>
      </c>
      <c r="E92" s="181" t="s">
        <v>135</v>
      </c>
      <c r="F92" s="191" t="s">
        <v>10</v>
      </c>
      <c r="G92" s="20" t="s">
        <v>869</v>
      </c>
      <c r="H92" s="20" t="s">
        <v>997</v>
      </c>
      <c r="I92" s="52" t="s">
        <v>780</v>
      </c>
      <c r="J92" s="24" t="s">
        <v>497</v>
      </c>
      <c r="K92" s="52" t="s">
        <v>341</v>
      </c>
      <c r="L92" s="24" t="s">
        <v>298</v>
      </c>
      <c r="M92" s="24" t="s">
        <v>186</v>
      </c>
      <c r="N92" s="24" t="s">
        <v>186</v>
      </c>
      <c r="O92" s="24"/>
      <c r="P92" s="24"/>
      <c r="Q92" s="24"/>
      <c r="R92" s="24"/>
      <c r="S92" s="24"/>
      <c r="T92" s="24"/>
      <c r="U92" s="24"/>
      <c r="V92" s="24"/>
      <c r="W92" s="28">
        <f t="shared" si="37"/>
        <v>1</v>
      </c>
      <c r="X92" s="24"/>
      <c r="Y92" s="91"/>
      <c r="Z92" s="24" t="s">
        <v>758</v>
      </c>
      <c r="AA92" s="24" t="s">
        <v>758</v>
      </c>
      <c r="AB92" s="24" t="s">
        <v>758</v>
      </c>
      <c r="AC92" s="24" t="s">
        <v>758</v>
      </c>
      <c r="AD92" s="24" t="s">
        <v>758</v>
      </c>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v>2</v>
      </c>
      <c r="BJ92" s="24">
        <v>2</v>
      </c>
      <c r="BK92" s="24">
        <v>1</v>
      </c>
      <c r="BL92" s="24">
        <v>1</v>
      </c>
      <c r="BM92" s="24">
        <v>2</v>
      </c>
      <c r="BN92" s="24">
        <v>2</v>
      </c>
      <c r="BO92" s="24">
        <v>2</v>
      </c>
      <c r="BP92" s="24">
        <v>1</v>
      </c>
      <c r="BQ92" s="24">
        <v>2</v>
      </c>
      <c r="BR92" s="24">
        <v>1</v>
      </c>
      <c r="BS92" s="24">
        <v>2</v>
      </c>
      <c r="BT92" s="24">
        <v>2</v>
      </c>
      <c r="BU92" s="24">
        <v>2</v>
      </c>
      <c r="BV92" s="24">
        <v>2</v>
      </c>
      <c r="BW92" s="24">
        <v>2</v>
      </c>
      <c r="BX92" s="24">
        <v>1</v>
      </c>
      <c r="BY92" s="24">
        <v>2</v>
      </c>
      <c r="BZ92" s="24">
        <v>2</v>
      </c>
      <c r="CA92" s="24">
        <v>1</v>
      </c>
      <c r="CB92" s="24">
        <v>1</v>
      </c>
      <c r="CC92" s="24">
        <v>1</v>
      </c>
      <c r="CD92" s="24">
        <v>2</v>
      </c>
      <c r="CE92" s="24">
        <v>2</v>
      </c>
      <c r="CF92" s="24">
        <v>2</v>
      </c>
      <c r="CG92" s="24">
        <v>2</v>
      </c>
      <c r="CH92" s="24">
        <v>2</v>
      </c>
      <c r="CI92" s="24">
        <v>2</v>
      </c>
      <c r="CJ92" s="24"/>
      <c r="CK92" s="24">
        <v>2</v>
      </c>
      <c r="CL92" s="57">
        <f t="shared" si="46"/>
        <v>20</v>
      </c>
      <c r="CM92" s="67">
        <f t="shared" si="47"/>
        <v>0.7142857142857143</v>
      </c>
      <c r="CN92" s="57">
        <f t="shared" si="48"/>
        <v>8</v>
      </c>
      <c r="CO92" s="67">
        <f t="shared" si="49"/>
        <v>0.2857142857142857</v>
      </c>
      <c r="CP92" s="57">
        <f t="shared" si="50"/>
        <v>0</v>
      </c>
      <c r="CQ92" s="67">
        <f t="shared" si="51"/>
        <v>0</v>
      </c>
      <c r="CR92" s="57">
        <f t="shared" si="52"/>
        <v>1.7142857142857142</v>
      </c>
      <c r="CS92" s="57" t="str">
        <f t="shared" si="45"/>
        <v>Đạt mục tiêu</v>
      </c>
    </row>
    <row r="93" spans="1:97" ht="78" customHeight="1">
      <c r="A93" s="21">
        <v>52</v>
      </c>
      <c r="B93" s="24">
        <v>123</v>
      </c>
      <c r="C93" s="182"/>
      <c r="D93" s="193"/>
      <c r="E93" s="182"/>
      <c r="F93" s="193"/>
      <c r="G93" s="20" t="s">
        <v>870</v>
      </c>
      <c r="H93" s="20" t="s">
        <v>998</v>
      </c>
      <c r="I93" s="52" t="s">
        <v>780</v>
      </c>
      <c r="J93" s="24" t="s">
        <v>497</v>
      </c>
      <c r="K93" s="52" t="s">
        <v>341</v>
      </c>
      <c r="L93" s="24" t="s">
        <v>298</v>
      </c>
      <c r="M93" s="24" t="s">
        <v>186</v>
      </c>
      <c r="N93" s="24"/>
      <c r="O93" s="24" t="s">
        <v>186</v>
      </c>
      <c r="P93" s="24"/>
      <c r="Q93" s="24"/>
      <c r="R93" s="24"/>
      <c r="S93" s="24"/>
      <c r="T93" s="24"/>
      <c r="U93" s="24"/>
      <c r="V93" s="24"/>
      <c r="W93" s="28">
        <f t="shared" si="37"/>
        <v>1</v>
      </c>
      <c r="X93" s="24"/>
      <c r="Y93" s="91"/>
      <c r="Z93" s="24"/>
      <c r="AA93" s="24"/>
      <c r="AB93" s="24"/>
      <c r="AC93" s="24"/>
      <c r="AD93" s="24"/>
      <c r="AE93" s="24" t="s">
        <v>758</v>
      </c>
      <c r="AF93" s="24" t="s">
        <v>758</v>
      </c>
      <c r="AG93" s="24" t="s">
        <v>758</v>
      </c>
      <c r="AH93" s="24" t="s">
        <v>758</v>
      </c>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v>2</v>
      </c>
      <c r="BJ93" s="24">
        <v>2</v>
      </c>
      <c r="BK93" s="24">
        <v>1</v>
      </c>
      <c r="BL93" s="24">
        <v>1</v>
      </c>
      <c r="BM93" s="24">
        <v>2</v>
      </c>
      <c r="BN93" s="24">
        <v>2</v>
      </c>
      <c r="BO93" s="24">
        <v>2</v>
      </c>
      <c r="BP93" s="24">
        <v>1</v>
      </c>
      <c r="BQ93" s="24">
        <v>2</v>
      </c>
      <c r="BR93" s="24">
        <v>1</v>
      </c>
      <c r="BS93" s="24">
        <v>2</v>
      </c>
      <c r="BT93" s="24">
        <v>2</v>
      </c>
      <c r="BU93" s="24">
        <v>2</v>
      </c>
      <c r="BV93" s="24">
        <v>2</v>
      </c>
      <c r="BW93" s="24">
        <v>2</v>
      </c>
      <c r="BX93" s="24">
        <v>1</v>
      </c>
      <c r="BY93" s="24">
        <v>2</v>
      </c>
      <c r="BZ93" s="24">
        <v>2</v>
      </c>
      <c r="CA93" s="24">
        <v>1</v>
      </c>
      <c r="CB93" s="24">
        <v>1</v>
      </c>
      <c r="CC93" s="24">
        <v>1</v>
      </c>
      <c r="CD93" s="24">
        <v>2</v>
      </c>
      <c r="CE93" s="24">
        <v>2</v>
      </c>
      <c r="CF93" s="24">
        <v>2</v>
      </c>
      <c r="CG93" s="24">
        <v>2</v>
      </c>
      <c r="CH93" s="24">
        <v>2</v>
      </c>
      <c r="CI93" s="24">
        <v>2</v>
      </c>
      <c r="CJ93" s="24"/>
      <c r="CK93" s="24">
        <v>2</v>
      </c>
      <c r="CL93" s="57">
        <f t="shared" si="46"/>
        <v>20</v>
      </c>
      <c r="CM93" s="67">
        <f t="shared" si="47"/>
        <v>0.7142857142857143</v>
      </c>
      <c r="CN93" s="57">
        <f t="shared" si="48"/>
        <v>8</v>
      </c>
      <c r="CO93" s="67">
        <f t="shared" si="49"/>
        <v>0.2857142857142857</v>
      </c>
      <c r="CP93" s="57">
        <f t="shared" si="50"/>
        <v>0</v>
      </c>
      <c r="CQ93" s="67">
        <f t="shared" si="51"/>
        <v>0</v>
      </c>
      <c r="CR93" s="57">
        <f t="shared" si="52"/>
        <v>1.7142857142857142</v>
      </c>
      <c r="CS93" s="57" t="str">
        <f t="shared" si="45"/>
        <v>Đạt mục tiêu</v>
      </c>
    </row>
    <row r="94" spans="1:97" ht="50.25" customHeight="1">
      <c r="A94" s="21">
        <v>53</v>
      </c>
      <c r="B94" s="24">
        <v>126</v>
      </c>
      <c r="C94" s="20" t="s">
        <v>136</v>
      </c>
      <c r="D94" s="22" t="s">
        <v>10</v>
      </c>
      <c r="E94" s="20" t="s">
        <v>137</v>
      </c>
      <c r="F94" s="22" t="s">
        <v>12</v>
      </c>
      <c r="G94" s="50" t="s">
        <v>137</v>
      </c>
      <c r="H94" s="50" t="s">
        <v>999</v>
      </c>
      <c r="I94" s="52" t="s">
        <v>780</v>
      </c>
      <c r="J94" s="24" t="s">
        <v>497</v>
      </c>
      <c r="K94" s="52" t="s">
        <v>341</v>
      </c>
      <c r="L94" s="24" t="s">
        <v>298</v>
      </c>
      <c r="M94" s="24" t="s">
        <v>186</v>
      </c>
      <c r="N94" s="24"/>
      <c r="O94" s="24"/>
      <c r="P94" s="24" t="s">
        <v>186</v>
      </c>
      <c r="Q94" s="24"/>
      <c r="R94" s="24"/>
      <c r="S94" s="24"/>
      <c r="T94" s="24"/>
      <c r="U94" s="24"/>
      <c r="V94" s="24"/>
      <c r="W94" s="28">
        <f t="shared" si="37"/>
        <v>1</v>
      </c>
      <c r="X94" s="24"/>
      <c r="Y94" s="91"/>
      <c r="Z94" s="24"/>
      <c r="AA94" s="24"/>
      <c r="AB94" s="24"/>
      <c r="AC94" s="24"/>
      <c r="AD94" s="24"/>
      <c r="AE94" s="24"/>
      <c r="AF94" s="24"/>
      <c r="AG94" s="24"/>
      <c r="AH94" s="24"/>
      <c r="AI94" s="24" t="s">
        <v>757</v>
      </c>
      <c r="AJ94" s="24" t="s">
        <v>757</v>
      </c>
      <c r="AK94" s="24" t="s">
        <v>757</v>
      </c>
      <c r="AL94" s="24" t="s">
        <v>757</v>
      </c>
      <c r="AM94" s="24"/>
      <c r="AN94" s="24"/>
      <c r="AO94" s="24"/>
      <c r="AP94" s="24"/>
      <c r="AQ94" s="24"/>
      <c r="AR94" s="24"/>
      <c r="AS94" s="24"/>
      <c r="AT94" s="24"/>
      <c r="AU94" s="24"/>
      <c r="AV94" s="24"/>
      <c r="AW94" s="24"/>
      <c r="AX94" s="24"/>
      <c r="AY94" s="24"/>
      <c r="AZ94" s="24"/>
      <c r="BA94" s="24"/>
      <c r="BB94" s="24"/>
      <c r="BC94" s="24"/>
      <c r="BD94" s="24"/>
      <c r="BE94" s="24"/>
      <c r="BF94" s="24"/>
      <c r="BG94" s="24"/>
      <c r="BH94" s="24"/>
      <c r="BI94" s="24">
        <v>2</v>
      </c>
      <c r="BJ94" s="24">
        <v>2</v>
      </c>
      <c r="BK94" s="24">
        <v>1</v>
      </c>
      <c r="BL94" s="24">
        <v>2</v>
      </c>
      <c r="BM94" s="24">
        <v>2</v>
      </c>
      <c r="BN94" s="24">
        <v>2</v>
      </c>
      <c r="BO94" s="24">
        <v>2</v>
      </c>
      <c r="BP94" s="24">
        <v>1</v>
      </c>
      <c r="BQ94" s="24">
        <v>2</v>
      </c>
      <c r="BR94" s="24">
        <v>1</v>
      </c>
      <c r="BS94" s="24">
        <v>2</v>
      </c>
      <c r="BT94" s="24">
        <v>2</v>
      </c>
      <c r="BU94" s="24">
        <v>2</v>
      </c>
      <c r="BV94" s="24">
        <v>2</v>
      </c>
      <c r="BW94" s="24">
        <v>2</v>
      </c>
      <c r="BX94" s="24">
        <v>1</v>
      </c>
      <c r="BY94" s="24">
        <v>2</v>
      </c>
      <c r="BZ94" s="24">
        <v>2</v>
      </c>
      <c r="CA94" s="24">
        <v>1</v>
      </c>
      <c r="CB94" s="24">
        <v>1</v>
      </c>
      <c r="CC94" s="24">
        <v>1</v>
      </c>
      <c r="CD94" s="24">
        <v>2</v>
      </c>
      <c r="CE94" s="24">
        <v>2</v>
      </c>
      <c r="CF94" s="24">
        <v>2</v>
      </c>
      <c r="CG94" s="24">
        <v>2</v>
      </c>
      <c r="CH94" s="24">
        <v>2</v>
      </c>
      <c r="CI94" s="24">
        <v>2</v>
      </c>
      <c r="CJ94" s="24"/>
      <c r="CK94" s="24">
        <v>2</v>
      </c>
      <c r="CL94" s="57">
        <f t="shared" si="46"/>
        <v>21</v>
      </c>
      <c r="CM94" s="67">
        <f t="shared" si="47"/>
        <v>0.75</v>
      </c>
      <c r="CN94" s="57">
        <f t="shared" si="48"/>
        <v>7</v>
      </c>
      <c r="CO94" s="67">
        <f t="shared" si="49"/>
        <v>0.25</v>
      </c>
      <c r="CP94" s="57">
        <f t="shared" si="50"/>
        <v>0</v>
      </c>
      <c r="CQ94" s="67">
        <f t="shared" si="51"/>
        <v>0</v>
      </c>
      <c r="CR94" s="57">
        <f t="shared" si="52"/>
        <v>1.75</v>
      </c>
      <c r="CS94" s="57" t="str">
        <f t="shared" si="45"/>
        <v>Đạt mục tiêu</v>
      </c>
    </row>
    <row r="95" spans="1:97" ht="78" customHeight="1">
      <c r="A95" s="21"/>
      <c r="B95" s="24"/>
      <c r="C95" s="181" t="s">
        <v>138</v>
      </c>
      <c r="D95" s="191" t="s">
        <v>10</v>
      </c>
      <c r="E95" s="181" t="s">
        <v>139</v>
      </c>
      <c r="F95" s="191" t="s">
        <v>54</v>
      </c>
      <c r="G95" s="20" t="s">
        <v>871</v>
      </c>
      <c r="H95" s="20" t="s">
        <v>1000</v>
      </c>
      <c r="I95" s="52" t="s">
        <v>780</v>
      </c>
      <c r="J95" s="24" t="s">
        <v>497</v>
      </c>
      <c r="K95" s="52" t="s">
        <v>341</v>
      </c>
      <c r="L95" s="24" t="s">
        <v>298</v>
      </c>
      <c r="M95" s="24" t="s">
        <v>186</v>
      </c>
      <c r="N95" s="24"/>
      <c r="O95" s="24"/>
      <c r="P95" s="24"/>
      <c r="Q95" s="24" t="s">
        <v>186</v>
      </c>
      <c r="R95" s="24"/>
      <c r="S95" s="24"/>
      <c r="T95" s="24"/>
      <c r="U95" s="24"/>
      <c r="V95" s="24"/>
      <c r="W95" s="28">
        <f t="shared" si="37"/>
        <v>1</v>
      </c>
      <c r="X95" s="24"/>
      <c r="Y95" s="91"/>
      <c r="Z95" s="24"/>
      <c r="AA95" s="24"/>
      <c r="AB95" s="24"/>
      <c r="AC95" s="24"/>
      <c r="AD95" s="24"/>
      <c r="AE95" s="24"/>
      <c r="AF95" s="24"/>
      <c r="AG95" s="24"/>
      <c r="AH95" s="24"/>
      <c r="AI95" s="24"/>
      <c r="AJ95" s="24"/>
      <c r="AK95" s="24"/>
      <c r="AL95" s="24"/>
      <c r="AM95" s="24" t="s">
        <v>758</v>
      </c>
      <c r="AN95" s="24" t="s">
        <v>758</v>
      </c>
      <c r="AO95" s="24" t="s">
        <v>758</v>
      </c>
      <c r="AP95" s="24" t="s">
        <v>758</v>
      </c>
      <c r="AQ95" s="24" t="s">
        <v>758</v>
      </c>
      <c r="AR95" s="24"/>
      <c r="AS95" s="24"/>
      <c r="AT95" s="24"/>
      <c r="AU95" s="24"/>
      <c r="AV95" s="24"/>
      <c r="AW95" s="24"/>
      <c r="AX95" s="24"/>
      <c r="AY95" s="24"/>
      <c r="AZ95" s="24"/>
      <c r="BA95" s="24"/>
      <c r="BB95" s="24"/>
      <c r="BC95" s="24"/>
      <c r="BD95" s="24"/>
      <c r="BE95" s="24"/>
      <c r="BF95" s="24"/>
      <c r="BG95" s="24"/>
      <c r="BH95" s="24"/>
      <c r="BI95" s="24">
        <v>2</v>
      </c>
      <c r="BJ95" s="24">
        <v>2</v>
      </c>
      <c r="BK95" s="24">
        <v>1</v>
      </c>
      <c r="BL95" s="24">
        <v>2</v>
      </c>
      <c r="BM95" s="24">
        <v>2</v>
      </c>
      <c r="BN95" s="24">
        <v>2</v>
      </c>
      <c r="BO95" s="24">
        <v>2</v>
      </c>
      <c r="BP95" s="24">
        <v>1</v>
      </c>
      <c r="BQ95" s="24">
        <v>2</v>
      </c>
      <c r="BR95" s="24">
        <v>1</v>
      </c>
      <c r="BS95" s="24">
        <v>2</v>
      </c>
      <c r="BT95" s="24">
        <v>2</v>
      </c>
      <c r="BU95" s="24">
        <v>2</v>
      </c>
      <c r="BV95" s="24">
        <v>2</v>
      </c>
      <c r="BW95" s="24">
        <v>2</v>
      </c>
      <c r="BX95" s="24">
        <v>1</v>
      </c>
      <c r="BY95" s="24">
        <v>2</v>
      </c>
      <c r="BZ95" s="24">
        <v>2</v>
      </c>
      <c r="CA95" s="24">
        <v>1</v>
      </c>
      <c r="CB95" s="24">
        <v>1</v>
      </c>
      <c r="CC95" s="24">
        <v>1</v>
      </c>
      <c r="CD95" s="24">
        <v>2</v>
      </c>
      <c r="CE95" s="24">
        <v>2</v>
      </c>
      <c r="CF95" s="24">
        <v>2</v>
      </c>
      <c r="CG95" s="24">
        <v>2</v>
      </c>
      <c r="CH95" s="24">
        <v>2</v>
      </c>
      <c r="CI95" s="24">
        <v>2</v>
      </c>
      <c r="CJ95" s="24"/>
      <c r="CK95" s="24">
        <v>2</v>
      </c>
      <c r="CL95" s="57">
        <f t="shared" si="46"/>
        <v>21</v>
      </c>
      <c r="CM95" s="67">
        <f t="shared" si="47"/>
        <v>0.75</v>
      </c>
      <c r="CN95" s="57">
        <f t="shared" si="48"/>
        <v>7</v>
      </c>
      <c r="CO95" s="67">
        <f t="shared" si="49"/>
        <v>0.25</v>
      </c>
      <c r="CP95" s="57">
        <f t="shared" si="50"/>
        <v>0</v>
      </c>
      <c r="CQ95" s="67">
        <f t="shared" si="51"/>
        <v>0</v>
      </c>
      <c r="CR95" s="57">
        <f t="shared" si="52"/>
        <v>1.75</v>
      </c>
      <c r="CS95" s="57" t="str">
        <f t="shared" si="45"/>
        <v>Đạt mục tiêu</v>
      </c>
    </row>
    <row r="96" spans="1:97" ht="57.75" customHeight="1">
      <c r="A96" s="21">
        <v>54</v>
      </c>
      <c r="B96" s="24">
        <v>130</v>
      </c>
      <c r="C96" s="182"/>
      <c r="D96" s="193"/>
      <c r="E96" s="182"/>
      <c r="F96" s="193"/>
      <c r="G96" s="20" t="s">
        <v>872</v>
      </c>
      <c r="H96" s="20" t="s">
        <v>1001</v>
      </c>
      <c r="I96" s="52" t="s">
        <v>780</v>
      </c>
      <c r="J96" s="24" t="s">
        <v>497</v>
      </c>
      <c r="K96" s="52" t="s">
        <v>341</v>
      </c>
      <c r="L96" s="24" t="s">
        <v>298</v>
      </c>
      <c r="M96" s="24" t="s">
        <v>186</v>
      </c>
      <c r="N96" s="24"/>
      <c r="O96" s="24"/>
      <c r="P96" s="24"/>
      <c r="Q96" s="24"/>
      <c r="R96" s="24" t="s">
        <v>186</v>
      </c>
      <c r="S96" s="24"/>
      <c r="T96" s="24"/>
      <c r="U96" s="24"/>
      <c r="V96" s="24"/>
      <c r="W96" s="28">
        <f t="shared" si="37"/>
        <v>1</v>
      </c>
      <c r="X96" s="24"/>
      <c r="Y96" s="93"/>
      <c r="Z96" s="24"/>
      <c r="AA96" s="24"/>
      <c r="AB96" s="24"/>
      <c r="AC96" s="24"/>
      <c r="AD96" s="24"/>
      <c r="AE96" s="24"/>
      <c r="AF96" s="24"/>
      <c r="AG96" s="24"/>
      <c r="AH96" s="24"/>
      <c r="AI96" s="24"/>
      <c r="AJ96" s="24"/>
      <c r="AK96" s="24"/>
      <c r="AL96" s="24"/>
      <c r="AM96" s="24"/>
      <c r="AN96" s="24"/>
      <c r="AO96" s="24"/>
      <c r="AP96" s="24"/>
      <c r="AQ96" s="24"/>
      <c r="AR96" s="24" t="s">
        <v>758</v>
      </c>
      <c r="AS96" s="24" t="s">
        <v>758</v>
      </c>
      <c r="AT96" s="24" t="s">
        <v>758</v>
      </c>
      <c r="AU96" s="24" t="s">
        <v>758</v>
      </c>
      <c r="AV96" s="24"/>
      <c r="AW96" s="24"/>
      <c r="AX96" s="24"/>
      <c r="AY96" s="24"/>
      <c r="AZ96" s="24"/>
      <c r="BA96" s="24"/>
      <c r="BB96" s="24"/>
      <c r="BC96" s="24"/>
      <c r="BD96" s="24"/>
      <c r="BE96" s="24"/>
      <c r="BF96" s="24"/>
      <c r="BG96" s="24"/>
      <c r="BH96" s="24"/>
      <c r="BI96" s="24">
        <v>2</v>
      </c>
      <c r="BJ96" s="24">
        <v>2</v>
      </c>
      <c r="BK96" s="24">
        <v>2</v>
      </c>
      <c r="BL96" s="24">
        <v>2</v>
      </c>
      <c r="BM96" s="24">
        <v>2</v>
      </c>
      <c r="BN96" s="24">
        <v>2</v>
      </c>
      <c r="BO96" s="24">
        <v>2</v>
      </c>
      <c r="BP96" s="24">
        <v>2</v>
      </c>
      <c r="BQ96" s="24">
        <v>2</v>
      </c>
      <c r="BR96" s="24">
        <v>2</v>
      </c>
      <c r="BS96" s="24">
        <v>2</v>
      </c>
      <c r="BT96" s="24">
        <v>2</v>
      </c>
      <c r="BU96" s="24">
        <v>2</v>
      </c>
      <c r="BV96" s="24">
        <v>2</v>
      </c>
      <c r="BW96" s="24">
        <v>2</v>
      </c>
      <c r="BX96" s="24">
        <v>2</v>
      </c>
      <c r="BY96" s="24">
        <v>2</v>
      </c>
      <c r="BZ96" s="24">
        <v>2</v>
      </c>
      <c r="CA96" s="24">
        <v>2</v>
      </c>
      <c r="CB96" s="24">
        <v>2</v>
      </c>
      <c r="CC96" s="24">
        <v>1</v>
      </c>
      <c r="CD96" s="24">
        <v>2</v>
      </c>
      <c r="CE96" s="24">
        <v>2</v>
      </c>
      <c r="CF96" s="24">
        <v>2</v>
      </c>
      <c r="CG96" s="24">
        <v>2</v>
      </c>
      <c r="CH96" s="24">
        <v>2</v>
      </c>
      <c r="CI96" s="24">
        <v>2</v>
      </c>
      <c r="CJ96" s="24"/>
      <c r="CK96" s="24">
        <v>2</v>
      </c>
      <c r="CL96" s="57">
        <f t="shared" si="46"/>
        <v>27</v>
      </c>
      <c r="CM96" s="67">
        <f t="shared" si="47"/>
        <v>0.9642857142857143</v>
      </c>
      <c r="CN96" s="57">
        <f t="shared" si="48"/>
        <v>1</v>
      </c>
      <c r="CO96" s="67">
        <f t="shared" si="49"/>
        <v>3.5714285714285712E-2</v>
      </c>
      <c r="CP96" s="57">
        <f t="shared" si="50"/>
        <v>0</v>
      </c>
      <c r="CQ96" s="67">
        <f t="shared" si="51"/>
        <v>0</v>
      </c>
      <c r="CR96" s="57">
        <f t="shared" si="52"/>
        <v>1.9642857142857142</v>
      </c>
      <c r="CS96" s="57" t="str">
        <f t="shared" si="45"/>
        <v>Đạt mục tiêu</v>
      </c>
    </row>
    <row r="97" spans="1:97" ht="41.25" customHeight="1">
      <c r="A97" s="21"/>
      <c r="B97" s="24"/>
      <c r="C97" s="181" t="s">
        <v>140</v>
      </c>
      <c r="D97" s="191" t="s">
        <v>10</v>
      </c>
      <c r="E97" s="181" t="s">
        <v>141</v>
      </c>
      <c r="F97" s="191" t="s">
        <v>12</v>
      </c>
      <c r="G97" s="20" t="s">
        <v>873</v>
      </c>
      <c r="H97" s="20" t="s">
        <v>1002</v>
      </c>
      <c r="I97" s="52" t="s">
        <v>780</v>
      </c>
      <c r="J97" s="24" t="s">
        <v>497</v>
      </c>
      <c r="K97" s="52" t="s">
        <v>341</v>
      </c>
      <c r="L97" s="24" t="s">
        <v>298</v>
      </c>
      <c r="M97" s="24" t="s">
        <v>186</v>
      </c>
      <c r="N97" s="24"/>
      <c r="O97" s="24"/>
      <c r="P97" s="24"/>
      <c r="Q97" s="24"/>
      <c r="R97" s="24"/>
      <c r="S97" s="24" t="s">
        <v>186</v>
      </c>
      <c r="T97" s="24"/>
      <c r="U97" s="24"/>
      <c r="V97" s="24"/>
      <c r="W97" s="28">
        <f t="shared" si="37"/>
        <v>1</v>
      </c>
      <c r="X97" s="24"/>
      <c r="Y97" s="91"/>
      <c r="Z97" s="24"/>
      <c r="AA97" s="24"/>
      <c r="AB97" s="24"/>
      <c r="AC97" s="24"/>
      <c r="AD97" s="24"/>
      <c r="AE97" s="24"/>
      <c r="AF97" s="24"/>
      <c r="AG97" s="24"/>
      <c r="AH97" s="24"/>
      <c r="AI97" s="24"/>
      <c r="AJ97" s="24"/>
      <c r="AK97" s="24"/>
      <c r="AL97" s="24"/>
      <c r="AM97" s="24"/>
      <c r="AN97" s="24"/>
      <c r="AO97" s="24"/>
      <c r="AP97" s="24"/>
      <c r="AQ97" s="24"/>
      <c r="AR97" s="24"/>
      <c r="AS97" s="24"/>
      <c r="AT97" s="24"/>
      <c r="AU97" s="24"/>
      <c r="AV97" s="24" t="s">
        <v>758</v>
      </c>
      <c r="AW97" s="24"/>
      <c r="AX97" s="24" t="s">
        <v>758</v>
      </c>
      <c r="AY97" s="24" t="s">
        <v>758</v>
      </c>
      <c r="AZ97" s="24"/>
      <c r="BA97" s="24"/>
      <c r="BB97" s="24"/>
      <c r="BC97" s="24"/>
      <c r="BD97" s="24"/>
      <c r="BE97" s="24"/>
      <c r="BF97" s="24"/>
      <c r="BG97" s="24"/>
      <c r="BH97" s="24"/>
      <c r="BI97" s="24">
        <v>2</v>
      </c>
      <c r="BJ97" s="24">
        <v>2</v>
      </c>
      <c r="BK97" s="24">
        <v>1</v>
      </c>
      <c r="BL97" s="24">
        <v>2</v>
      </c>
      <c r="BM97" s="24">
        <v>2</v>
      </c>
      <c r="BN97" s="24">
        <v>2</v>
      </c>
      <c r="BO97" s="24">
        <v>2</v>
      </c>
      <c r="BP97" s="24">
        <v>1</v>
      </c>
      <c r="BQ97" s="24">
        <v>2</v>
      </c>
      <c r="BR97" s="24">
        <v>1</v>
      </c>
      <c r="BS97" s="24">
        <v>2</v>
      </c>
      <c r="BT97" s="24">
        <v>2</v>
      </c>
      <c r="BU97" s="24">
        <v>2</v>
      </c>
      <c r="BV97" s="24">
        <v>2</v>
      </c>
      <c r="BW97" s="24">
        <v>2</v>
      </c>
      <c r="BX97" s="24">
        <v>2</v>
      </c>
      <c r="BY97" s="24">
        <v>2</v>
      </c>
      <c r="BZ97" s="24">
        <v>2</v>
      </c>
      <c r="CA97" s="24">
        <v>2</v>
      </c>
      <c r="CB97" s="24">
        <v>1</v>
      </c>
      <c r="CC97" s="24">
        <v>1</v>
      </c>
      <c r="CD97" s="24">
        <v>2</v>
      </c>
      <c r="CE97" s="24">
        <v>2</v>
      </c>
      <c r="CF97" s="24">
        <v>2</v>
      </c>
      <c r="CG97" s="24">
        <v>2</v>
      </c>
      <c r="CH97" s="24">
        <v>2</v>
      </c>
      <c r="CI97" s="24">
        <v>2</v>
      </c>
      <c r="CJ97" s="24"/>
      <c r="CK97" s="24">
        <v>2</v>
      </c>
      <c r="CL97" s="57">
        <f t="shared" si="46"/>
        <v>23</v>
      </c>
      <c r="CM97" s="67">
        <f t="shared" si="47"/>
        <v>0.8214285714285714</v>
      </c>
      <c r="CN97" s="57">
        <f t="shared" si="48"/>
        <v>5</v>
      </c>
      <c r="CO97" s="67">
        <f t="shared" si="49"/>
        <v>0.17857142857142858</v>
      </c>
      <c r="CP97" s="57">
        <f t="shared" si="50"/>
        <v>0</v>
      </c>
      <c r="CQ97" s="67">
        <f t="shared" si="51"/>
        <v>0</v>
      </c>
      <c r="CR97" s="57">
        <f t="shared" si="52"/>
        <v>1.8214285714285714</v>
      </c>
      <c r="CS97" s="57" t="str">
        <f t="shared" si="45"/>
        <v>Đạt mục tiêu</v>
      </c>
    </row>
    <row r="98" spans="1:97" ht="41.25" customHeight="1">
      <c r="A98" s="21"/>
      <c r="B98" s="24"/>
      <c r="C98" s="190"/>
      <c r="D98" s="192"/>
      <c r="E98" s="190"/>
      <c r="F98" s="192"/>
      <c r="G98" s="20" t="s">
        <v>874</v>
      </c>
      <c r="H98" s="20" t="s">
        <v>1003</v>
      </c>
      <c r="I98" s="52" t="s">
        <v>780</v>
      </c>
      <c r="J98" s="24" t="s">
        <v>497</v>
      </c>
      <c r="K98" s="52" t="s">
        <v>341</v>
      </c>
      <c r="L98" s="24" t="s">
        <v>298</v>
      </c>
      <c r="M98" s="24" t="s">
        <v>186</v>
      </c>
      <c r="N98" s="24"/>
      <c r="O98" s="24"/>
      <c r="P98" s="24"/>
      <c r="Q98" s="24"/>
      <c r="R98" s="24"/>
      <c r="S98" s="24"/>
      <c r="T98" s="24" t="s">
        <v>186</v>
      </c>
      <c r="U98" s="24"/>
      <c r="V98" s="24"/>
      <c r="W98" s="28">
        <f t="shared" si="37"/>
        <v>1</v>
      </c>
      <c r="X98" s="24"/>
      <c r="Y98" s="91"/>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t="s">
        <v>758</v>
      </c>
      <c r="AX98" s="24"/>
      <c r="AY98" s="24"/>
      <c r="AZ98" s="24" t="s">
        <v>758</v>
      </c>
      <c r="BA98" s="24" t="s">
        <v>758</v>
      </c>
      <c r="BB98" s="24" t="s">
        <v>758</v>
      </c>
      <c r="BC98" s="24"/>
      <c r="BD98" s="24"/>
      <c r="BE98" s="24"/>
      <c r="BF98" s="24"/>
      <c r="BG98" s="24"/>
      <c r="BH98" s="24"/>
      <c r="BI98" s="24">
        <v>2</v>
      </c>
      <c r="BJ98" s="24">
        <v>2</v>
      </c>
      <c r="BK98" s="24">
        <v>1</v>
      </c>
      <c r="BL98" s="24">
        <v>2</v>
      </c>
      <c r="BM98" s="24">
        <v>2</v>
      </c>
      <c r="BN98" s="24">
        <v>2</v>
      </c>
      <c r="BO98" s="24">
        <v>2</v>
      </c>
      <c r="BP98" s="24">
        <v>1</v>
      </c>
      <c r="BQ98" s="24">
        <v>2</v>
      </c>
      <c r="BR98" s="24">
        <v>1</v>
      </c>
      <c r="BS98" s="24">
        <v>2</v>
      </c>
      <c r="BT98" s="24">
        <v>2</v>
      </c>
      <c r="BU98" s="24">
        <v>2</v>
      </c>
      <c r="BV98" s="24">
        <v>2</v>
      </c>
      <c r="BW98" s="24">
        <v>2</v>
      </c>
      <c r="BX98" s="24">
        <v>2</v>
      </c>
      <c r="BY98" s="24">
        <v>2</v>
      </c>
      <c r="BZ98" s="24">
        <v>2</v>
      </c>
      <c r="CA98" s="24">
        <v>2</v>
      </c>
      <c r="CB98" s="24">
        <v>1</v>
      </c>
      <c r="CC98" s="24">
        <v>1</v>
      </c>
      <c r="CD98" s="24">
        <v>2</v>
      </c>
      <c r="CE98" s="24">
        <v>2</v>
      </c>
      <c r="CF98" s="24">
        <v>2</v>
      </c>
      <c r="CG98" s="24">
        <v>2</v>
      </c>
      <c r="CH98" s="24">
        <v>2</v>
      </c>
      <c r="CI98" s="24">
        <v>2</v>
      </c>
      <c r="CJ98" s="24">
        <v>2</v>
      </c>
      <c r="CK98" s="24">
        <v>2</v>
      </c>
      <c r="CL98" s="57">
        <f t="shared" si="46"/>
        <v>24</v>
      </c>
      <c r="CM98" s="67">
        <f t="shared" si="47"/>
        <v>0.82758620689655171</v>
      </c>
      <c r="CN98" s="57">
        <f t="shared" si="48"/>
        <v>5</v>
      </c>
      <c r="CO98" s="67">
        <f t="shared" si="49"/>
        <v>0.17241379310344829</v>
      </c>
      <c r="CP98" s="57">
        <f t="shared" si="50"/>
        <v>0</v>
      </c>
      <c r="CQ98" s="67">
        <f t="shared" si="51"/>
        <v>0</v>
      </c>
      <c r="CR98" s="57">
        <f t="shared" si="52"/>
        <v>1.8275862068965518</v>
      </c>
      <c r="CS98" s="57" t="str">
        <f t="shared" si="45"/>
        <v>Đạt mục tiêu</v>
      </c>
    </row>
    <row r="99" spans="1:97" ht="52.5" customHeight="1">
      <c r="A99" s="21"/>
      <c r="B99" s="24"/>
      <c r="C99" s="190"/>
      <c r="D99" s="192"/>
      <c r="E99" s="190"/>
      <c r="F99" s="192"/>
      <c r="G99" s="20" t="s">
        <v>875</v>
      </c>
      <c r="H99" s="20" t="s">
        <v>1004</v>
      </c>
      <c r="I99" s="52" t="s">
        <v>780</v>
      </c>
      <c r="J99" s="24" t="s">
        <v>497</v>
      </c>
      <c r="K99" s="52" t="s">
        <v>341</v>
      </c>
      <c r="L99" s="24" t="s">
        <v>298</v>
      </c>
      <c r="M99" s="24" t="s">
        <v>186</v>
      </c>
      <c r="N99" s="24"/>
      <c r="O99" s="24"/>
      <c r="P99" s="24"/>
      <c r="Q99" s="24"/>
      <c r="R99" s="24"/>
      <c r="S99" s="24"/>
      <c r="T99" s="24"/>
      <c r="U99" s="24" t="s">
        <v>186</v>
      </c>
      <c r="V99" s="24"/>
      <c r="W99" s="28">
        <f t="shared" si="37"/>
        <v>1</v>
      </c>
      <c r="X99" s="24"/>
      <c r="Y99" s="91"/>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t="s">
        <v>758</v>
      </c>
      <c r="BD99" s="24" t="s">
        <v>758</v>
      </c>
      <c r="BE99" s="24" t="s">
        <v>758</v>
      </c>
      <c r="BF99" s="24"/>
      <c r="BG99" s="24"/>
      <c r="BH99" s="24"/>
      <c r="BI99" s="24">
        <v>2</v>
      </c>
      <c r="BJ99" s="24">
        <v>2</v>
      </c>
      <c r="BK99" s="24">
        <v>1</v>
      </c>
      <c r="BL99" s="24">
        <v>2</v>
      </c>
      <c r="BM99" s="24">
        <v>2</v>
      </c>
      <c r="BN99" s="24">
        <v>2</v>
      </c>
      <c r="BO99" s="24">
        <v>2</v>
      </c>
      <c r="BP99" s="24">
        <v>1</v>
      </c>
      <c r="BQ99" s="24">
        <v>2</v>
      </c>
      <c r="BR99" s="24">
        <v>2</v>
      </c>
      <c r="BS99" s="24">
        <v>2</v>
      </c>
      <c r="BT99" s="24">
        <v>2</v>
      </c>
      <c r="BU99" s="24">
        <v>2</v>
      </c>
      <c r="BV99" s="24">
        <v>2</v>
      </c>
      <c r="BW99" s="24">
        <v>2</v>
      </c>
      <c r="BX99" s="24">
        <v>2</v>
      </c>
      <c r="BY99" s="24">
        <v>2</v>
      </c>
      <c r="BZ99" s="24">
        <v>2</v>
      </c>
      <c r="CA99" s="24">
        <v>2</v>
      </c>
      <c r="CB99" s="24">
        <v>1</v>
      </c>
      <c r="CC99" s="24">
        <v>1</v>
      </c>
      <c r="CD99" s="24">
        <v>2</v>
      </c>
      <c r="CE99" s="24">
        <v>2</v>
      </c>
      <c r="CF99" s="24">
        <v>2</v>
      </c>
      <c r="CG99" s="24">
        <v>2</v>
      </c>
      <c r="CH99" s="24">
        <v>2</v>
      </c>
      <c r="CI99" s="24">
        <v>2</v>
      </c>
      <c r="CJ99" s="24">
        <v>2</v>
      </c>
      <c r="CK99" s="24">
        <v>2</v>
      </c>
      <c r="CL99" s="57">
        <f t="shared" si="46"/>
        <v>25</v>
      </c>
      <c r="CM99" s="67">
        <f t="shared" si="47"/>
        <v>0.86206896551724133</v>
      </c>
      <c r="CN99" s="57">
        <f t="shared" si="48"/>
        <v>4</v>
      </c>
      <c r="CO99" s="67">
        <f t="shared" si="49"/>
        <v>0.13793103448275862</v>
      </c>
      <c r="CP99" s="57">
        <f t="shared" si="50"/>
        <v>0</v>
      </c>
      <c r="CQ99" s="67">
        <f t="shared" si="51"/>
        <v>0</v>
      </c>
      <c r="CR99" s="57">
        <f t="shared" si="52"/>
        <v>1.8620689655172413</v>
      </c>
      <c r="CS99" s="57" t="str">
        <f t="shared" si="45"/>
        <v>Đạt mục tiêu</v>
      </c>
    </row>
    <row r="100" spans="1:97" ht="53.25" customHeight="1">
      <c r="A100" s="21"/>
      <c r="B100" s="24"/>
      <c r="C100" s="182"/>
      <c r="D100" s="193"/>
      <c r="E100" s="182"/>
      <c r="F100" s="193"/>
      <c r="G100" s="20" t="s">
        <v>876</v>
      </c>
      <c r="H100" s="20" t="s">
        <v>1005</v>
      </c>
      <c r="I100" s="52" t="s">
        <v>780</v>
      </c>
      <c r="J100" s="24" t="s">
        <v>497</v>
      </c>
      <c r="K100" s="52" t="s">
        <v>341</v>
      </c>
      <c r="L100" s="24" t="s">
        <v>298</v>
      </c>
      <c r="M100" s="24" t="s">
        <v>186</v>
      </c>
      <c r="N100" s="24"/>
      <c r="O100" s="24"/>
      <c r="P100" s="24"/>
      <c r="Q100" s="24"/>
      <c r="R100" s="24"/>
      <c r="S100" s="24"/>
      <c r="T100" s="24"/>
      <c r="U100" s="24"/>
      <c r="V100" s="24" t="s">
        <v>186</v>
      </c>
      <c r="W100" s="28">
        <f t="shared" si="37"/>
        <v>1</v>
      </c>
      <c r="X100" s="24"/>
      <c r="Y100" s="91"/>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t="s">
        <v>758</v>
      </c>
      <c r="BG100" s="24" t="s">
        <v>758</v>
      </c>
      <c r="BH100" s="24" t="s">
        <v>758</v>
      </c>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57">
        <f t="shared" si="46"/>
        <v>0</v>
      </c>
      <c r="CM100" s="67" t="e">
        <f t="shared" si="47"/>
        <v>#DIV/0!</v>
      </c>
      <c r="CN100" s="57">
        <f t="shared" si="48"/>
        <v>0</v>
      </c>
      <c r="CO100" s="67" t="e">
        <f t="shared" si="49"/>
        <v>#DIV/0!</v>
      </c>
      <c r="CP100" s="57">
        <f t="shared" si="50"/>
        <v>0</v>
      </c>
      <c r="CQ100" s="67" t="e">
        <f t="shared" si="51"/>
        <v>#DIV/0!</v>
      </c>
      <c r="CR100" s="57" t="e">
        <f t="shared" si="52"/>
        <v>#DIV/0!</v>
      </c>
      <c r="CS100" s="57" t="e">
        <f t="shared" si="45"/>
        <v>#DIV/0!</v>
      </c>
    </row>
    <row r="101" spans="1:97" ht="74.25" customHeight="1">
      <c r="A101" s="21"/>
      <c r="B101" s="24"/>
      <c r="C101" s="181" t="s">
        <v>303</v>
      </c>
      <c r="D101" s="191" t="s">
        <v>13</v>
      </c>
      <c r="E101" s="181" t="s">
        <v>304</v>
      </c>
      <c r="F101" s="191" t="s">
        <v>13</v>
      </c>
      <c r="G101" s="20" t="s">
        <v>1006</v>
      </c>
      <c r="H101" s="20" t="s">
        <v>1008</v>
      </c>
      <c r="I101" s="52" t="s">
        <v>780</v>
      </c>
      <c r="J101" s="24" t="s">
        <v>497</v>
      </c>
      <c r="K101" s="52" t="s">
        <v>341</v>
      </c>
      <c r="L101" s="24" t="s">
        <v>298</v>
      </c>
      <c r="M101" s="24" t="s">
        <v>186</v>
      </c>
      <c r="N101" s="24" t="s">
        <v>186</v>
      </c>
      <c r="O101" s="24"/>
      <c r="P101" s="24"/>
      <c r="Q101" s="24"/>
      <c r="R101" s="24"/>
      <c r="S101" s="24"/>
      <c r="T101" s="24"/>
      <c r="U101" s="24"/>
      <c r="V101" s="24"/>
      <c r="W101" s="28">
        <f t="shared" si="37"/>
        <v>1</v>
      </c>
      <c r="X101" s="24"/>
      <c r="Y101" s="91"/>
      <c r="Z101" s="24" t="s">
        <v>758</v>
      </c>
      <c r="AA101" s="24" t="s">
        <v>758</v>
      </c>
      <c r="AB101" s="24" t="s">
        <v>758</v>
      </c>
      <c r="AC101" s="24" t="s">
        <v>758</v>
      </c>
      <c r="AD101" s="24" t="s">
        <v>758</v>
      </c>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v>2</v>
      </c>
      <c r="BJ101" s="24">
        <v>2</v>
      </c>
      <c r="BK101" s="24">
        <v>1</v>
      </c>
      <c r="BL101" s="24">
        <v>1</v>
      </c>
      <c r="BM101" s="24">
        <v>2</v>
      </c>
      <c r="BN101" s="24">
        <v>2</v>
      </c>
      <c r="BO101" s="24">
        <v>2</v>
      </c>
      <c r="BP101" s="24">
        <v>1</v>
      </c>
      <c r="BQ101" s="24">
        <v>2</v>
      </c>
      <c r="BR101" s="24">
        <v>1</v>
      </c>
      <c r="BS101" s="24">
        <v>2</v>
      </c>
      <c r="BT101" s="24">
        <v>2</v>
      </c>
      <c r="BU101" s="24">
        <v>2</v>
      </c>
      <c r="BV101" s="24">
        <v>2</v>
      </c>
      <c r="BW101" s="24">
        <v>2</v>
      </c>
      <c r="BX101" s="24">
        <v>1</v>
      </c>
      <c r="BY101" s="24">
        <v>2</v>
      </c>
      <c r="BZ101" s="24">
        <v>2</v>
      </c>
      <c r="CA101" s="24">
        <v>1</v>
      </c>
      <c r="CB101" s="24">
        <v>1</v>
      </c>
      <c r="CC101" s="24">
        <v>1</v>
      </c>
      <c r="CD101" s="24">
        <v>2</v>
      </c>
      <c r="CE101" s="24">
        <v>2</v>
      </c>
      <c r="CF101" s="24">
        <v>2</v>
      </c>
      <c r="CG101" s="24">
        <v>2</v>
      </c>
      <c r="CH101" s="24">
        <v>2</v>
      </c>
      <c r="CI101" s="24">
        <v>2</v>
      </c>
      <c r="CJ101" s="24"/>
      <c r="CK101" s="24">
        <v>2</v>
      </c>
      <c r="CL101" s="57">
        <f t="shared" si="46"/>
        <v>20</v>
      </c>
      <c r="CM101" s="67">
        <f t="shared" si="47"/>
        <v>0.7142857142857143</v>
      </c>
      <c r="CN101" s="57">
        <f t="shared" si="48"/>
        <v>8</v>
      </c>
      <c r="CO101" s="67">
        <f t="shared" si="49"/>
        <v>0.2857142857142857</v>
      </c>
      <c r="CP101" s="57">
        <f t="shared" si="50"/>
        <v>0</v>
      </c>
      <c r="CQ101" s="67">
        <f t="shared" si="51"/>
        <v>0</v>
      </c>
      <c r="CR101" s="57">
        <f t="shared" si="52"/>
        <v>1.7142857142857142</v>
      </c>
      <c r="CS101" s="57" t="str">
        <f t="shared" si="45"/>
        <v>Đạt mục tiêu</v>
      </c>
    </row>
    <row r="102" spans="1:97" ht="72.75" customHeight="1">
      <c r="A102" s="21">
        <v>55</v>
      </c>
      <c r="B102" s="24">
        <v>134</v>
      </c>
      <c r="C102" s="182"/>
      <c r="D102" s="193"/>
      <c r="E102" s="182"/>
      <c r="F102" s="193"/>
      <c r="G102" s="20" t="s">
        <v>1007</v>
      </c>
      <c r="H102" s="20" t="s">
        <v>1009</v>
      </c>
      <c r="I102" s="52" t="s">
        <v>780</v>
      </c>
      <c r="J102" s="24" t="s">
        <v>497</v>
      </c>
      <c r="K102" s="52" t="s">
        <v>341</v>
      </c>
      <c r="L102" s="24" t="s">
        <v>298</v>
      </c>
      <c r="M102" s="24" t="s">
        <v>186</v>
      </c>
      <c r="N102" s="24"/>
      <c r="O102" s="24" t="s">
        <v>186</v>
      </c>
      <c r="P102" s="24"/>
      <c r="Q102" s="24"/>
      <c r="R102" s="24"/>
      <c r="S102" s="24"/>
      <c r="T102" s="24"/>
      <c r="U102" s="24"/>
      <c r="V102" s="24"/>
      <c r="W102" s="28">
        <f t="shared" si="37"/>
        <v>1</v>
      </c>
      <c r="X102" s="24"/>
      <c r="Y102" s="91"/>
      <c r="Z102" s="24"/>
      <c r="AA102" s="24"/>
      <c r="AB102" s="24"/>
      <c r="AC102" s="24"/>
      <c r="AD102" s="24"/>
      <c r="AE102" s="24" t="s">
        <v>758</v>
      </c>
      <c r="AF102" s="24" t="s">
        <v>758</v>
      </c>
      <c r="AG102" s="24" t="s">
        <v>758</v>
      </c>
      <c r="AH102" s="24" t="s">
        <v>758</v>
      </c>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v>2</v>
      </c>
      <c r="BJ102" s="24">
        <v>2</v>
      </c>
      <c r="BK102" s="24">
        <v>1</v>
      </c>
      <c r="BL102" s="24">
        <v>1</v>
      </c>
      <c r="BM102" s="24">
        <v>2</v>
      </c>
      <c r="BN102" s="24">
        <v>2</v>
      </c>
      <c r="BO102" s="24">
        <v>2</v>
      </c>
      <c r="BP102" s="24">
        <v>1</v>
      </c>
      <c r="BQ102" s="24">
        <v>2</v>
      </c>
      <c r="BR102" s="24">
        <v>1</v>
      </c>
      <c r="BS102" s="24">
        <v>2</v>
      </c>
      <c r="BT102" s="24">
        <v>2</v>
      </c>
      <c r="BU102" s="24">
        <v>2</v>
      </c>
      <c r="BV102" s="24">
        <v>2</v>
      </c>
      <c r="BW102" s="24">
        <v>2</v>
      </c>
      <c r="BX102" s="24">
        <v>1</v>
      </c>
      <c r="BY102" s="24">
        <v>2</v>
      </c>
      <c r="BZ102" s="24">
        <v>2</v>
      </c>
      <c r="CA102" s="24">
        <v>1</v>
      </c>
      <c r="CB102" s="24">
        <v>1</v>
      </c>
      <c r="CC102" s="24">
        <v>1</v>
      </c>
      <c r="CD102" s="24">
        <v>2</v>
      </c>
      <c r="CE102" s="24">
        <v>2</v>
      </c>
      <c r="CF102" s="24">
        <v>2</v>
      </c>
      <c r="CG102" s="24">
        <v>2</v>
      </c>
      <c r="CH102" s="24">
        <v>2</v>
      </c>
      <c r="CI102" s="24">
        <v>2</v>
      </c>
      <c r="CJ102" s="24"/>
      <c r="CK102" s="24">
        <v>2</v>
      </c>
      <c r="CL102" s="57">
        <f t="shared" si="46"/>
        <v>20</v>
      </c>
      <c r="CM102" s="67">
        <f t="shared" si="47"/>
        <v>0.7142857142857143</v>
      </c>
      <c r="CN102" s="57">
        <f t="shared" si="48"/>
        <v>8</v>
      </c>
      <c r="CO102" s="67">
        <f t="shared" si="49"/>
        <v>0.2857142857142857</v>
      </c>
      <c r="CP102" s="57">
        <f t="shared" si="50"/>
        <v>0</v>
      </c>
      <c r="CQ102" s="67">
        <f t="shared" si="51"/>
        <v>0</v>
      </c>
      <c r="CR102" s="57">
        <f t="shared" si="52"/>
        <v>1.7142857142857142</v>
      </c>
      <c r="CS102" s="57" t="str">
        <f t="shared" si="45"/>
        <v>Đạt mục tiêu</v>
      </c>
    </row>
    <row r="103" spans="1:97" ht="31.5">
      <c r="A103" s="21">
        <v>56</v>
      </c>
      <c r="B103" s="28">
        <v>135</v>
      </c>
      <c r="C103" s="186" t="s">
        <v>245</v>
      </c>
      <c r="D103" s="186"/>
      <c r="E103" s="186"/>
      <c r="F103" s="29" t="s">
        <v>361</v>
      </c>
      <c r="G103" s="29" t="s">
        <v>361</v>
      </c>
      <c r="H103" s="29" t="s">
        <v>361</v>
      </c>
      <c r="I103" s="29" t="s">
        <v>361</v>
      </c>
      <c r="J103" s="29" t="s">
        <v>361</v>
      </c>
      <c r="K103" s="52" t="s">
        <v>341</v>
      </c>
      <c r="L103" s="29" t="s">
        <v>361</v>
      </c>
      <c r="M103" s="29" t="s">
        <v>361</v>
      </c>
      <c r="N103" s="29" t="s">
        <v>361</v>
      </c>
      <c r="O103" s="29" t="s">
        <v>361</v>
      </c>
      <c r="P103" s="29" t="s">
        <v>361</v>
      </c>
      <c r="Q103" s="29" t="s">
        <v>361</v>
      </c>
      <c r="R103" s="29" t="s">
        <v>361</v>
      </c>
      <c r="S103" s="29" t="s">
        <v>361</v>
      </c>
      <c r="T103" s="29" t="s">
        <v>361</v>
      </c>
      <c r="U103" s="29" t="s">
        <v>361</v>
      </c>
      <c r="V103" s="29" t="s">
        <v>361</v>
      </c>
      <c r="W103" s="28">
        <f t="shared" si="37"/>
        <v>0</v>
      </c>
      <c r="X103" s="29"/>
      <c r="Y103" s="91"/>
      <c r="Z103" s="29" t="s">
        <v>361</v>
      </c>
      <c r="AA103" s="29" t="s">
        <v>361</v>
      </c>
      <c r="AB103" s="29" t="s">
        <v>361</v>
      </c>
      <c r="AC103" s="29" t="s">
        <v>361</v>
      </c>
      <c r="AD103" s="29" t="s">
        <v>361</v>
      </c>
      <c r="AE103" s="29" t="s">
        <v>361</v>
      </c>
      <c r="AF103" s="29" t="s">
        <v>361</v>
      </c>
      <c r="AG103" s="29" t="s">
        <v>361</v>
      </c>
      <c r="AH103" s="29" t="s">
        <v>361</v>
      </c>
      <c r="AI103" s="29" t="s">
        <v>361</v>
      </c>
      <c r="AJ103" s="29" t="s">
        <v>361</v>
      </c>
      <c r="AK103" s="29" t="s">
        <v>361</v>
      </c>
      <c r="AL103" s="29" t="s">
        <v>361</v>
      </c>
      <c r="AM103" s="29" t="s">
        <v>361</v>
      </c>
      <c r="AN103" s="29" t="s">
        <v>361</v>
      </c>
      <c r="AO103" s="29" t="s">
        <v>361</v>
      </c>
      <c r="AP103" s="29"/>
      <c r="AQ103" s="29" t="s">
        <v>361</v>
      </c>
      <c r="AR103" s="29" t="s">
        <v>361</v>
      </c>
      <c r="AS103" s="29" t="s">
        <v>361</v>
      </c>
      <c r="AT103" s="29" t="s">
        <v>361</v>
      </c>
      <c r="AU103" s="29" t="s">
        <v>361</v>
      </c>
      <c r="AV103" s="29" t="s">
        <v>361</v>
      </c>
      <c r="AW103" s="29" t="s">
        <v>361</v>
      </c>
      <c r="AX103" s="29" t="s">
        <v>361</v>
      </c>
      <c r="AY103" s="29" t="s">
        <v>361</v>
      </c>
      <c r="AZ103" s="29" t="s">
        <v>361</v>
      </c>
      <c r="BA103" s="29" t="s">
        <v>361</v>
      </c>
      <c r="BB103" s="29"/>
      <c r="BC103" s="29" t="s">
        <v>361</v>
      </c>
      <c r="BD103" s="29" t="s">
        <v>361</v>
      </c>
      <c r="BE103" s="29" t="s">
        <v>361</v>
      </c>
      <c r="BF103" s="29" t="s">
        <v>361</v>
      </c>
      <c r="BG103" s="29" t="s">
        <v>361</v>
      </c>
      <c r="BH103" s="29" t="s">
        <v>361</v>
      </c>
      <c r="BI103" s="29" t="s">
        <v>361</v>
      </c>
      <c r="BJ103" s="29" t="s">
        <v>361</v>
      </c>
      <c r="BK103" s="29" t="s">
        <v>361</v>
      </c>
      <c r="BL103" s="29" t="s">
        <v>361</v>
      </c>
      <c r="BM103" s="29" t="s">
        <v>361</v>
      </c>
      <c r="BN103" s="29" t="s">
        <v>361</v>
      </c>
      <c r="BO103" s="29" t="s">
        <v>361</v>
      </c>
      <c r="BP103" s="29" t="s">
        <v>361</v>
      </c>
      <c r="BQ103" s="29" t="s">
        <v>361</v>
      </c>
      <c r="BR103" s="29" t="s">
        <v>361</v>
      </c>
      <c r="BS103" s="29" t="s">
        <v>361</v>
      </c>
      <c r="BT103" s="29" t="s">
        <v>361</v>
      </c>
      <c r="BU103" s="29" t="s">
        <v>361</v>
      </c>
      <c r="BV103" s="29" t="s">
        <v>361</v>
      </c>
      <c r="BW103" s="29" t="s">
        <v>361</v>
      </c>
      <c r="BX103" s="29" t="s">
        <v>361</v>
      </c>
      <c r="BY103" s="29" t="s">
        <v>361</v>
      </c>
      <c r="BZ103" s="29" t="s">
        <v>361</v>
      </c>
      <c r="CA103" s="29" t="s">
        <v>361</v>
      </c>
      <c r="CB103" s="29" t="s">
        <v>361</v>
      </c>
      <c r="CC103" s="29" t="s">
        <v>361</v>
      </c>
      <c r="CD103" s="29" t="s">
        <v>361</v>
      </c>
      <c r="CE103" s="29" t="s">
        <v>361</v>
      </c>
      <c r="CF103" s="29" t="s">
        <v>361</v>
      </c>
      <c r="CG103" s="29" t="s">
        <v>361</v>
      </c>
      <c r="CH103" s="29" t="s">
        <v>361</v>
      </c>
      <c r="CI103" s="29" t="s">
        <v>361</v>
      </c>
      <c r="CJ103" s="29" t="s">
        <v>361</v>
      </c>
      <c r="CK103" s="29" t="s">
        <v>361</v>
      </c>
      <c r="CL103" s="29" t="s">
        <v>361</v>
      </c>
      <c r="CM103" s="29" t="s">
        <v>361</v>
      </c>
      <c r="CN103" s="29" t="s">
        <v>361</v>
      </c>
      <c r="CO103" s="29" t="s">
        <v>361</v>
      </c>
      <c r="CP103" s="29" t="s">
        <v>361</v>
      </c>
      <c r="CQ103" s="29" t="s">
        <v>361</v>
      </c>
      <c r="CR103" s="29" t="s">
        <v>361</v>
      </c>
      <c r="CS103" s="29" t="s">
        <v>361</v>
      </c>
    </row>
    <row r="104" spans="1:97" ht="31.5">
      <c r="A104" s="21">
        <v>57</v>
      </c>
      <c r="B104" s="28">
        <v>136</v>
      </c>
      <c r="C104" s="186" t="s">
        <v>246</v>
      </c>
      <c r="D104" s="186"/>
      <c r="E104" s="186"/>
      <c r="F104" s="29" t="s">
        <v>361</v>
      </c>
      <c r="G104" s="29" t="s">
        <v>361</v>
      </c>
      <c r="H104" s="29" t="s">
        <v>361</v>
      </c>
      <c r="I104" s="29" t="s">
        <v>361</v>
      </c>
      <c r="J104" s="29" t="s">
        <v>361</v>
      </c>
      <c r="K104" s="52" t="s">
        <v>341</v>
      </c>
      <c r="L104" s="29" t="s">
        <v>361</v>
      </c>
      <c r="M104" s="29" t="s">
        <v>361</v>
      </c>
      <c r="N104" s="29" t="s">
        <v>361</v>
      </c>
      <c r="O104" s="29" t="s">
        <v>361</v>
      </c>
      <c r="P104" s="29" t="s">
        <v>361</v>
      </c>
      <c r="Q104" s="29" t="s">
        <v>361</v>
      </c>
      <c r="R104" s="29" t="s">
        <v>361</v>
      </c>
      <c r="S104" s="29" t="s">
        <v>361</v>
      </c>
      <c r="T104" s="29" t="s">
        <v>361</v>
      </c>
      <c r="U104" s="29" t="s">
        <v>361</v>
      </c>
      <c r="V104" s="29" t="s">
        <v>361</v>
      </c>
      <c r="W104" s="28">
        <f t="shared" si="37"/>
        <v>0</v>
      </c>
      <c r="X104" s="29"/>
      <c r="Y104" s="91">
        <f>SUM(Y105:Y109)</f>
        <v>5</v>
      </c>
      <c r="Z104" s="29" t="s">
        <v>361</v>
      </c>
      <c r="AA104" s="29" t="s">
        <v>361</v>
      </c>
      <c r="AB104" s="29" t="s">
        <v>361</v>
      </c>
      <c r="AC104" s="29" t="s">
        <v>361</v>
      </c>
      <c r="AD104" s="29" t="s">
        <v>361</v>
      </c>
      <c r="AE104" s="29" t="s">
        <v>361</v>
      </c>
      <c r="AF104" s="29" t="s">
        <v>361</v>
      </c>
      <c r="AG104" s="29" t="s">
        <v>361</v>
      </c>
      <c r="AH104" s="29" t="s">
        <v>361</v>
      </c>
      <c r="AI104" s="29" t="s">
        <v>361</v>
      </c>
      <c r="AJ104" s="29" t="s">
        <v>361</v>
      </c>
      <c r="AK104" s="29" t="s">
        <v>361</v>
      </c>
      <c r="AL104" s="29" t="s">
        <v>361</v>
      </c>
      <c r="AM104" s="29" t="s">
        <v>361</v>
      </c>
      <c r="AN104" s="29" t="s">
        <v>361</v>
      </c>
      <c r="AO104" s="29" t="s">
        <v>361</v>
      </c>
      <c r="AP104" s="29"/>
      <c r="AQ104" s="29" t="s">
        <v>361</v>
      </c>
      <c r="AR104" s="29" t="s">
        <v>361</v>
      </c>
      <c r="AS104" s="29" t="s">
        <v>361</v>
      </c>
      <c r="AT104" s="29" t="s">
        <v>361</v>
      </c>
      <c r="AU104" s="29" t="s">
        <v>361</v>
      </c>
      <c r="AV104" s="29" t="s">
        <v>361</v>
      </c>
      <c r="AW104" s="29" t="s">
        <v>361</v>
      </c>
      <c r="AX104" s="29" t="s">
        <v>361</v>
      </c>
      <c r="AY104" s="29" t="s">
        <v>361</v>
      </c>
      <c r="AZ104" s="29" t="s">
        <v>361</v>
      </c>
      <c r="BA104" s="29" t="s">
        <v>361</v>
      </c>
      <c r="BB104" s="29"/>
      <c r="BC104" s="29" t="s">
        <v>361</v>
      </c>
      <c r="BD104" s="29" t="s">
        <v>361</v>
      </c>
      <c r="BE104" s="29" t="s">
        <v>361</v>
      </c>
      <c r="BF104" s="29" t="s">
        <v>361</v>
      </c>
      <c r="BG104" s="29" t="s">
        <v>361</v>
      </c>
      <c r="BH104" s="29" t="s">
        <v>361</v>
      </c>
      <c r="BI104" s="29" t="s">
        <v>361</v>
      </c>
      <c r="BJ104" s="29" t="s">
        <v>361</v>
      </c>
      <c r="BK104" s="29" t="s">
        <v>361</v>
      </c>
      <c r="BL104" s="29" t="s">
        <v>361</v>
      </c>
      <c r="BM104" s="29" t="s">
        <v>361</v>
      </c>
      <c r="BN104" s="29" t="s">
        <v>361</v>
      </c>
      <c r="BO104" s="29" t="s">
        <v>361</v>
      </c>
      <c r="BP104" s="29" t="s">
        <v>361</v>
      </c>
      <c r="BQ104" s="29" t="s">
        <v>361</v>
      </c>
      <c r="BR104" s="29" t="s">
        <v>361</v>
      </c>
      <c r="BS104" s="29" t="s">
        <v>361</v>
      </c>
      <c r="BT104" s="29" t="s">
        <v>361</v>
      </c>
      <c r="BU104" s="29" t="s">
        <v>361</v>
      </c>
      <c r="BV104" s="29" t="s">
        <v>361</v>
      </c>
      <c r="BW104" s="29" t="s">
        <v>361</v>
      </c>
      <c r="BX104" s="29" t="s">
        <v>361</v>
      </c>
      <c r="BY104" s="29" t="s">
        <v>361</v>
      </c>
      <c r="BZ104" s="29" t="s">
        <v>361</v>
      </c>
      <c r="CA104" s="29" t="s">
        <v>361</v>
      </c>
      <c r="CB104" s="29" t="s">
        <v>361</v>
      </c>
      <c r="CC104" s="29" t="s">
        <v>361</v>
      </c>
      <c r="CD104" s="29" t="s">
        <v>361</v>
      </c>
      <c r="CE104" s="29" t="s">
        <v>361</v>
      </c>
      <c r="CF104" s="29" t="s">
        <v>361</v>
      </c>
      <c r="CG104" s="29" t="s">
        <v>361</v>
      </c>
      <c r="CH104" s="29" t="s">
        <v>361</v>
      </c>
      <c r="CI104" s="29" t="s">
        <v>361</v>
      </c>
      <c r="CJ104" s="29" t="s">
        <v>361</v>
      </c>
      <c r="CK104" s="29" t="s">
        <v>361</v>
      </c>
      <c r="CL104" s="29" t="s">
        <v>361</v>
      </c>
      <c r="CM104" s="29" t="s">
        <v>361</v>
      </c>
      <c r="CN104" s="29" t="s">
        <v>361</v>
      </c>
      <c r="CO104" s="29" t="s">
        <v>361</v>
      </c>
      <c r="CP104" s="29" t="s">
        <v>361</v>
      </c>
      <c r="CQ104" s="29" t="s">
        <v>361</v>
      </c>
      <c r="CR104" s="29" t="s">
        <v>361</v>
      </c>
      <c r="CS104" s="29" t="s">
        <v>361</v>
      </c>
    </row>
    <row r="105" spans="1:97" ht="89.25" customHeight="1">
      <c r="A105" s="21">
        <v>58</v>
      </c>
      <c r="B105" s="24">
        <v>139</v>
      </c>
      <c r="C105" s="50" t="s">
        <v>281</v>
      </c>
      <c r="D105" s="55" t="s">
        <v>10</v>
      </c>
      <c r="E105" s="50" t="s">
        <v>142</v>
      </c>
      <c r="F105" s="55" t="s">
        <v>12</v>
      </c>
      <c r="G105" s="50" t="s">
        <v>142</v>
      </c>
      <c r="H105" s="50" t="s">
        <v>679</v>
      </c>
      <c r="I105" s="52" t="s">
        <v>780</v>
      </c>
      <c r="J105" s="24" t="s">
        <v>497</v>
      </c>
      <c r="K105" s="52" t="s">
        <v>341</v>
      </c>
      <c r="L105" s="24" t="s">
        <v>298</v>
      </c>
      <c r="M105" s="24" t="s">
        <v>186</v>
      </c>
      <c r="N105" s="24" t="s">
        <v>186</v>
      </c>
      <c r="O105" s="24"/>
      <c r="P105" s="24"/>
      <c r="Q105" s="24"/>
      <c r="R105" s="24"/>
      <c r="S105" s="24"/>
      <c r="T105" s="24"/>
      <c r="U105" s="24"/>
      <c r="V105" s="24"/>
      <c r="W105" s="28">
        <f t="shared" si="37"/>
        <v>1</v>
      </c>
      <c r="X105" s="24"/>
      <c r="Y105" s="91">
        <v>1</v>
      </c>
      <c r="Z105" s="24" t="s">
        <v>756</v>
      </c>
      <c r="AA105" s="24" t="s">
        <v>756</v>
      </c>
      <c r="AB105" s="24" t="s">
        <v>756</v>
      </c>
      <c r="AC105" s="24" t="s">
        <v>756</v>
      </c>
      <c r="AD105" s="24" t="s">
        <v>756</v>
      </c>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v>2</v>
      </c>
      <c r="BJ105" s="24">
        <v>2</v>
      </c>
      <c r="BK105" s="24">
        <v>2</v>
      </c>
      <c r="BL105" s="24">
        <v>2</v>
      </c>
      <c r="BM105" s="24">
        <v>2</v>
      </c>
      <c r="BN105" s="24">
        <v>2</v>
      </c>
      <c r="BO105" s="24">
        <v>2</v>
      </c>
      <c r="BP105" s="24">
        <v>2</v>
      </c>
      <c r="BQ105" s="24">
        <v>2</v>
      </c>
      <c r="BR105" s="24">
        <v>2</v>
      </c>
      <c r="BS105" s="24">
        <v>2</v>
      </c>
      <c r="BT105" s="24">
        <v>2</v>
      </c>
      <c r="BU105" s="24">
        <v>2</v>
      </c>
      <c r="BV105" s="24">
        <v>2</v>
      </c>
      <c r="BW105" s="24">
        <v>2</v>
      </c>
      <c r="BX105" s="24">
        <v>2</v>
      </c>
      <c r="BY105" s="24">
        <v>2</v>
      </c>
      <c r="BZ105" s="24">
        <v>2</v>
      </c>
      <c r="CA105" s="24">
        <v>2</v>
      </c>
      <c r="CB105" s="24">
        <v>2</v>
      </c>
      <c r="CC105" s="24">
        <v>1</v>
      </c>
      <c r="CD105" s="24">
        <v>2</v>
      </c>
      <c r="CE105" s="24">
        <v>2</v>
      </c>
      <c r="CF105" s="24">
        <v>2</v>
      </c>
      <c r="CG105" s="24">
        <v>2</v>
      </c>
      <c r="CH105" s="24">
        <v>2</v>
      </c>
      <c r="CI105" s="24">
        <v>2</v>
      </c>
      <c r="CJ105" s="24"/>
      <c r="CK105" s="24">
        <v>2</v>
      </c>
      <c r="CL105" s="57">
        <f>COUNTIF($BI105:$CK105,2)</f>
        <v>27</v>
      </c>
      <c r="CM105" s="67">
        <f>CL105/COUNTA($BI105:$CK105)</f>
        <v>0.9642857142857143</v>
      </c>
      <c r="CN105" s="57">
        <f>COUNTIF($BI105:$CK105,1)</f>
        <v>1</v>
      </c>
      <c r="CO105" s="67">
        <f>CN105/COUNTA($BI105:$CK105)</f>
        <v>3.5714285714285712E-2</v>
      </c>
      <c r="CP105" s="57">
        <f>COUNTIF($BI105:$CK105,0)</f>
        <v>0</v>
      </c>
      <c r="CQ105" s="67">
        <f>CP105/COUNTA($BI105:$CK105)</f>
        <v>0</v>
      </c>
      <c r="CR105" s="57">
        <f>(((CL105*2)+(CN105*1)+(CP105*0)))/COUNTA($BI105:$CK105)</f>
        <v>1.9642857142857142</v>
      </c>
      <c r="CS105" s="57" t="str">
        <f t="shared" si="45"/>
        <v>Đạt mục tiêu</v>
      </c>
    </row>
    <row r="106" spans="1:97" ht="131.25" customHeight="1">
      <c r="A106" s="21">
        <v>59</v>
      </c>
      <c r="B106" s="24">
        <v>144</v>
      </c>
      <c r="C106" s="50" t="s">
        <v>143</v>
      </c>
      <c r="D106" s="55" t="s">
        <v>11</v>
      </c>
      <c r="E106" s="50" t="s">
        <v>144</v>
      </c>
      <c r="F106" s="55" t="s">
        <v>11</v>
      </c>
      <c r="G106" s="50" t="s">
        <v>144</v>
      </c>
      <c r="H106" s="50" t="s">
        <v>680</v>
      </c>
      <c r="I106" s="52" t="s">
        <v>780</v>
      </c>
      <c r="J106" s="24" t="s">
        <v>497</v>
      </c>
      <c r="K106" s="52" t="s">
        <v>341</v>
      </c>
      <c r="L106" s="24" t="s">
        <v>298</v>
      </c>
      <c r="M106" s="24" t="s">
        <v>186</v>
      </c>
      <c r="N106" s="24"/>
      <c r="O106" s="24" t="s">
        <v>186</v>
      </c>
      <c r="P106" s="24"/>
      <c r="Q106" s="24"/>
      <c r="R106" s="24"/>
      <c r="S106" s="24"/>
      <c r="T106" s="24"/>
      <c r="U106" s="24"/>
      <c r="V106" s="24"/>
      <c r="W106" s="28">
        <f t="shared" si="37"/>
        <v>1</v>
      </c>
      <c r="X106" s="24"/>
      <c r="Y106" s="91">
        <v>1</v>
      </c>
      <c r="Z106" s="24"/>
      <c r="AA106" s="24"/>
      <c r="AB106" s="24"/>
      <c r="AC106" s="24"/>
      <c r="AD106" s="24"/>
      <c r="AE106" s="24" t="s">
        <v>756</v>
      </c>
      <c r="AF106" s="24" t="s">
        <v>756</v>
      </c>
      <c r="AG106" s="24" t="s">
        <v>756</v>
      </c>
      <c r="AH106" s="24" t="s">
        <v>756</v>
      </c>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v>2</v>
      </c>
      <c r="BJ106" s="24">
        <v>2</v>
      </c>
      <c r="BK106" s="24">
        <v>2</v>
      </c>
      <c r="BL106" s="24">
        <v>2</v>
      </c>
      <c r="BM106" s="24">
        <v>2</v>
      </c>
      <c r="BN106" s="24">
        <v>2</v>
      </c>
      <c r="BO106" s="24">
        <v>2</v>
      </c>
      <c r="BP106" s="24">
        <v>2</v>
      </c>
      <c r="BQ106" s="24">
        <v>2</v>
      </c>
      <c r="BR106" s="24">
        <v>2</v>
      </c>
      <c r="BS106" s="24">
        <v>2</v>
      </c>
      <c r="BT106" s="24">
        <v>2</v>
      </c>
      <c r="BU106" s="24">
        <v>2</v>
      </c>
      <c r="BV106" s="24">
        <v>2</v>
      </c>
      <c r="BW106" s="24">
        <v>2</v>
      </c>
      <c r="BX106" s="24">
        <v>2</v>
      </c>
      <c r="BY106" s="24">
        <v>2</v>
      </c>
      <c r="BZ106" s="24">
        <v>2</v>
      </c>
      <c r="CA106" s="24">
        <v>2</v>
      </c>
      <c r="CB106" s="24">
        <v>2</v>
      </c>
      <c r="CC106" s="24">
        <v>1</v>
      </c>
      <c r="CD106" s="24">
        <v>2</v>
      </c>
      <c r="CE106" s="24">
        <v>2</v>
      </c>
      <c r="CF106" s="24">
        <v>2</v>
      </c>
      <c r="CG106" s="24">
        <v>2</v>
      </c>
      <c r="CH106" s="24">
        <v>2</v>
      </c>
      <c r="CI106" s="24">
        <v>2</v>
      </c>
      <c r="CJ106" s="24"/>
      <c r="CK106" s="24">
        <v>2</v>
      </c>
      <c r="CL106" s="57">
        <f>COUNTIF($BI106:$CK106,2)</f>
        <v>27</v>
      </c>
      <c r="CM106" s="67">
        <f>CL106/COUNTA($BI106:$CK106)</f>
        <v>0.9642857142857143</v>
      </c>
      <c r="CN106" s="57">
        <f>COUNTIF($BI106:$CK106,1)</f>
        <v>1</v>
      </c>
      <c r="CO106" s="67">
        <f>CN106/COUNTA($BI106:$CK106)</f>
        <v>3.5714285714285712E-2</v>
      </c>
      <c r="CP106" s="57">
        <f>COUNTIF($BI106:$CK106,0)</f>
        <v>0</v>
      </c>
      <c r="CQ106" s="67">
        <f>CP106/COUNTA($BI106:$CK106)</f>
        <v>0</v>
      </c>
      <c r="CR106" s="57">
        <f>(((CL106*2)+(CN106*1)+(CP106*0)))/COUNTA($BI106:$CK106)</f>
        <v>1.9642857142857142</v>
      </c>
      <c r="CS106" s="57" t="str">
        <f t="shared" si="45"/>
        <v>Đạt mục tiêu</v>
      </c>
    </row>
    <row r="107" spans="1:97" ht="61.5" customHeight="1">
      <c r="A107" s="21">
        <v>60</v>
      </c>
      <c r="B107" s="24">
        <v>147</v>
      </c>
      <c r="C107" s="181" t="s">
        <v>282</v>
      </c>
      <c r="D107" s="191" t="s">
        <v>12</v>
      </c>
      <c r="E107" s="181" t="s">
        <v>145</v>
      </c>
      <c r="F107" s="191" t="s">
        <v>12</v>
      </c>
      <c r="G107" s="20" t="s">
        <v>1010</v>
      </c>
      <c r="H107" s="20" t="s">
        <v>1011</v>
      </c>
      <c r="I107" s="52" t="s">
        <v>780</v>
      </c>
      <c r="J107" s="24" t="s">
        <v>497</v>
      </c>
      <c r="K107" s="52" t="s">
        <v>341</v>
      </c>
      <c r="L107" s="24" t="s">
        <v>298</v>
      </c>
      <c r="M107" s="24" t="s">
        <v>186</v>
      </c>
      <c r="N107" s="24"/>
      <c r="O107" s="24"/>
      <c r="P107" s="24" t="s">
        <v>186</v>
      </c>
      <c r="Q107" s="24"/>
      <c r="R107" s="24"/>
      <c r="S107" s="24"/>
      <c r="T107" s="24"/>
      <c r="U107" s="24"/>
      <c r="V107" s="24"/>
      <c r="W107" s="28">
        <f t="shared" si="37"/>
        <v>1</v>
      </c>
      <c r="X107" s="24"/>
      <c r="Y107" s="91">
        <v>1</v>
      </c>
      <c r="Z107" s="24"/>
      <c r="AA107" s="24"/>
      <c r="AB107" s="24"/>
      <c r="AC107" s="24"/>
      <c r="AD107" s="24"/>
      <c r="AE107" s="24"/>
      <c r="AF107" s="24"/>
      <c r="AG107" s="24"/>
      <c r="AH107" s="24"/>
      <c r="AI107" s="24" t="s">
        <v>756</v>
      </c>
      <c r="AJ107" s="24" t="s">
        <v>756</v>
      </c>
      <c r="AK107" s="24" t="s">
        <v>756</v>
      </c>
      <c r="AL107" s="24" t="s">
        <v>756</v>
      </c>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v>2</v>
      </c>
      <c r="BJ107" s="24">
        <v>2</v>
      </c>
      <c r="BK107" s="24">
        <v>2</v>
      </c>
      <c r="BL107" s="24">
        <v>2</v>
      </c>
      <c r="BM107" s="24">
        <v>2</v>
      </c>
      <c r="BN107" s="24">
        <v>2</v>
      </c>
      <c r="BO107" s="24">
        <v>2</v>
      </c>
      <c r="BP107" s="24">
        <v>2</v>
      </c>
      <c r="BQ107" s="24">
        <v>2</v>
      </c>
      <c r="BR107" s="24">
        <v>2</v>
      </c>
      <c r="BS107" s="24">
        <v>2</v>
      </c>
      <c r="BT107" s="24">
        <v>2</v>
      </c>
      <c r="BU107" s="24">
        <v>2</v>
      </c>
      <c r="BV107" s="24">
        <v>2</v>
      </c>
      <c r="BW107" s="24">
        <v>2</v>
      </c>
      <c r="BX107" s="24">
        <v>2</v>
      </c>
      <c r="BY107" s="24">
        <v>2</v>
      </c>
      <c r="BZ107" s="24">
        <v>2</v>
      </c>
      <c r="CA107" s="24">
        <v>2</v>
      </c>
      <c r="CB107" s="24">
        <v>2</v>
      </c>
      <c r="CC107" s="24">
        <v>1</v>
      </c>
      <c r="CD107" s="24">
        <v>2</v>
      </c>
      <c r="CE107" s="24">
        <v>2</v>
      </c>
      <c r="CF107" s="24">
        <v>2</v>
      </c>
      <c r="CG107" s="24">
        <v>2</v>
      </c>
      <c r="CH107" s="24">
        <v>2</v>
      </c>
      <c r="CI107" s="24">
        <v>2</v>
      </c>
      <c r="CJ107" s="24"/>
      <c r="CK107" s="24">
        <v>2</v>
      </c>
      <c r="CL107" s="57">
        <f>COUNTIF($BI107:$CK107,2)</f>
        <v>27</v>
      </c>
      <c r="CM107" s="67">
        <f>CL107/COUNTA($BI107:$CK107)</f>
        <v>0.9642857142857143</v>
      </c>
      <c r="CN107" s="57">
        <f>COUNTIF($BI107:$CK107,1)</f>
        <v>1</v>
      </c>
      <c r="CO107" s="67">
        <f>CN107/COUNTA($BI107:$CK107)</f>
        <v>3.5714285714285712E-2</v>
      </c>
      <c r="CP107" s="57">
        <f>COUNTIF($BI107:$CK107,0)</f>
        <v>0</v>
      </c>
      <c r="CQ107" s="67">
        <f>CP107/COUNTA($BI107:$CK107)</f>
        <v>0</v>
      </c>
      <c r="CR107" s="57">
        <f>(((CL107*2)+(CN107*1)+(CP107*0)))/COUNTA($BI107:$CK107)</f>
        <v>1.9642857142857142</v>
      </c>
      <c r="CS107" s="57" t="str">
        <f t="shared" si="45"/>
        <v>Đạt mục tiêu</v>
      </c>
    </row>
    <row r="108" spans="1:97" ht="61.5" customHeight="1">
      <c r="A108" s="21"/>
      <c r="B108" s="24"/>
      <c r="C108" s="182"/>
      <c r="D108" s="193"/>
      <c r="E108" s="182"/>
      <c r="F108" s="193"/>
      <c r="G108" s="20" t="s">
        <v>877</v>
      </c>
      <c r="H108" s="20" t="s">
        <v>805</v>
      </c>
      <c r="I108" s="52" t="s">
        <v>780</v>
      </c>
      <c r="J108" s="24" t="s">
        <v>497</v>
      </c>
      <c r="K108" s="52" t="s">
        <v>341</v>
      </c>
      <c r="L108" s="24" t="s">
        <v>298</v>
      </c>
      <c r="M108" s="24" t="s">
        <v>186</v>
      </c>
      <c r="N108" s="24"/>
      <c r="O108" s="24"/>
      <c r="P108" s="24"/>
      <c r="Q108" s="24" t="s">
        <v>186</v>
      </c>
      <c r="R108" s="24"/>
      <c r="S108" s="24"/>
      <c r="T108" s="24"/>
      <c r="U108" s="24"/>
      <c r="V108" s="24"/>
      <c r="W108" s="28">
        <f t="shared" si="37"/>
        <v>1</v>
      </c>
      <c r="X108" s="24"/>
      <c r="Y108" s="91">
        <v>1</v>
      </c>
      <c r="Z108" s="24"/>
      <c r="AA108" s="24"/>
      <c r="AB108" s="24"/>
      <c r="AC108" s="24"/>
      <c r="AD108" s="24"/>
      <c r="AE108" s="24"/>
      <c r="AF108" s="24"/>
      <c r="AG108" s="24"/>
      <c r="AH108" s="24"/>
      <c r="AI108" s="24"/>
      <c r="AJ108" s="24"/>
      <c r="AK108" s="24"/>
      <c r="AL108" s="24"/>
      <c r="AM108" s="24" t="s">
        <v>756</v>
      </c>
      <c r="AN108" s="24" t="s">
        <v>756</v>
      </c>
      <c r="AO108" s="24" t="s">
        <v>756</v>
      </c>
      <c r="AP108" s="24" t="s">
        <v>756</v>
      </c>
      <c r="AQ108" s="24" t="s">
        <v>756</v>
      </c>
      <c r="AR108" s="24"/>
      <c r="AS108" s="24"/>
      <c r="AT108" s="24"/>
      <c r="AU108" s="24"/>
      <c r="AV108" s="24"/>
      <c r="AW108" s="24"/>
      <c r="AX108" s="24"/>
      <c r="AY108" s="24"/>
      <c r="AZ108" s="24"/>
      <c r="BA108" s="24"/>
      <c r="BB108" s="24"/>
      <c r="BC108" s="24"/>
      <c r="BD108" s="24"/>
      <c r="BE108" s="24"/>
      <c r="BF108" s="24"/>
      <c r="BG108" s="24"/>
      <c r="BH108" s="24"/>
      <c r="BI108" s="24">
        <v>2</v>
      </c>
      <c r="BJ108" s="24">
        <v>2</v>
      </c>
      <c r="BK108" s="24">
        <v>2</v>
      </c>
      <c r="BL108" s="24">
        <v>2</v>
      </c>
      <c r="BM108" s="24">
        <v>2</v>
      </c>
      <c r="BN108" s="24">
        <v>2</v>
      </c>
      <c r="BO108" s="24">
        <v>2</v>
      </c>
      <c r="BP108" s="24">
        <v>2</v>
      </c>
      <c r="BQ108" s="24">
        <v>2</v>
      </c>
      <c r="BR108" s="24">
        <v>2</v>
      </c>
      <c r="BS108" s="24">
        <v>2</v>
      </c>
      <c r="BT108" s="24">
        <v>2</v>
      </c>
      <c r="BU108" s="24">
        <v>2</v>
      </c>
      <c r="BV108" s="24">
        <v>2</v>
      </c>
      <c r="BW108" s="24">
        <v>2</v>
      </c>
      <c r="BX108" s="24">
        <v>2</v>
      </c>
      <c r="BY108" s="24">
        <v>2</v>
      </c>
      <c r="BZ108" s="24">
        <v>2</v>
      </c>
      <c r="CA108" s="24">
        <v>2</v>
      </c>
      <c r="CB108" s="24">
        <v>2</v>
      </c>
      <c r="CC108" s="24">
        <v>1</v>
      </c>
      <c r="CD108" s="24">
        <v>2</v>
      </c>
      <c r="CE108" s="24">
        <v>2</v>
      </c>
      <c r="CF108" s="24">
        <v>2</v>
      </c>
      <c r="CG108" s="24">
        <v>2</v>
      </c>
      <c r="CH108" s="24">
        <v>2</v>
      </c>
      <c r="CI108" s="24">
        <v>2</v>
      </c>
      <c r="CJ108" s="24"/>
      <c r="CK108" s="24">
        <v>2</v>
      </c>
      <c r="CL108" s="57">
        <f>COUNTIF($BI108:$CK108,2)</f>
        <v>27</v>
      </c>
      <c r="CM108" s="67">
        <f>CL108/COUNTA($BI108:$CK108)</f>
        <v>0.9642857142857143</v>
      </c>
      <c r="CN108" s="57">
        <f>COUNTIF($BI108:$CK108,1)</f>
        <v>1</v>
      </c>
      <c r="CO108" s="67">
        <f>CN108/COUNTA($BI108:$CK108)</f>
        <v>3.5714285714285712E-2</v>
      </c>
      <c r="CP108" s="57">
        <f>COUNTIF($BI108:$CK108,0)</f>
        <v>0</v>
      </c>
      <c r="CQ108" s="67">
        <f>CP108/COUNTA($BI108:$CK108)</f>
        <v>0</v>
      </c>
      <c r="CR108" s="57">
        <f>(((CL108*2)+(CN108*1)+(CP108*0)))/COUNTA($BI108:$CK108)</f>
        <v>1.9642857142857142</v>
      </c>
      <c r="CS108" s="57" t="str">
        <f t="shared" si="45"/>
        <v>Đạt mục tiêu</v>
      </c>
    </row>
    <row r="109" spans="1:97" ht="95.25" customHeight="1">
      <c r="A109" s="21">
        <v>61</v>
      </c>
      <c r="B109" s="24">
        <v>150</v>
      </c>
      <c r="C109" s="50" t="s">
        <v>283</v>
      </c>
      <c r="D109" s="55" t="s">
        <v>12</v>
      </c>
      <c r="E109" s="50" t="s">
        <v>146</v>
      </c>
      <c r="F109" s="55" t="s">
        <v>12</v>
      </c>
      <c r="G109" s="50" t="s">
        <v>146</v>
      </c>
      <c r="H109" s="50" t="s">
        <v>1012</v>
      </c>
      <c r="I109" s="52" t="s">
        <v>780</v>
      </c>
      <c r="J109" s="24" t="s">
        <v>497</v>
      </c>
      <c r="K109" s="52" t="s">
        <v>341</v>
      </c>
      <c r="L109" s="24" t="s">
        <v>298</v>
      </c>
      <c r="M109" s="24" t="s">
        <v>186</v>
      </c>
      <c r="N109" s="24"/>
      <c r="O109" s="24"/>
      <c r="P109" s="24"/>
      <c r="Q109" s="24"/>
      <c r="R109" s="24" t="s">
        <v>186</v>
      </c>
      <c r="S109" s="24"/>
      <c r="T109" s="24"/>
      <c r="U109" s="24"/>
      <c r="V109" s="24"/>
      <c r="W109" s="28">
        <f t="shared" si="37"/>
        <v>1</v>
      </c>
      <c r="X109" s="24"/>
      <c r="Y109" s="91">
        <v>1</v>
      </c>
      <c r="Z109" s="24"/>
      <c r="AA109" s="24"/>
      <c r="AB109" s="24"/>
      <c r="AC109" s="24"/>
      <c r="AD109" s="24"/>
      <c r="AE109" s="24"/>
      <c r="AF109" s="24"/>
      <c r="AG109" s="24"/>
      <c r="AH109" s="24"/>
      <c r="AI109" s="24"/>
      <c r="AJ109" s="24"/>
      <c r="AK109" s="24"/>
      <c r="AL109" s="24"/>
      <c r="AM109" s="24"/>
      <c r="AN109" s="24"/>
      <c r="AO109" s="24"/>
      <c r="AP109" s="24"/>
      <c r="AQ109" s="24"/>
      <c r="AR109" s="24" t="s">
        <v>756</v>
      </c>
      <c r="AS109" s="24" t="s">
        <v>756</v>
      </c>
      <c r="AT109" s="24" t="s">
        <v>756</v>
      </c>
      <c r="AU109" s="24" t="s">
        <v>756</v>
      </c>
      <c r="AV109" s="24"/>
      <c r="AW109" s="24"/>
      <c r="AX109" s="24"/>
      <c r="AY109" s="24"/>
      <c r="AZ109" s="24"/>
      <c r="BA109" s="24"/>
      <c r="BB109" s="24"/>
      <c r="BC109" s="24"/>
      <c r="BD109" s="24"/>
      <c r="BE109" s="24"/>
      <c r="BF109" s="24"/>
      <c r="BG109" s="24"/>
      <c r="BH109" s="24"/>
      <c r="BI109" s="24">
        <v>2</v>
      </c>
      <c r="BJ109" s="24">
        <v>2</v>
      </c>
      <c r="BK109" s="24">
        <v>2</v>
      </c>
      <c r="BL109" s="24">
        <v>2</v>
      </c>
      <c r="BM109" s="24">
        <v>2</v>
      </c>
      <c r="BN109" s="24">
        <v>2</v>
      </c>
      <c r="BO109" s="24">
        <v>2</v>
      </c>
      <c r="BP109" s="24">
        <v>2</v>
      </c>
      <c r="BQ109" s="24">
        <v>2</v>
      </c>
      <c r="BR109" s="24">
        <v>2</v>
      </c>
      <c r="BS109" s="24">
        <v>2</v>
      </c>
      <c r="BT109" s="24">
        <v>2</v>
      </c>
      <c r="BU109" s="24">
        <v>2</v>
      </c>
      <c r="BV109" s="24">
        <v>2</v>
      </c>
      <c r="BW109" s="24">
        <v>2</v>
      </c>
      <c r="BX109" s="24">
        <v>2</v>
      </c>
      <c r="BY109" s="24">
        <v>2</v>
      </c>
      <c r="BZ109" s="24">
        <v>2</v>
      </c>
      <c r="CA109" s="24">
        <v>2</v>
      </c>
      <c r="CB109" s="24">
        <v>2</v>
      </c>
      <c r="CC109" s="24">
        <v>1</v>
      </c>
      <c r="CD109" s="24">
        <v>2</v>
      </c>
      <c r="CE109" s="24">
        <v>2</v>
      </c>
      <c r="CF109" s="24">
        <v>2</v>
      </c>
      <c r="CG109" s="24">
        <v>2</v>
      </c>
      <c r="CH109" s="24">
        <v>2</v>
      </c>
      <c r="CI109" s="24">
        <v>2</v>
      </c>
      <c r="CJ109" s="24"/>
      <c r="CK109" s="24">
        <v>2</v>
      </c>
      <c r="CL109" s="57">
        <f>COUNTIF($BI109:$CK109,2)</f>
        <v>27</v>
      </c>
      <c r="CM109" s="67">
        <f>CL109/COUNTA($BI109:$CK109)</f>
        <v>0.9642857142857143</v>
      </c>
      <c r="CN109" s="57">
        <f>COUNTIF($BI109:$CK109,1)</f>
        <v>1</v>
      </c>
      <c r="CO109" s="67">
        <f>CN109/COUNTA($BI109:$CK109)</f>
        <v>3.5714285714285712E-2</v>
      </c>
      <c r="CP109" s="57">
        <f>COUNTIF($BI109:$CK109,0)</f>
        <v>0</v>
      </c>
      <c r="CQ109" s="67">
        <f>CP109/COUNTA($BI109:$CK109)</f>
        <v>0</v>
      </c>
      <c r="CR109" s="57">
        <f>(((CL109*2)+(CN109*1)+(CP109*0)))/COUNTA($BI109:$CK109)</f>
        <v>1.9642857142857142</v>
      </c>
      <c r="CS109" s="57" t="str">
        <f t="shared" si="45"/>
        <v>Đạt mục tiêu</v>
      </c>
    </row>
    <row r="110" spans="1:97" ht="31.5">
      <c r="A110" s="21">
        <v>66</v>
      </c>
      <c r="B110" s="28">
        <v>156</v>
      </c>
      <c r="C110" s="186" t="s">
        <v>248</v>
      </c>
      <c r="D110" s="186"/>
      <c r="E110" s="186"/>
      <c r="F110" s="29" t="s">
        <v>361</v>
      </c>
      <c r="G110" s="29" t="s">
        <v>361</v>
      </c>
      <c r="H110" s="29" t="s">
        <v>361</v>
      </c>
      <c r="I110" s="29" t="s">
        <v>361</v>
      </c>
      <c r="J110" s="29" t="s">
        <v>361</v>
      </c>
      <c r="K110" s="52" t="s">
        <v>341</v>
      </c>
      <c r="L110" s="29" t="s">
        <v>361</v>
      </c>
      <c r="M110" s="29" t="s">
        <v>361</v>
      </c>
      <c r="N110" s="29" t="s">
        <v>361</v>
      </c>
      <c r="O110" s="29" t="s">
        <v>361</v>
      </c>
      <c r="P110" s="29" t="s">
        <v>361</v>
      </c>
      <c r="Q110" s="29" t="s">
        <v>361</v>
      </c>
      <c r="R110" s="29" t="s">
        <v>361</v>
      </c>
      <c r="S110" s="29" t="s">
        <v>361</v>
      </c>
      <c r="T110" s="29" t="s">
        <v>361</v>
      </c>
      <c r="U110" s="29" t="s">
        <v>361</v>
      </c>
      <c r="V110" s="29" t="s">
        <v>361</v>
      </c>
      <c r="W110" s="28">
        <f t="shared" si="37"/>
        <v>0</v>
      </c>
      <c r="X110" s="29"/>
      <c r="Y110" s="91">
        <f>SUM(Y111:Y119)</f>
        <v>8</v>
      </c>
      <c r="Z110" s="29" t="s">
        <v>361</v>
      </c>
      <c r="AA110" s="29" t="s">
        <v>361</v>
      </c>
      <c r="AB110" s="29" t="s">
        <v>361</v>
      </c>
      <c r="AC110" s="29" t="s">
        <v>361</v>
      </c>
      <c r="AD110" s="29" t="s">
        <v>361</v>
      </c>
      <c r="AE110" s="29" t="s">
        <v>361</v>
      </c>
      <c r="AF110" s="29" t="s">
        <v>361</v>
      </c>
      <c r="AG110" s="29" t="s">
        <v>361</v>
      </c>
      <c r="AH110" s="29" t="s">
        <v>361</v>
      </c>
      <c r="AI110" s="29" t="s">
        <v>361</v>
      </c>
      <c r="AJ110" s="29" t="s">
        <v>361</v>
      </c>
      <c r="AK110" s="29" t="s">
        <v>361</v>
      </c>
      <c r="AL110" s="29" t="s">
        <v>361</v>
      </c>
      <c r="AM110" s="29" t="s">
        <v>361</v>
      </c>
      <c r="AN110" s="29" t="s">
        <v>361</v>
      </c>
      <c r="AO110" s="29" t="s">
        <v>361</v>
      </c>
      <c r="AP110" s="29"/>
      <c r="AQ110" s="29" t="s">
        <v>361</v>
      </c>
      <c r="AR110" s="29" t="s">
        <v>361</v>
      </c>
      <c r="AS110" s="29" t="s">
        <v>361</v>
      </c>
      <c r="AT110" s="29" t="s">
        <v>361</v>
      </c>
      <c r="AU110" s="29" t="s">
        <v>361</v>
      </c>
      <c r="AV110" s="29" t="s">
        <v>361</v>
      </c>
      <c r="AW110" s="29" t="s">
        <v>361</v>
      </c>
      <c r="AX110" s="29" t="s">
        <v>361</v>
      </c>
      <c r="AY110" s="29" t="s">
        <v>361</v>
      </c>
      <c r="AZ110" s="29" t="s">
        <v>361</v>
      </c>
      <c r="BA110" s="29" t="s">
        <v>361</v>
      </c>
      <c r="BB110" s="29"/>
      <c r="BC110" s="29" t="s">
        <v>361</v>
      </c>
      <c r="BD110" s="29" t="s">
        <v>361</v>
      </c>
      <c r="BE110" s="29" t="s">
        <v>361</v>
      </c>
      <c r="BF110" s="29" t="s">
        <v>361</v>
      </c>
      <c r="BG110" s="29" t="s">
        <v>361</v>
      </c>
      <c r="BH110" s="29" t="s">
        <v>361</v>
      </c>
      <c r="BI110" s="29" t="s">
        <v>361</v>
      </c>
      <c r="BJ110" s="29" t="s">
        <v>361</v>
      </c>
      <c r="BK110" s="29" t="s">
        <v>361</v>
      </c>
      <c r="BL110" s="29" t="s">
        <v>361</v>
      </c>
      <c r="BM110" s="29" t="s">
        <v>361</v>
      </c>
      <c r="BN110" s="29" t="s">
        <v>361</v>
      </c>
      <c r="BO110" s="29" t="s">
        <v>361</v>
      </c>
      <c r="BP110" s="29" t="s">
        <v>361</v>
      </c>
      <c r="BQ110" s="29" t="s">
        <v>361</v>
      </c>
      <c r="BR110" s="29" t="s">
        <v>361</v>
      </c>
      <c r="BS110" s="29" t="s">
        <v>361</v>
      </c>
      <c r="BT110" s="29" t="s">
        <v>361</v>
      </c>
      <c r="BU110" s="29" t="s">
        <v>361</v>
      </c>
      <c r="BV110" s="29" t="s">
        <v>361</v>
      </c>
      <c r="BW110" s="29" t="s">
        <v>361</v>
      </c>
      <c r="BX110" s="29" t="s">
        <v>361</v>
      </c>
      <c r="BY110" s="29" t="s">
        <v>361</v>
      </c>
      <c r="BZ110" s="29" t="s">
        <v>361</v>
      </c>
      <c r="CA110" s="29" t="s">
        <v>361</v>
      </c>
      <c r="CB110" s="29" t="s">
        <v>361</v>
      </c>
      <c r="CC110" s="29" t="s">
        <v>361</v>
      </c>
      <c r="CD110" s="29" t="s">
        <v>361</v>
      </c>
      <c r="CE110" s="29" t="s">
        <v>361</v>
      </c>
      <c r="CF110" s="29" t="s">
        <v>361</v>
      </c>
      <c r="CG110" s="29" t="s">
        <v>361</v>
      </c>
      <c r="CH110" s="29" t="s">
        <v>361</v>
      </c>
      <c r="CI110" s="29" t="s">
        <v>361</v>
      </c>
      <c r="CJ110" s="29" t="s">
        <v>361</v>
      </c>
      <c r="CK110" s="29" t="s">
        <v>361</v>
      </c>
      <c r="CL110" s="29" t="s">
        <v>361</v>
      </c>
      <c r="CM110" s="29" t="s">
        <v>361</v>
      </c>
      <c r="CN110" s="29" t="s">
        <v>361</v>
      </c>
      <c r="CO110" s="29" t="s">
        <v>361</v>
      </c>
      <c r="CP110" s="29" t="s">
        <v>361</v>
      </c>
      <c r="CQ110" s="29" t="s">
        <v>361</v>
      </c>
      <c r="CR110" s="29" t="s">
        <v>361</v>
      </c>
      <c r="CS110" s="29" t="s">
        <v>361</v>
      </c>
    </row>
    <row r="111" spans="1:97" ht="116.25" customHeight="1">
      <c r="A111" s="21">
        <v>67</v>
      </c>
      <c r="B111" s="24">
        <v>159</v>
      </c>
      <c r="C111" s="50" t="s">
        <v>147</v>
      </c>
      <c r="D111" s="55" t="s">
        <v>10</v>
      </c>
      <c r="E111" s="50" t="s">
        <v>148</v>
      </c>
      <c r="F111" s="55" t="s">
        <v>12</v>
      </c>
      <c r="G111" s="50" t="s">
        <v>148</v>
      </c>
      <c r="H111" s="50" t="s">
        <v>681</v>
      </c>
      <c r="I111" s="52" t="s">
        <v>780</v>
      </c>
      <c r="J111" s="24" t="s">
        <v>497</v>
      </c>
      <c r="K111" s="52" t="s">
        <v>341</v>
      </c>
      <c r="L111" s="24" t="s">
        <v>298</v>
      </c>
      <c r="M111" s="24" t="s">
        <v>186</v>
      </c>
      <c r="N111" s="24" t="s">
        <v>186</v>
      </c>
      <c r="O111" s="24"/>
      <c r="P111" s="24"/>
      <c r="Q111" s="24"/>
      <c r="R111" s="24"/>
      <c r="S111" s="24"/>
      <c r="T111" s="24"/>
      <c r="U111" s="24"/>
      <c r="V111" s="24"/>
      <c r="W111" s="28">
        <f t="shared" si="37"/>
        <v>1</v>
      </c>
      <c r="X111" s="24"/>
      <c r="Y111" s="91">
        <v>1</v>
      </c>
      <c r="Z111" s="24" t="s">
        <v>756</v>
      </c>
      <c r="AA111" s="24" t="s">
        <v>756</v>
      </c>
      <c r="AB111" s="24" t="s">
        <v>756</v>
      </c>
      <c r="AC111" s="24" t="s">
        <v>756</v>
      </c>
      <c r="AD111" s="24" t="s">
        <v>756</v>
      </c>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v>2</v>
      </c>
      <c r="BJ111" s="24">
        <v>2</v>
      </c>
      <c r="BK111" s="24">
        <v>1</v>
      </c>
      <c r="BL111" s="24">
        <v>1</v>
      </c>
      <c r="BM111" s="24">
        <v>2</v>
      </c>
      <c r="BN111" s="24">
        <v>2</v>
      </c>
      <c r="BO111" s="24">
        <v>2</v>
      </c>
      <c r="BP111" s="24">
        <v>1</v>
      </c>
      <c r="BQ111" s="24">
        <v>2</v>
      </c>
      <c r="BR111" s="24">
        <v>1</v>
      </c>
      <c r="BS111" s="24">
        <v>2</v>
      </c>
      <c r="BT111" s="24">
        <v>2</v>
      </c>
      <c r="BU111" s="24">
        <v>2</v>
      </c>
      <c r="BV111" s="24">
        <v>2</v>
      </c>
      <c r="BW111" s="24">
        <v>2</v>
      </c>
      <c r="BX111" s="24">
        <v>1</v>
      </c>
      <c r="BY111" s="24">
        <v>2</v>
      </c>
      <c r="BZ111" s="24">
        <v>2</v>
      </c>
      <c r="CA111" s="24">
        <v>1</v>
      </c>
      <c r="CB111" s="24">
        <v>1</v>
      </c>
      <c r="CC111" s="24">
        <v>1</v>
      </c>
      <c r="CD111" s="24">
        <v>2</v>
      </c>
      <c r="CE111" s="24">
        <v>2</v>
      </c>
      <c r="CF111" s="24">
        <v>2</v>
      </c>
      <c r="CG111" s="24">
        <v>2</v>
      </c>
      <c r="CH111" s="24">
        <v>2</v>
      </c>
      <c r="CI111" s="24">
        <v>2</v>
      </c>
      <c r="CJ111" s="24"/>
      <c r="CK111" s="24">
        <v>2</v>
      </c>
      <c r="CL111" s="57">
        <f t="shared" ref="CL111:CL119" si="53">COUNTIF($BI111:$CK111,2)</f>
        <v>20</v>
      </c>
      <c r="CM111" s="67">
        <f t="shared" ref="CM111:CM119" si="54">CL111/COUNTA($BI111:$CK111)</f>
        <v>0.7142857142857143</v>
      </c>
      <c r="CN111" s="57">
        <f t="shared" ref="CN111:CN119" si="55">COUNTIF($BI111:$CK111,1)</f>
        <v>8</v>
      </c>
      <c r="CO111" s="67">
        <f t="shared" ref="CO111:CO119" si="56">CN111/COUNTA($BI111:$CK111)</f>
        <v>0.2857142857142857</v>
      </c>
      <c r="CP111" s="57">
        <f t="shared" ref="CP111:CP119" si="57">COUNTIF($BI111:$CK111,0)</f>
        <v>0</v>
      </c>
      <c r="CQ111" s="67">
        <f t="shared" ref="CQ111:CQ119" si="58">CP111/COUNTA($BI111:$CK111)</f>
        <v>0</v>
      </c>
      <c r="CR111" s="57">
        <f t="shared" ref="CR111:CR119" si="59">(((CL111*2)+(CN111*1)+(CP111*0)))/COUNTA($BI111:$CK111)</f>
        <v>1.7142857142857142</v>
      </c>
      <c r="CS111" s="57" t="str">
        <f t="shared" si="45"/>
        <v>Đạt mục tiêu</v>
      </c>
    </row>
    <row r="112" spans="1:97" ht="100.5" customHeight="1">
      <c r="A112" s="21">
        <v>68</v>
      </c>
      <c r="B112" s="24">
        <v>162</v>
      </c>
      <c r="C112" s="50" t="s">
        <v>149</v>
      </c>
      <c r="D112" s="55" t="s">
        <v>10</v>
      </c>
      <c r="E112" s="50" t="s">
        <v>150</v>
      </c>
      <c r="F112" s="55" t="s">
        <v>12</v>
      </c>
      <c r="G112" s="50" t="s">
        <v>150</v>
      </c>
      <c r="H112" s="50" t="s">
        <v>682</v>
      </c>
      <c r="I112" s="52" t="s">
        <v>780</v>
      </c>
      <c r="J112" s="24" t="s">
        <v>497</v>
      </c>
      <c r="K112" s="52" t="s">
        <v>341</v>
      </c>
      <c r="L112" s="24" t="s">
        <v>298</v>
      </c>
      <c r="M112" s="24" t="s">
        <v>186</v>
      </c>
      <c r="N112" s="24"/>
      <c r="O112" s="24" t="s">
        <v>186</v>
      </c>
      <c r="P112" s="24"/>
      <c r="Q112" s="24"/>
      <c r="R112" s="24"/>
      <c r="S112" s="24"/>
      <c r="T112" s="24"/>
      <c r="U112" s="24"/>
      <c r="V112" s="24"/>
      <c r="W112" s="28">
        <f t="shared" si="37"/>
        <v>1</v>
      </c>
      <c r="X112" s="24"/>
      <c r="Y112" s="91">
        <v>1</v>
      </c>
      <c r="Z112" s="24"/>
      <c r="AA112" s="24"/>
      <c r="AB112" s="24"/>
      <c r="AC112" s="24"/>
      <c r="AD112" s="24"/>
      <c r="AE112" s="24" t="s">
        <v>756</v>
      </c>
      <c r="AF112" s="24" t="s">
        <v>756</v>
      </c>
      <c r="AG112" s="24" t="s">
        <v>756</v>
      </c>
      <c r="AH112" s="24" t="s">
        <v>756</v>
      </c>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v>2</v>
      </c>
      <c r="BJ112" s="24">
        <v>2</v>
      </c>
      <c r="BK112" s="24">
        <v>1</v>
      </c>
      <c r="BL112" s="24">
        <v>1</v>
      </c>
      <c r="BM112" s="24">
        <v>2</v>
      </c>
      <c r="BN112" s="24">
        <v>2</v>
      </c>
      <c r="BO112" s="24">
        <v>2</v>
      </c>
      <c r="BP112" s="24">
        <v>1</v>
      </c>
      <c r="BQ112" s="24">
        <v>2</v>
      </c>
      <c r="BR112" s="24">
        <v>1</v>
      </c>
      <c r="BS112" s="24">
        <v>2</v>
      </c>
      <c r="BT112" s="24">
        <v>2</v>
      </c>
      <c r="BU112" s="24">
        <v>2</v>
      </c>
      <c r="BV112" s="24">
        <v>2</v>
      </c>
      <c r="BW112" s="24">
        <v>2</v>
      </c>
      <c r="BX112" s="24">
        <v>1</v>
      </c>
      <c r="BY112" s="24">
        <v>2</v>
      </c>
      <c r="BZ112" s="24">
        <v>2</v>
      </c>
      <c r="CA112" s="24">
        <v>1</v>
      </c>
      <c r="CB112" s="24">
        <v>1</v>
      </c>
      <c r="CC112" s="24">
        <v>1</v>
      </c>
      <c r="CD112" s="24">
        <v>2</v>
      </c>
      <c r="CE112" s="24">
        <v>2</v>
      </c>
      <c r="CF112" s="24">
        <v>2</v>
      </c>
      <c r="CG112" s="24">
        <v>2</v>
      </c>
      <c r="CH112" s="24">
        <v>2</v>
      </c>
      <c r="CI112" s="24">
        <v>2</v>
      </c>
      <c r="CJ112" s="24"/>
      <c r="CK112" s="24">
        <v>2</v>
      </c>
      <c r="CL112" s="57">
        <f t="shared" si="53"/>
        <v>20</v>
      </c>
      <c r="CM112" s="67">
        <f t="shared" si="54"/>
        <v>0.7142857142857143</v>
      </c>
      <c r="CN112" s="57">
        <f t="shared" si="55"/>
        <v>8</v>
      </c>
      <c r="CO112" s="67">
        <f t="shared" si="56"/>
        <v>0.2857142857142857</v>
      </c>
      <c r="CP112" s="57">
        <f t="shared" si="57"/>
        <v>0</v>
      </c>
      <c r="CQ112" s="67">
        <f t="shared" si="58"/>
        <v>0</v>
      </c>
      <c r="CR112" s="57">
        <f t="shared" si="59"/>
        <v>1.7142857142857142</v>
      </c>
      <c r="CS112" s="57" t="str">
        <f t="shared" si="45"/>
        <v>Đạt mục tiêu</v>
      </c>
    </row>
    <row r="113" spans="1:97" ht="53.25" customHeight="1">
      <c r="A113" s="21">
        <v>69</v>
      </c>
      <c r="B113" s="24">
        <v>165</v>
      </c>
      <c r="C113" s="50" t="s">
        <v>151</v>
      </c>
      <c r="D113" s="55" t="s">
        <v>10</v>
      </c>
      <c r="E113" s="50" t="s">
        <v>152</v>
      </c>
      <c r="F113" s="55" t="s">
        <v>12</v>
      </c>
      <c r="G113" s="50" t="s">
        <v>152</v>
      </c>
      <c r="H113" s="50" t="s">
        <v>683</v>
      </c>
      <c r="I113" s="52" t="s">
        <v>780</v>
      </c>
      <c r="J113" s="24" t="s">
        <v>497</v>
      </c>
      <c r="K113" s="52" t="s">
        <v>341</v>
      </c>
      <c r="L113" s="24" t="s">
        <v>298</v>
      </c>
      <c r="M113" s="24" t="s">
        <v>186</v>
      </c>
      <c r="N113" s="24"/>
      <c r="O113" s="24"/>
      <c r="P113" s="24" t="s">
        <v>186</v>
      </c>
      <c r="Q113" s="24"/>
      <c r="R113" s="24"/>
      <c r="S113" s="24"/>
      <c r="T113" s="24"/>
      <c r="U113" s="24"/>
      <c r="V113" s="24"/>
      <c r="W113" s="28">
        <f t="shared" si="37"/>
        <v>1</v>
      </c>
      <c r="X113" s="24"/>
      <c r="Y113" s="93">
        <v>1</v>
      </c>
      <c r="Z113" s="24"/>
      <c r="AA113" s="24"/>
      <c r="AB113" s="24"/>
      <c r="AC113" s="24"/>
      <c r="AD113" s="24"/>
      <c r="AE113" s="24"/>
      <c r="AF113" s="24"/>
      <c r="AG113" s="24"/>
      <c r="AH113" s="24"/>
      <c r="AI113" s="24" t="s">
        <v>756</v>
      </c>
      <c r="AJ113" s="24" t="s">
        <v>756</v>
      </c>
      <c r="AK113" s="24" t="s">
        <v>756</v>
      </c>
      <c r="AL113" s="24" t="s">
        <v>756</v>
      </c>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v>2</v>
      </c>
      <c r="BJ113" s="24">
        <v>2</v>
      </c>
      <c r="BK113" s="24">
        <v>1</v>
      </c>
      <c r="BL113" s="24">
        <v>2</v>
      </c>
      <c r="BM113" s="24">
        <v>2</v>
      </c>
      <c r="BN113" s="24">
        <v>2</v>
      </c>
      <c r="BO113" s="24">
        <v>2</v>
      </c>
      <c r="BP113" s="24">
        <v>1</v>
      </c>
      <c r="BQ113" s="24">
        <v>2</v>
      </c>
      <c r="BR113" s="24">
        <v>1</v>
      </c>
      <c r="BS113" s="24">
        <v>2</v>
      </c>
      <c r="BT113" s="24">
        <v>2</v>
      </c>
      <c r="BU113" s="24">
        <v>2</v>
      </c>
      <c r="BV113" s="24">
        <v>2</v>
      </c>
      <c r="BW113" s="24">
        <v>2</v>
      </c>
      <c r="BX113" s="24">
        <v>1</v>
      </c>
      <c r="BY113" s="24">
        <v>2</v>
      </c>
      <c r="BZ113" s="24">
        <v>2</v>
      </c>
      <c r="CA113" s="24">
        <v>1</v>
      </c>
      <c r="CB113" s="24">
        <v>1</v>
      </c>
      <c r="CC113" s="24">
        <v>1</v>
      </c>
      <c r="CD113" s="24">
        <v>2</v>
      </c>
      <c r="CE113" s="24">
        <v>2</v>
      </c>
      <c r="CF113" s="24">
        <v>2</v>
      </c>
      <c r="CG113" s="24">
        <v>2</v>
      </c>
      <c r="CH113" s="24">
        <v>2</v>
      </c>
      <c r="CI113" s="24">
        <v>2</v>
      </c>
      <c r="CJ113" s="24"/>
      <c r="CK113" s="24">
        <v>2</v>
      </c>
      <c r="CL113" s="57">
        <f t="shared" si="53"/>
        <v>21</v>
      </c>
      <c r="CM113" s="67">
        <f t="shared" si="54"/>
        <v>0.75</v>
      </c>
      <c r="CN113" s="57">
        <f t="shared" si="55"/>
        <v>7</v>
      </c>
      <c r="CO113" s="67">
        <f t="shared" si="56"/>
        <v>0.25</v>
      </c>
      <c r="CP113" s="57">
        <f t="shared" si="57"/>
        <v>0</v>
      </c>
      <c r="CQ113" s="67">
        <f t="shared" si="58"/>
        <v>0</v>
      </c>
      <c r="CR113" s="57">
        <f t="shared" si="59"/>
        <v>1.75</v>
      </c>
      <c r="CS113" s="57" t="str">
        <f t="shared" si="45"/>
        <v>Đạt mục tiêu</v>
      </c>
    </row>
    <row r="114" spans="1:97" ht="63.75" customHeight="1">
      <c r="A114" s="21">
        <v>70</v>
      </c>
      <c r="B114" s="24">
        <v>168</v>
      </c>
      <c r="C114" s="50" t="s">
        <v>153</v>
      </c>
      <c r="D114" s="55" t="s">
        <v>10</v>
      </c>
      <c r="E114" s="50" t="s">
        <v>154</v>
      </c>
      <c r="F114" s="55" t="s">
        <v>12</v>
      </c>
      <c r="G114" s="50" t="s">
        <v>154</v>
      </c>
      <c r="H114" s="50" t="s">
        <v>684</v>
      </c>
      <c r="I114" s="52" t="s">
        <v>780</v>
      </c>
      <c r="J114" s="24" t="s">
        <v>497</v>
      </c>
      <c r="K114" s="52" t="s">
        <v>341</v>
      </c>
      <c r="L114" s="24" t="s">
        <v>298</v>
      </c>
      <c r="M114" s="24" t="s">
        <v>186</v>
      </c>
      <c r="N114" s="24"/>
      <c r="O114" s="24"/>
      <c r="P114" s="24"/>
      <c r="Q114" s="24" t="s">
        <v>186</v>
      </c>
      <c r="R114" s="24"/>
      <c r="S114" s="24"/>
      <c r="T114" s="24"/>
      <c r="U114" s="24"/>
      <c r="V114" s="24"/>
      <c r="W114" s="28">
        <f t="shared" si="37"/>
        <v>1</v>
      </c>
      <c r="X114" s="24"/>
      <c r="Y114" s="91">
        <v>1</v>
      </c>
      <c r="Z114" s="24"/>
      <c r="AA114" s="24"/>
      <c r="AB114" s="24"/>
      <c r="AC114" s="24"/>
      <c r="AD114" s="24"/>
      <c r="AE114" s="24"/>
      <c r="AF114" s="24"/>
      <c r="AG114" s="24"/>
      <c r="AH114" s="24"/>
      <c r="AI114" s="24"/>
      <c r="AJ114" s="24"/>
      <c r="AK114" s="24"/>
      <c r="AL114" s="24"/>
      <c r="AM114" s="24" t="s">
        <v>756</v>
      </c>
      <c r="AN114" s="24" t="s">
        <v>756</v>
      </c>
      <c r="AO114" s="24" t="s">
        <v>756</v>
      </c>
      <c r="AP114" s="24" t="s">
        <v>756</v>
      </c>
      <c r="AQ114" s="24" t="s">
        <v>756</v>
      </c>
      <c r="AR114" s="24"/>
      <c r="AS114" s="24"/>
      <c r="AT114" s="24"/>
      <c r="AU114" s="24"/>
      <c r="AV114" s="24"/>
      <c r="AW114" s="24"/>
      <c r="AX114" s="24"/>
      <c r="AY114" s="24"/>
      <c r="AZ114" s="24"/>
      <c r="BA114" s="24"/>
      <c r="BB114" s="24"/>
      <c r="BC114" s="24"/>
      <c r="BD114" s="24"/>
      <c r="BE114" s="24"/>
      <c r="BF114" s="24"/>
      <c r="BG114" s="24"/>
      <c r="BH114" s="24"/>
      <c r="BI114" s="24">
        <v>2</v>
      </c>
      <c r="BJ114" s="24">
        <v>2</v>
      </c>
      <c r="BK114" s="24">
        <v>2</v>
      </c>
      <c r="BL114" s="24">
        <v>2</v>
      </c>
      <c r="BM114" s="24">
        <v>2</v>
      </c>
      <c r="BN114" s="24">
        <v>2</v>
      </c>
      <c r="BO114" s="24">
        <v>2</v>
      </c>
      <c r="BP114" s="24">
        <v>2</v>
      </c>
      <c r="BQ114" s="24">
        <v>2</v>
      </c>
      <c r="BR114" s="24">
        <v>2</v>
      </c>
      <c r="BS114" s="24">
        <v>2</v>
      </c>
      <c r="BT114" s="24">
        <v>2</v>
      </c>
      <c r="BU114" s="24">
        <v>2</v>
      </c>
      <c r="BV114" s="24">
        <v>2</v>
      </c>
      <c r="BW114" s="24">
        <v>2</v>
      </c>
      <c r="BX114" s="24">
        <v>2</v>
      </c>
      <c r="BY114" s="24">
        <v>2</v>
      </c>
      <c r="BZ114" s="24">
        <v>2</v>
      </c>
      <c r="CA114" s="24">
        <v>2</v>
      </c>
      <c r="CB114" s="24">
        <v>2</v>
      </c>
      <c r="CC114" s="24">
        <v>1</v>
      </c>
      <c r="CD114" s="24">
        <v>2</v>
      </c>
      <c r="CE114" s="24">
        <v>2</v>
      </c>
      <c r="CF114" s="24">
        <v>2</v>
      </c>
      <c r="CG114" s="24">
        <v>2</v>
      </c>
      <c r="CH114" s="24">
        <v>2</v>
      </c>
      <c r="CI114" s="24">
        <v>2</v>
      </c>
      <c r="CJ114" s="24"/>
      <c r="CK114" s="24">
        <v>2</v>
      </c>
      <c r="CL114" s="57">
        <f t="shared" si="53"/>
        <v>27</v>
      </c>
      <c r="CM114" s="67">
        <f t="shared" si="54"/>
        <v>0.9642857142857143</v>
      </c>
      <c r="CN114" s="57">
        <f t="shared" si="55"/>
        <v>1</v>
      </c>
      <c r="CO114" s="67">
        <f t="shared" si="56"/>
        <v>3.5714285714285712E-2</v>
      </c>
      <c r="CP114" s="57">
        <f t="shared" si="57"/>
        <v>0</v>
      </c>
      <c r="CQ114" s="67">
        <f t="shared" si="58"/>
        <v>0</v>
      </c>
      <c r="CR114" s="57">
        <f t="shared" si="59"/>
        <v>1.9642857142857142</v>
      </c>
      <c r="CS114" s="57" t="str">
        <f t="shared" si="45"/>
        <v>Đạt mục tiêu</v>
      </c>
    </row>
    <row r="115" spans="1:97" ht="53.25" customHeight="1">
      <c r="A115" s="21">
        <v>71</v>
      </c>
      <c r="B115" s="24">
        <v>169</v>
      </c>
      <c r="C115" s="181" t="s">
        <v>155</v>
      </c>
      <c r="D115" s="191" t="s">
        <v>54</v>
      </c>
      <c r="E115" s="181" t="s">
        <v>156</v>
      </c>
      <c r="F115" s="191" t="s">
        <v>54</v>
      </c>
      <c r="G115" s="50" t="s">
        <v>878</v>
      </c>
      <c r="H115" s="50" t="s">
        <v>685</v>
      </c>
      <c r="I115" s="52" t="s">
        <v>780</v>
      </c>
      <c r="J115" s="24" t="s">
        <v>497</v>
      </c>
      <c r="K115" s="52" t="s">
        <v>341</v>
      </c>
      <c r="L115" s="24" t="s">
        <v>298</v>
      </c>
      <c r="M115" s="24" t="s">
        <v>186</v>
      </c>
      <c r="N115" s="24"/>
      <c r="O115" s="24"/>
      <c r="P115" s="24"/>
      <c r="Q115" s="24"/>
      <c r="R115" s="24" t="s">
        <v>186</v>
      </c>
      <c r="S115" s="24"/>
      <c r="T115" s="24"/>
      <c r="U115" s="24"/>
      <c r="V115" s="24"/>
      <c r="W115" s="28">
        <f t="shared" si="37"/>
        <v>1</v>
      </c>
      <c r="X115" s="24"/>
      <c r="Y115" s="91">
        <v>1</v>
      </c>
      <c r="Z115" s="24"/>
      <c r="AA115" s="24"/>
      <c r="AB115" s="24"/>
      <c r="AC115" s="24"/>
      <c r="AD115" s="24"/>
      <c r="AE115" s="24"/>
      <c r="AF115" s="24"/>
      <c r="AG115" s="24"/>
      <c r="AH115" s="24"/>
      <c r="AI115" s="24"/>
      <c r="AJ115" s="24"/>
      <c r="AK115" s="24"/>
      <c r="AL115" s="24"/>
      <c r="AM115" s="24"/>
      <c r="AN115" s="24"/>
      <c r="AO115" s="24"/>
      <c r="AP115" s="24"/>
      <c r="AQ115" s="24"/>
      <c r="AR115" s="24" t="s">
        <v>756</v>
      </c>
      <c r="AS115" s="24" t="s">
        <v>756</v>
      </c>
      <c r="AT115" s="24" t="s">
        <v>756</v>
      </c>
      <c r="AU115" s="24" t="s">
        <v>756</v>
      </c>
      <c r="AV115" s="24"/>
      <c r="AW115" s="24"/>
      <c r="AX115" s="24"/>
      <c r="AY115" s="24"/>
      <c r="AZ115" s="24"/>
      <c r="BA115" s="24"/>
      <c r="BB115" s="24"/>
      <c r="BC115" s="24"/>
      <c r="BD115" s="24"/>
      <c r="BE115" s="24"/>
      <c r="BF115" s="24"/>
      <c r="BG115" s="24"/>
      <c r="BH115" s="24"/>
      <c r="BI115" s="24">
        <v>2</v>
      </c>
      <c r="BJ115" s="24">
        <v>2</v>
      </c>
      <c r="BK115" s="24">
        <v>2</v>
      </c>
      <c r="BL115" s="24">
        <v>2</v>
      </c>
      <c r="BM115" s="24">
        <v>2</v>
      </c>
      <c r="BN115" s="24">
        <v>2</v>
      </c>
      <c r="BO115" s="24">
        <v>2</v>
      </c>
      <c r="BP115" s="24">
        <v>2</v>
      </c>
      <c r="BQ115" s="24">
        <v>2</v>
      </c>
      <c r="BR115" s="24">
        <v>2</v>
      </c>
      <c r="BS115" s="24">
        <v>2</v>
      </c>
      <c r="BT115" s="24">
        <v>2</v>
      </c>
      <c r="BU115" s="24">
        <v>2</v>
      </c>
      <c r="BV115" s="24">
        <v>2</v>
      </c>
      <c r="BW115" s="24">
        <v>2</v>
      </c>
      <c r="BX115" s="24">
        <v>2</v>
      </c>
      <c r="BY115" s="24">
        <v>2</v>
      </c>
      <c r="BZ115" s="24">
        <v>2</v>
      </c>
      <c r="CA115" s="24">
        <v>2</v>
      </c>
      <c r="CB115" s="24">
        <v>2</v>
      </c>
      <c r="CC115" s="24">
        <v>1</v>
      </c>
      <c r="CD115" s="24">
        <v>2</v>
      </c>
      <c r="CE115" s="24">
        <v>2</v>
      </c>
      <c r="CF115" s="24">
        <v>2</v>
      </c>
      <c r="CG115" s="24">
        <v>2</v>
      </c>
      <c r="CH115" s="24">
        <v>2</v>
      </c>
      <c r="CI115" s="24">
        <v>2</v>
      </c>
      <c r="CJ115" s="24"/>
      <c r="CK115" s="24">
        <v>2</v>
      </c>
      <c r="CL115" s="57">
        <f t="shared" si="53"/>
        <v>27</v>
      </c>
      <c r="CM115" s="67">
        <f t="shared" si="54"/>
        <v>0.9642857142857143</v>
      </c>
      <c r="CN115" s="57">
        <f t="shared" si="55"/>
        <v>1</v>
      </c>
      <c r="CO115" s="67">
        <f t="shared" si="56"/>
        <v>3.5714285714285712E-2</v>
      </c>
      <c r="CP115" s="57">
        <f t="shared" si="57"/>
        <v>0</v>
      </c>
      <c r="CQ115" s="67">
        <f t="shared" si="58"/>
        <v>0</v>
      </c>
      <c r="CR115" s="57">
        <f t="shared" si="59"/>
        <v>1.9642857142857142</v>
      </c>
      <c r="CS115" s="57" t="str">
        <f t="shared" si="45"/>
        <v>Đạt mục tiêu</v>
      </c>
    </row>
    <row r="116" spans="1:97" ht="53.25" customHeight="1">
      <c r="A116" s="21"/>
      <c r="B116" s="24"/>
      <c r="C116" s="182"/>
      <c r="D116" s="193"/>
      <c r="E116" s="182"/>
      <c r="F116" s="193"/>
      <c r="G116" s="50" t="s">
        <v>1013</v>
      </c>
      <c r="H116" s="50" t="s">
        <v>1014</v>
      </c>
      <c r="I116" s="52" t="s">
        <v>780</v>
      </c>
      <c r="J116" s="24" t="s">
        <v>497</v>
      </c>
      <c r="K116" s="52" t="s">
        <v>341</v>
      </c>
      <c r="L116" s="24" t="s">
        <v>298</v>
      </c>
      <c r="M116" s="24" t="s">
        <v>186</v>
      </c>
      <c r="N116" s="24"/>
      <c r="O116" s="24"/>
      <c r="P116" s="24"/>
      <c r="Q116" s="24"/>
      <c r="R116" s="24"/>
      <c r="S116" s="24" t="s">
        <v>186</v>
      </c>
      <c r="T116" s="24"/>
      <c r="U116" s="24"/>
      <c r="V116" s="24"/>
      <c r="W116" s="28">
        <f t="shared" si="37"/>
        <v>1</v>
      </c>
      <c r="X116" s="24"/>
      <c r="Y116" s="91"/>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t="s">
        <v>756</v>
      </c>
      <c r="AW116" s="24"/>
      <c r="AX116" s="24" t="s">
        <v>756</v>
      </c>
      <c r="AY116" s="24" t="s">
        <v>756</v>
      </c>
      <c r="AZ116" s="24"/>
      <c r="BA116" s="24"/>
      <c r="BB116" s="24"/>
      <c r="BC116" s="24"/>
      <c r="BD116" s="24"/>
      <c r="BE116" s="24"/>
      <c r="BF116" s="24"/>
      <c r="BG116" s="24"/>
      <c r="BH116" s="24"/>
      <c r="BI116" s="24">
        <v>2</v>
      </c>
      <c r="BJ116" s="24">
        <v>2</v>
      </c>
      <c r="BK116" s="24">
        <v>2</v>
      </c>
      <c r="BL116" s="24">
        <v>2</v>
      </c>
      <c r="BM116" s="24">
        <v>2</v>
      </c>
      <c r="BN116" s="24">
        <v>2</v>
      </c>
      <c r="BO116" s="24">
        <v>2</v>
      </c>
      <c r="BP116" s="24">
        <v>2</v>
      </c>
      <c r="BQ116" s="24">
        <v>2</v>
      </c>
      <c r="BR116" s="24">
        <v>2</v>
      </c>
      <c r="BS116" s="24">
        <v>2</v>
      </c>
      <c r="BT116" s="24">
        <v>2</v>
      </c>
      <c r="BU116" s="24">
        <v>2</v>
      </c>
      <c r="BV116" s="24">
        <v>2</v>
      </c>
      <c r="BW116" s="24">
        <v>2</v>
      </c>
      <c r="BX116" s="24">
        <v>2</v>
      </c>
      <c r="BY116" s="24">
        <v>2</v>
      </c>
      <c r="BZ116" s="24">
        <v>2</v>
      </c>
      <c r="CA116" s="24">
        <v>2</v>
      </c>
      <c r="CB116" s="24">
        <v>2</v>
      </c>
      <c r="CC116" s="24">
        <v>1</v>
      </c>
      <c r="CD116" s="24">
        <v>2</v>
      </c>
      <c r="CE116" s="24">
        <v>2</v>
      </c>
      <c r="CF116" s="24">
        <v>2</v>
      </c>
      <c r="CG116" s="24">
        <v>2</v>
      </c>
      <c r="CH116" s="24">
        <v>2</v>
      </c>
      <c r="CI116" s="24">
        <v>2</v>
      </c>
      <c r="CJ116" s="24"/>
      <c r="CK116" s="24">
        <v>2</v>
      </c>
      <c r="CL116" s="57">
        <f t="shared" si="53"/>
        <v>27</v>
      </c>
      <c r="CM116" s="67">
        <f t="shared" si="54"/>
        <v>0.9642857142857143</v>
      </c>
      <c r="CN116" s="57">
        <f t="shared" si="55"/>
        <v>1</v>
      </c>
      <c r="CO116" s="67">
        <f t="shared" si="56"/>
        <v>3.5714285714285712E-2</v>
      </c>
      <c r="CP116" s="57">
        <f t="shared" si="57"/>
        <v>0</v>
      </c>
      <c r="CQ116" s="67">
        <f t="shared" si="58"/>
        <v>0</v>
      </c>
      <c r="CR116" s="57">
        <f t="shared" si="59"/>
        <v>1.9642857142857142</v>
      </c>
      <c r="CS116" s="57" t="str">
        <f t="shared" si="45"/>
        <v>Đạt mục tiêu</v>
      </c>
    </row>
    <row r="117" spans="1:97" ht="53.25" customHeight="1">
      <c r="A117" s="21"/>
      <c r="B117" s="24"/>
      <c r="C117" s="50" t="s">
        <v>157</v>
      </c>
      <c r="D117" s="55" t="s">
        <v>10</v>
      </c>
      <c r="E117" s="50" t="s">
        <v>158</v>
      </c>
      <c r="F117" s="55" t="s">
        <v>12</v>
      </c>
      <c r="G117" s="50" t="s">
        <v>158</v>
      </c>
      <c r="H117" s="50" t="s">
        <v>686</v>
      </c>
      <c r="I117" s="52" t="s">
        <v>780</v>
      </c>
      <c r="J117" s="24" t="s">
        <v>497</v>
      </c>
      <c r="K117" s="52" t="s">
        <v>341</v>
      </c>
      <c r="L117" s="24" t="s">
        <v>298</v>
      </c>
      <c r="M117" s="24" t="s">
        <v>186</v>
      </c>
      <c r="N117" s="24"/>
      <c r="O117" s="24"/>
      <c r="P117" s="24"/>
      <c r="Q117" s="24"/>
      <c r="R117" s="24"/>
      <c r="S117" s="24"/>
      <c r="T117" s="24" t="s">
        <v>186</v>
      </c>
      <c r="U117" s="24"/>
      <c r="V117" s="24"/>
      <c r="W117" s="28">
        <f t="shared" si="37"/>
        <v>1</v>
      </c>
      <c r="X117" s="24"/>
      <c r="Y117" s="91">
        <v>1</v>
      </c>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t="s">
        <v>756</v>
      </c>
      <c r="AX117" s="24"/>
      <c r="AY117" s="24"/>
      <c r="AZ117" s="24" t="s">
        <v>756</v>
      </c>
      <c r="BA117" s="24" t="s">
        <v>756</v>
      </c>
      <c r="BB117" s="24" t="s">
        <v>756</v>
      </c>
      <c r="BC117" s="24"/>
      <c r="BD117" s="24"/>
      <c r="BE117" s="24"/>
      <c r="BF117" s="24"/>
      <c r="BG117" s="24"/>
      <c r="BH117" s="24"/>
      <c r="BI117" s="24">
        <v>2</v>
      </c>
      <c r="BJ117" s="24">
        <v>2</v>
      </c>
      <c r="BK117" s="24">
        <v>2</v>
      </c>
      <c r="BL117" s="24">
        <v>2</v>
      </c>
      <c r="BM117" s="24">
        <v>2</v>
      </c>
      <c r="BN117" s="24">
        <v>2</v>
      </c>
      <c r="BO117" s="24">
        <v>2</v>
      </c>
      <c r="BP117" s="24">
        <v>2</v>
      </c>
      <c r="BQ117" s="24">
        <v>2</v>
      </c>
      <c r="BR117" s="24">
        <v>2</v>
      </c>
      <c r="BS117" s="24">
        <v>2</v>
      </c>
      <c r="BT117" s="24">
        <v>2</v>
      </c>
      <c r="BU117" s="24">
        <v>2</v>
      </c>
      <c r="BV117" s="24">
        <v>2</v>
      </c>
      <c r="BW117" s="24">
        <v>2</v>
      </c>
      <c r="BX117" s="24">
        <v>2</v>
      </c>
      <c r="BY117" s="24">
        <v>2</v>
      </c>
      <c r="BZ117" s="24">
        <v>2</v>
      </c>
      <c r="CA117" s="24">
        <v>2</v>
      </c>
      <c r="CB117" s="24">
        <v>2</v>
      </c>
      <c r="CC117" s="24">
        <v>1</v>
      </c>
      <c r="CD117" s="24">
        <v>2</v>
      </c>
      <c r="CE117" s="24">
        <v>2</v>
      </c>
      <c r="CF117" s="24">
        <v>2</v>
      </c>
      <c r="CG117" s="24">
        <v>2</v>
      </c>
      <c r="CH117" s="24">
        <v>2</v>
      </c>
      <c r="CI117" s="24">
        <v>2</v>
      </c>
      <c r="CJ117" s="24">
        <v>2</v>
      </c>
      <c r="CK117" s="24">
        <v>2</v>
      </c>
      <c r="CL117" s="57">
        <f t="shared" si="53"/>
        <v>28</v>
      </c>
      <c r="CM117" s="67">
        <f t="shared" si="54"/>
        <v>0.96551724137931039</v>
      </c>
      <c r="CN117" s="57">
        <f t="shared" si="55"/>
        <v>1</v>
      </c>
      <c r="CO117" s="67">
        <f t="shared" si="56"/>
        <v>3.4482758620689655E-2</v>
      </c>
      <c r="CP117" s="57">
        <f t="shared" si="57"/>
        <v>0</v>
      </c>
      <c r="CQ117" s="67">
        <f t="shared" si="58"/>
        <v>0</v>
      </c>
      <c r="CR117" s="57">
        <f t="shared" si="59"/>
        <v>1.9655172413793103</v>
      </c>
      <c r="CS117" s="57" t="str">
        <f t="shared" si="45"/>
        <v>Đạt mục tiêu</v>
      </c>
    </row>
    <row r="118" spans="1:97" ht="53.25" customHeight="1">
      <c r="A118" s="21"/>
      <c r="B118" s="24"/>
      <c r="C118" s="181" t="s">
        <v>182</v>
      </c>
      <c r="D118" s="191" t="s">
        <v>10</v>
      </c>
      <c r="E118" s="181" t="s">
        <v>159</v>
      </c>
      <c r="F118" s="191" t="s">
        <v>12</v>
      </c>
      <c r="G118" s="50" t="s">
        <v>1015</v>
      </c>
      <c r="H118" s="50" t="s">
        <v>1018</v>
      </c>
      <c r="I118" s="52" t="s">
        <v>780</v>
      </c>
      <c r="J118" s="24" t="s">
        <v>497</v>
      </c>
      <c r="K118" s="52" t="s">
        <v>341</v>
      </c>
      <c r="L118" s="24" t="s">
        <v>298</v>
      </c>
      <c r="M118" s="24" t="s">
        <v>186</v>
      </c>
      <c r="N118" s="24"/>
      <c r="O118" s="24"/>
      <c r="P118" s="24"/>
      <c r="Q118" s="24"/>
      <c r="R118" s="24"/>
      <c r="S118" s="24"/>
      <c r="T118" s="24"/>
      <c r="U118" s="24" t="s">
        <v>186</v>
      </c>
      <c r="V118" s="24"/>
      <c r="W118" s="28">
        <f t="shared" si="37"/>
        <v>1</v>
      </c>
      <c r="X118" s="24"/>
      <c r="Y118" s="91">
        <v>1</v>
      </c>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t="s">
        <v>756</v>
      </c>
      <c r="BD118" s="24" t="s">
        <v>756</v>
      </c>
      <c r="BE118" s="24" t="s">
        <v>756</v>
      </c>
      <c r="BF118" s="24"/>
      <c r="BG118" s="24"/>
      <c r="BH118" s="24"/>
      <c r="BI118" s="24">
        <v>2</v>
      </c>
      <c r="BJ118" s="24">
        <v>2</v>
      </c>
      <c r="BK118" s="24">
        <v>2</v>
      </c>
      <c r="BL118" s="24">
        <v>2</v>
      </c>
      <c r="BM118" s="24">
        <v>2</v>
      </c>
      <c r="BN118" s="24">
        <v>2</v>
      </c>
      <c r="BO118" s="24">
        <v>2</v>
      </c>
      <c r="BP118" s="24">
        <v>2</v>
      </c>
      <c r="BQ118" s="24">
        <v>2</v>
      </c>
      <c r="BR118" s="24">
        <v>2</v>
      </c>
      <c r="BS118" s="24">
        <v>2</v>
      </c>
      <c r="BT118" s="24">
        <v>2</v>
      </c>
      <c r="BU118" s="24">
        <v>2</v>
      </c>
      <c r="BV118" s="24">
        <v>2</v>
      </c>
      <c r="BW118" s="24">
        <v>2</v>
      </c>
      <c r="BX118" s="24">
        <v>2</v>
      </c>
      <c r="BY118" s="24">
        <v>2</v>
      </c>
      <c r="BZ118" s="24">
        <v>2</v>
      </c>
      <c r="CA118" s="24">
        <v>2</v>
      </c>
      <c r="CB118" s="24">
        <v>2</v>
      </c>
      <c r="CC118" s="24">
        <v>1</v>
      </c>
      <c r="CD118" s="24">
        <v>2</v>
      </c>
      <c r="CE118" s="24">
        <v>2</v>
      </c>
      <c r="CF118" s="24">
        <v>2</v>
      </c>
      <c r="CG118" s="24">
        <v>2</v>
      </c>
      <c r="CH118" s="24">
        <v>2</v>
      </c>
      <c r="CI118" s="24">
        <v>2</v>
      </c>
      <c r="CJ118" s="24">
        <v>2</v>
      </c>
      <c r="CK118" s="24">
        <v>2</v>
      </c>
      <c r="CL118" s="57">
        <f t="shared" si="53"/>
        <v>28</v>
      </c>
      <c r="CM118" s="67">
        <f t="shared" si="54"/>
        <v>0.96551724137931039</v>
      </c>
      <c r="CN118" s="57">
        <f t="shared" si="55"/>
        <v>1</v>
      </c>
      <c r="CO118" s="67">
        <f t="shared" si="56"/>
        <v>3.4482758620689655E-2</v>
      </c>
      <c r="CP118" s="57">
        <f t="shared" si="57"/>
        <v>0</v>
      </c>
      <c r="CQ118" s="67">
        <f t="shared" si="58"/>
        <v>0</v>
      </c>
      <c r="CR118" s="57">
        <f t="shared" si="59"/>
        <v>1.9655172413793103</v>
      </c>
      <c r="CS118" s="57" t="str">
        <f t="shared" si="45"/>
        <v>Đạt mục tiêu</v>
      </c>
    </row>
    <row r="119" spans="1:97" ht="45.75" customHeight="1">
      <c r="A119" s="21">
        <v>72</v>
      </c>
      <c r="B119" s="24">
        <v>174</v>
      </c>
      <c r="C119" s="182"/>
      <c r="D119" s="193"/>
      <c r="E119" s="182"/>
      <c r="F119" s="193"/>
      <c r="G119" s="50" t="s">
        <v>1016</v>
      </c>
      <c r="H119" s="50" t="s">
        <v>1017</v>
      </c>
      <c r="I119" s="52" t="s">
        <v>780</v>
      </c>
      <c r="J119" s="24" t="s">
        <v>497</v>
      </c>
      <c r="K119" s="52" t="s">
        <v>341</v>
      </c>
      <c r="L119" s="24" t="s">
        <v>298</v>
      </c>
      <c r="M119" s="24" t="s">
        <v>186</v>
      </c>
      <c r="N119" s="24"/>
      <c r="O119" s="24"/>
      <c r="P119" s="24"/>
      <c r="Q119" s="24"/>
      <c r="R119" s="24"/>
      <c r="S119" s="24"/>
      <c r="T119" s="24"/>
      <c r="U119" s="24"/>
      <c r="V119" s="24" t="s">
        <v>186</v>
      </c>
      <c r="W119" s="28">
        <f t="shared" si="37"/>
        <v>1</v>
      </c>
      <c r="X119" s="24"/>
      <c r="Y119" s="91">
        <v>1</v>
      </c>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t="s">
        <v>756</v>
      </c>
      <c r="BG119" s="24" t="s">
        <v>756</v>
      </c>
      <c r="BH119" s="24" t="s">
        <v>756</v>
      </c>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57">
        <f t="shared" si="53"/>
        <v>0</v>
      </c>
      <c r="CM119" s="67" t="e">
        <f t="shared" si="54"/>
        <v>#DIV/0!</v>
      </c>
      <c r="CN119" s="57">
        <f t="shared" si="55"/>
        <v>0</v>
      </c>
      <c r="CO119" s="67" t="e">
        <f t="shared" si="56"/>
        <v>#DIV/0!</v>
      </c>
      <c r="CP119" s="57">
        <f t="shared" si="57"/>
        <v>0</v>
      </c>
      <c r="CQ119" s="67" t="e">
        <f t="shared" si="58"/>
        <v>#DIV/0!</v>
      </c>
      <c r="CR119" s="57" t="e">
        <f t="shared" si="59"/>
        <v>#DIV/0!</v>
      </c>
      <c r="CS119" s="57" t="e">
        <f t="shared" si="45"/>
        <v>#DIV/0!</v>
      </c>
    </row>
    <row r="120" spans="1:97" ht="45" customHeight="1">
      <c r="A120" s="21">
        <v>74</v>
      </c>
      <c r="B120" s="28">
        <v>176</v>
      </c>
      <c r="C120" s="186" t="s">
        <v>249</v>
      </c>
      <c r="D120" s="186"/>
      <c r="E120" s="186"/>
      <c r="F120" s="29" t="s">
        <v>361</v>
      </c>
      <c r="G120" s="29" t="s">
        <v>361</v>
      </c>
      <c r="H120" s="29" t="s">
        <v>361</v>
      </c>
      <c r="I120" s="29" t="s">
        <v>361</v>
      </c>
      <c r="J120" s="29" t="s">
        <v>361</v>
      </c>
      <c r="K120" s="52" t="s">
        <v>341</v>
      </c>
      <c r="L120" s="29" t="s">
        <v>361</v>
      </c>
      <c r="M120" s="29" t="s">
        <v>361</v>
      </c>
      <c r="N120" s="29" t="s">
        <v>361</v>
      </c>
      <c r="O120" s="29" t="s">
        <v>361</v>
      </c>
      <c r="P120" s="29" t="s">
        <v>361</v>
      </c>
      <c r="Q120" s="29" t="s">
        <v>361</v>
      </c>
      <c r="R120" s="29" t="s">
        <v>361</v>
      </c>
      <c r="S120" s="29" t="s">
        <v>361</v>
      </c>
      <c r="T120" s="29" t="s">
        <v>361</v>
      </c>
      <c r="U120" s="29" t="s">
        <v>361</v>
      </c>
      <c r="V120" s="29" t="s">
        <v>361</v>
      </c>
      <c r="W120" s="28">
        <f t="shared" si="37"/>
        <v>0</v>
      </c>
      <c r="X120" s="29"/>
      <c r="Y120" s="91">
        <f>SUM(Y121:Y130)</f>
        <v>10</v>
      </c>
      <c r="Z120" s="29" t="s">
        <v>361</v>
      </c>
      <c r="AA120" s="29" t="s">
        <v>361</v>
      </c>
      <c r="AB120" s="29" t="s">
        <v>361</v>
      </c>
      <c r="AC120" s="29" t="s">
        <v>361</v>
      </c>
      <c r="AD120" s="29" t="s">
        <v>361</v>
      </c>
      <c r="AE120" s="29" t="s">
        <v>361</v>
      </c>
      <c r="AF120" s="29" t="s">
        <v>361</v>
      </c>
      <c r="AG120" s="29" t="s">
        <v>361</v>
      </c>
      <c r="AH120" s="29" t="s">
        <v>361</v>
      </c>
      <c r="AI120" s="29" t="s">
        <v>361</v>
      </c>
      <c r="AJ120" s="29" t="s">
        <v>361</v>
      </c>
      <c r="AK120" s="29" t="s">
        <v>361</v>
      </c>
      <c r="AL120" s="29" t="s">
        <v>361</v>
      </c>
      <c r="AM120" s="29" t="s">
        <v>361</v>
      </c>
      <c r="AN120" s="29" t="s">
        <v>361</v>
      </c>
      <c r="AO120" s="29" t="s">
        <v>361</v>
      </c>
      <c r="AP120" s="29"/>
      <c r="AQ120" s="29" t="s">
        <v>361</v>
      </c>
      <c r="AR120" s="29" t="s">
        <v>361</v>
      </c>
      <c r="AS120" s="29" t="s">
        <v>361</v>
      </c>
      <c r="AT120" s="29" t="s">
        <v>361</v>
      </c>
      <c r="AU120" s="29" t="s">
        <v>361</v>
      </c>
      <c r="AV120" s="29" t="s">
        <v>361</v>
      </c>
      <c r="AW120" s="29" t="s">
        <v>361</v>
      </c>
      <c r="AX120" s="29" t="s">
        <v>361</v>
      </c>
      <c r="AY120" s="29" t="s">
        <v>361</v>
      </c>
      <c r="AZ120" s="29" t="s">
        <v>361</v>
      </c>
      <c r="BA120" s="29" t="s">
        <v>361</v>
      </c>
      <c r="BB120" s="29"/>
      <c r="BC120" s="29" t="s">
        <v>361</v>
      </c>
      <c r="BD120" s="29" t="s">
        <v>361</v>
      </c>
      <c r="BE120" s="29" t="s">
        <v>361</v>
      </c>
      <c r="BF120" s="29" t="s">
        <v>361</v>
      </c>
      <c r="BG120" s="29" t="s">
        <v>361</v>
      </c>
      <c r="BH120" s="29" t="s">
        <v>361</v>
      </c>
      <c r="BI120" s="29" t="s">
        <v>361</v>
      </c>
      <c r="BJ120" s="29" t="s">
        <v>361</v>
      </c>
      <c r="BK120" s="29" t="s">
        <v>361</v>
      </c>
      <c r="BL120" s="29" t="s">
        <v>361</v>
      </c>
      <c r="BM120" s="29" t="s">
        <v>361</v>
      </c>
      <c r="BN120" s="29" t="s">
        <v>361</v>
      </c>
      <c r="BO120" s="29" t="s">
        <v>361</v>
      </c>
      <c r="BP120" s="29" t="s">
        <v>361</v>
      </c>
      <c r="BQ120" s="29" t="s">
        <v>361</v>
      </c>
      <c r="BR120" s="29" t="s">
        <v>361</v>
      </c>
      <c r="BS120" s="29" t="s">
        <v>361</v>
      </c>
      <c r="BT120" s="29" t="s">
        <v>361</v>
      </c>
      <c r="BU120" s="29" t="s">
        <v>361</v>
      </c>
      <c r="BV120" s="29" t="s">
        <v>361</v>
      </c>
      <c r="BW120" s="29" t="s">
        <v>361</v>
      </c>
      <c r="BX120" s="29" t="s">
        <v>361</v>
      </c>
      <c r="BY120" s="29" t="s">
        <v>361</v>
      </c>
      <c r="BZ120" s="29" t="s">
        <v>361</v>
      </c>
      <c r="CA120" s="29" t="s">
        <v>361</v>
      </c>
      <c r="CB120" s="29" t="s">
        <v>361</v>
      </c>
      <c r="CC120" s="29" t="s">
        <v>361</v>
      </c>
      <c r="CD120" s="29" t="s">
        <v>361</v>
      </c>
      <c r="CE120" s="29" t="s">
        <v>361</v>
      </c>
      <c r="CF120" s="29" t="s">
        <v>361</v>
      </c>
      <c r="CG120" s="29" t="s">
        <v>361</v>
      </c>
      <c r="CH120" s="29" t="s">
        <v>361</v>
      </c>
      <c r="CI120" s="29" t="s">
        <v>361</v>
      </c>
      <c r="CJ120" s="29" t="s">
        <v>361</v>
      </c>
      <c r="CK120" s="29" t="s">
        <v>361</v>
      </c>
      <c r="CL120" s="29" t="s">
        <v>361</v>
      </c>
      <c r="CM120" s="29" t="s">
        <v>361</v>
      </c>
      <c r="CN120" s="29" t="s">
        <v>361</v>
      </c>
      <c r="CO120" s="29" t="s">
        <v>361</v>
      </c>
      <c r="CP120" s="29" t="s">
        <v>361</v>
      </c>
      <c r="CQ120" s="29" t="s">
        <v>361</v>
      </c>
      <c r="CR120" s="29" t="s">
        <v>361</v>
      </c>
      <c r="CS120" s="29" t="s">
        <v>361</v>
      </c>
    </row>
    <row r="121" spans="1:97" ht="60" customHeight="1">
      <c r="A121" s="21">
        <v>75</v>
      </c>
      <c r="B121" s="24">
        <v>184</v>
      </c>
      <c r="C121" s="195" t="s">
        <v>160</v>
      </c>
      <c r="D121" s="22" t="s">
        <v>10</v>
      </c>
      <c r="E121" s="50" t="s">
        <v>161</v>
      </c>
      <c r="F121" s="55" t="s">
        <v>10</v>
      </c>
      <c r="G121" s="50" t="s">
        <v>161</v>
      </c>
      <c r="H121" s="50" t="s">
        <v>687</v>
      </c>
      <c r="I121" s="52" t="s">
        <v>780</v>
      </c>
      <c r="J121" s="24" t="s">
        <v>497</v>
      </c>
      <c r="K121" s="52" t="s">
        <v>341</v>
      </c>
      <c r="L121" s="24" t="s">
        <v>298</v>
      </c>
      <c r="M121" s="24" t="s">
        <v>186</v>
      </c>
      <c r="N121" s="24" t="s">
        <v>186</v>
      </c>
      <c r="O121" s="24"/>
      <c r="P121" s="24"/>
      <c r="Q121" s="24"/>
      <c r="R121" s="24"/>
      <c r="S121" s="24"/>
      <c r="T121" s="24"/>
      <c r="U121" s="24"/>
      <c r="V121" s="24"/>
      <c r="W121" s="28">
        <f t="shared" si="37"/>
        <v>1</v>
      </c>
      <c r="X121" s="24"/>
      <c r="Y121" s="91">
        <v>1</v>
      </c>
      <c r="Z121" s="24" t="s">
        <v>756</v>
      </c>
      <c r="AA121" s="24" t="s">
        <v>756</v>
      </c>
      <c r="AB121" s="24" t="s">
        <v>756</v>
      </c>
      <c r="AC121" s="24" t="s">
        <v>756</v>
      </c>
      <c r="AD121" s="24" t="s">
        <v>756</v>
      </c>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v>2</v>
      </c>
      <c r="BJ121" s="24">
        <v>2</v>
      </c>
      <c r="BK121" s="24">
        <v>1</v>
      </c>
      <c r="BL121" s="24">
        <v>1</v>
      </c>
      <c r="BM121" s="24">
        <v>2</v>
      </c>
      <c r="BN121" s="24">
        <v>2</v>
      </c>
      <c r="BO121" s="24">
        <v>2</v>
      </c>
      <c r="BP121" s="24">
        <v>1</v>
      </c>
      <c r="BQ121" s="24">
        <v>2</v>
      </c>
      <c r="BR121" s="24">
        <v>1</v>
      </c>
      <c r="BS121" s="24">
        <v>2</v>
      </c>
      <c r="BT121" s="24">
        <v>2</v>
      </c>
      <c r="BU121" s="24">
        <v>2</v>
      </c>
      <c r="BV121" s="24">
        <v>2</v>
      </c>
      <c r="BW121" s="24">
        <v>2</v>
      </c>
      <c r="BX121" s="24">
        <v>1</v>
      </c>
      <c r="BY121" s="24">
        <v>2</v>
      </c>
      <c r="BZ121" s="24">
        <v>2</v>
      </c>
      <c r="CA121" s="24">
        <v>1</v>
      </c>
      <c r="CB121" s="24">
        <v>1</v>
      </c>
      <c r="CC121" s="24">
        <v>1</v>
      </c>
      <c r="CD121" s="24">
        <v>2</v>
      </c>
      <c r="CE121" s="24">
        <v>2</v>
      </c>
      <c r="CF121" s="24">
        <v>2</v>
      </c>
      <c r="CG121" s="24">
        <v>2</v>
      </c>
      <c r="CH121" s="24">
        <v>2</v>
      </c>
      <c r="CI121" s="24">
        <v>2</v>
      </c>
      <c r="CJ121" s="24"/>
      <c r="CK121" s="24">
        <v>2</v>
      </c>
      <c r="CL121" s="57">
        <f t="shared" ref="CL121:CL130" si="60">COUNTIF($BI121:$CK121,2)</f>
        <v>20</v>
      </c>
      <c r="CM121" s="67">
        <f t="shared" ref="CM121:CM130" si="61">CL121/COUNTA($BI121:$CK121)</f>
        <v>0.7142857142857143</v>
      </c>
      <c r="CN121" s="57">
        <f t="shared" ref="CN121:CN130" si="62">COUNTIF($BI121:$CK121,1)</f>
        <v>8</v>
      </c>
      <c r="CO121" s="67">
        <f t="shared" ref="CO121:CO130" si="63">CN121/COUNTA($BI121:$CK121)</f>
        <v>0.2857142857142857</v>
      </c>
      <c r="CP121" s="57">
        <f t="shared" ref="CP121:CP130" si="64">COUNTIF($BI121:$CK121,0)</f>
        <v>0</v>
      </c>
      <c r="CQ121" s="67">
        <f t="shared" ref="CQ121:CQ130" si="65">CP121/COUNTA($BI121:$CK121)</f>
        <v>0</v>
      </c>
      <c r="CR121" s="57">
        <f t="shared" ref="CR121:CR130" si="66">(((CL121*2)+(CN121*1)+(CP121*0)))/COUNTA($BI121:$CK121)</f>
        <v>1.7142857142857142</v>
      </c>
      <c r="CS121" s="57" t="str">
        <f t="shared" si="45"/>
        <v>Đạt mục tiêu</v>
      </c>
    </row>
    <row r="122" spans="1:97" ht="60" customHeight="1">
      <c r="A122" s="21">
        <v>76</v>
      </c>
      <c r="B122" s="24">
        <v>185</v>
      </c>
      <c r="C122" s="196"/>
      <c r="D122" s="22" t="s">
        <v>10</v>
      </c>
      <c r="E122" s="50" t="s">
        <v>183</v>
      </c>
      <c r="F122" s="55" t="s">
        <v>10</v>
      </c>
      <c r="G122" s="50" t="s">
        <v>183</v>
      </c>
      <c r="H122" s="50" t="s">
        <v>688</v>
      </c>
      <c r="I122" s="52" t="s">
        <v>780</v>
      </c>
      <c r="J122" s="24" t="s">
        <v>497</v>
      </c>
      <c r="K122" s="52" t="s">
        <v>341</v>
      </c>
      <c r="L122" s="24" t="s">
        <v>298</v>
      </c>
      <c r="M122" s="24" t="s">
        <v>186</v>
      </c>
      <c r="N122" s="24"/>
      <c r="O122" s="24" t="s">
        <v>186</v>
      </c>
      <c r="P122" s="24"/>
      <c r="Q122" s="24"/>
      <c r="R122" s="24"/>
      <c r="S122" s="24"/>
      <c r="T122" s="24"/>
      <c r="U122" s="24"/>
      <c r="V122" s="24"/>
      <c r="W122" s="28">
        <f t="shared" si="37"/>
        <v>1</v>
      </c>
      <c r="X122" s="24"/>
      <c r="Y122" s="91">
        <v>1</v>
      </c>
      <c r="Z122" s="24"/>
      <c r="AA122" s="24"/>
      <c r="AB122" s="24"/>
      <c r="AC122" s="24"/>
      <c r="AD122" s="24"/>
      <c r="AE122" s="24" t="s">
        <v>756</v>
      </c>
      <c r="AF122" s="24" t="s">
        <v>756</v>
      </c>
      <c r="AG122" s="24" t="s">
        <v>756</v>
      </c>
      <c r="AH122" s="24" t="s">
        <v>756</v>
      </c>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v>2</v>
      </c>
      <c r="BJ122" s="24">
        <v>2</v>
      </c>
      <c r="BK122" s="24">
        <v>1</v>
      </c>
      <c r="BL122" s="24">
        <v>1</v>
      </c>
      <c r="BM122" s="24">
        <v>2</v>
      </c>
      <c r="BN122" s="24">
        <v>2</v>
      </c>
      <c r="BO122" s="24">
        <v>2</v>
      </c>
      <c r="BP122" s="24">
        <v>1</v>
      </c>
      <c r="BQ122" s="24">
        <v>2</v>
      </c>
      <c r="BR122" s="24">
        <v>1</v>
      </c>
      <c r="BS122" s="24">
        <v>2</v>
      </c>
      <c r="BT122" s="24">
        <v>2</v>
      </c>
      <c r="BU122" s="24">
        <v>2</v>
      </c>
      <c r="BV122" s="24">
        <v>2</v>
      </c>
      <c r="BW122" s="24">
        <v>2</v>
      </c>
      <c r="BX122" s="24">
        <v>1</v>
      </c>
      <c r="BY122" s="24">
        <v>2</v>
      </c>
      <c r="BZ122" s="24">
        <v>2</v>
      </c>
      <c r="CA122" s="24">
        <v>1</v>
      </c>
      <c r="CB122" s="24">
        <v>1</v>
      </c>
      <c r="CC122" s="24">
        <v>1</v>
      </c>
      <c r="CD122" s="24">
        <v>2</v>
      </c>
      <c r="CE122" s="24">
        <v>2</v>
      </c>
      <c r="CF122" s="24">
        <v>2</v>
      </c>
      <c r="CG122" s="24">
        <v>2</v>
      </c>
      <c r="CH122" s="24">
        <v>2</v>
      </c>
      <c r="CI122" s="24">
        <v>2</v>
      </c>
      <c r="CJ122" s="24"/>
      <c r="CK122" s="24">
        <v>2</v>
      </c>
      <c r="CL122" s="57">
        <f t="shared" si="60"/>
        <v>20</v>
      </c>
      <c r="CM122" s="67">
        <f t="shared" si="61"/>
        <v>0.7142857142857143</v>
      </c>
      <c r="CN122" s="57">
        <f t="shared" si="62"/>
        <v>8</v>
      </c>
      <c r="CO122" s="67">
        <f t="shared" si="63"/>
        <v>0.2857142857142857</v>
      </c>
      <c r="CP122" s="57">
        <f t="shared" si="64"/>
        <v>0</v>
      </c>
      <c r="CQ122" s="67">
        <f t="shared" si="65"/>
        <v>0</v>
      </c>
      <c r="CR122" s="57">
        <f t="shared" si="66"/>
        <v>1.7142857142857142</v>
      </c>
      <c r="CS122" s="57" t="str">
        <f t="shared" si="45"/>
        <v>Đạt mục tiêu</v>
      </c>
    </row>
    <row r="123" spans="1:97" ht="60" customHeight="1">
      <c r="A123" s="21">
        <v>77</v>
      </c>
      <c r="B123" s="24">
        <v>186</v>
      </c>
      <c r="C123" s="197"/>
      <c r="D123" s="22" t="s">
        <v>10</v>
      </c>
      <c r="E123" s="50" t="s">
        <v>162</v>
      </c>
      <c r="F123" s="55" t="s">
        <v>13</v>
      </c>
      <c r="G123" s="50" t="s">
        <v>162</v>
      </c>
      <c r="H123" s="50" t="s">
        <v>689</v>
      </c>
      <c r="I123" s="52" t="s">
        <v>780</v>
      </c>
      <c r="J123" s="24" t="s">
        <v>497</v>
      </c>
      <c r="K123" s="52" t="s">
        <v>341</v>
      </c>
      <c r="L123" s="24" t="s">
        <v>298</v>
      </c>
      <c r="M123" s="24" t="s">
        <v>186</v>
      </c>
      <c r="N123" s="24"/>
      <c r="O123" s="24"/>
      <c r="P123" s="24" t="s">
        <v>186</v>
      </c>
      <c r="Q123" s="24"/>
      <c r="R123" s="24"/>
      <c r="S123" s="24"/>
      <c r="T123" s="24"/>
      <c r="U123" s="24"/>
      <c r="V123" s="24"/>
      <c r="W123" s="28">
        <f t="shared" si="37"/>
        <v>1</v>
      </c>
      <c r="X123" s="24"/>
      <c r="Y123" s="91">
        <v>1</v>
      </c>
      <c r="Z123" s="24"/>
      <c r="AA123" s="24"/>
      <c r="AB123" s="24"/>
      <c r="AC123" s="24"/>
      <c r="AD123" s="24"/>
      <c r="AE123" s="24"/>
      <c r="AF123" s="24"/>
      <c r="AG123" s="24"/>
      <c r="AH123" s="24"/>
      <c r="AI123" s="24" t="s">
        <v>756</v>
      </c>
      <c r="AJ123" s="24" t="s">
        <v>756</v>
      </c>
      <c r="AK123" s="24" t="s">
        <v>756</v>
      </c>
      <c r="AL123" s="24" t="s">
        <v>756</v>
      </c>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v>2</v>
      </c>
      <c r="BJ123" s="24">
        <v>2</v>
      </c>
      <c r="BK123" s="24">
        <v>2</v>
      </c>
      <c r="BL123" s="24">
        <v>2</v>
      </c>
      <c r="BM123" s="24">
        <v>2</v>
      </c>
      <c r="BN123" s="24">
        <v>2</v>
      </c>
      <c r="BO123" s="24">
        <v>2</v>
      </c>
      <c r="BP123" s="24">
        <v>2</v>
      </c>
      <c r="BQ123" s="24">
        <v>2</v>
      </c>
      <c r="BR123" s="24">
        <v>2</v>
      </c>
      <c r="BS123" s="24">
        <v>2</v>
      </c>
      <c r="BT123" s="24">
        <v>2</v>
      </c>
      <c r="BU123" s="24">
        <v>2</v>
      </c>
      <c r="BV123" s="24">
        <v>2</v>
      </c>
      <c r="BW123" s="24">
        <v>2</v>
      </c>
      <c r="BX123" s="24">
        <v>2</v>
      </c>
      <c r="BY123" s="24">
        <v>2</v>
      </c>
      <c r="BZ123" s="24">
        <v>2</v>
      </c>
      <c r="CA123" s="24">
        <v>2</v>
      </c>
      <c r="CB123" s="24">
        <v>2</v>
      </c>
      <c r="CC123" s="24">
        <v>1</v>
      </c>
      <c r="CD123" s="24">
        <v>2</v>
      </c>
      <c r="CE123" s="24">
        <v>2</v>
      </c>
      <c r="CF123" s="24">
        <v>2</v>
      </c>
      <c r="CG123" s="24">
        <v>2</v>
      </c>
      <c r="CH123" s="24">
        <v>2</v>
      </c>
      <c r="CI123" s="24">
        <v>2</v>
      </c>
      <c r="CJ123" s="24"/>
      <c r="CK123" s="24">
        <v>2</v>
      </c>
      <c r="CL123" s="57">
        <f t="shared" si="60"/>
        <v>27</v>
      </c>
      <c r="CM123" s="67">
        <f t="shared" si="61"/>
        <v>0.9642857142857143</v>
      </c>
      <c r="CN123" s="57">
        <f t="shared" si="62"/>
        <v>1</v>
      </c>
      <c r="CO123" s="67">
        <f t="shared" si="63"/>
        <v>3.5714285714285712E-2</v>
      </c>
      <c r="CP123" s="57">
        <f t="shared" si="64"/>
        <v>0</v>
      </c>
      <c r="CQ123" s="67">
        <f t="shared" si="65"/>
        <v>0</v>
      </c>
      <c r="CR123" s="57">
        <f t="shared" si="66"/>
        <v>1.9642857142857142</v>
      </c>
      <c r="CS123" s="57" t="str">
        <f t="shared" si="45"/>
        <v>Đạt mục tiêu</v>
      </c>
    </row>
    <row r="124" spans="1:97" ht="109.5" customHeight="1">
      <c r="A124" s="21">
        <v>78</v>
      </c>
      <c r="B124" s="24">
        <v>187</v>
      </c>
      <c r="C124" s="50" t="s">
        <v>177</v>
      </c>
      <c r="D124" s="22" t="s">
        <v>10</v>
      </c>
      <c r="E124" s="50" t="s">
        <v>178</v>
      </c>
      <c r="F124" s="55" t="s">
        <v>10</v>
      </c>
      <c r="G124" s="50" t="s">
        <v>178</v>
      </c>
      <c r="H124" s="50" t="s">
        <v>1019</v>
      </c>
      <c r="I124" s="52" t="s">
        <v>780</v>
      </c>
      <c r="J124" s="24" t="s">
        <v>497</v>
      </c>
      <c r="K124" s="52" t="s">
        <v>341</v>
      </c>
      <c r="L124" s="24" t="s">
        <v>298</v>
      </c>
      <c r="M124" s="24" t="s">
        <v>186</v>
      </c>
      <c r="N124" s="24"/>
      <c r="O124" s="24"/>
      <c r="P124" s="24"/>
      <c r="Q124" s="24" t="s">
        <v>186</v>
      </c>
      <c r="R124" s="24"/>
      <c r="S124" s="24"/>
      <c r="T124" s="24"/>
      <c r="U124" s="24"/>
      <c r="V124" s="24"/>
      <c r="W124" s="28">
        <f t="shared" si="37"/>
        <v>1</v>
      </c>
      <c r="X124" s="24"/>
      <c r="Y124" s="91">
        <v>1</v>
      </c>
      <c r="Z124" s="24"/>
      <c r="AA124" s="24"/>
      <c r="AB124" s="24"/>
      <c r="AC124" s="24"/>
      <c r="AD124" s="24"/>
      <c r="AE124" s="24"/>
      <c r="AF124" s="24"/>
      <c r="AG124" s="24"/>
      <c r="AH124" s="24"/>
      <c r="AI124" s="24"/>
      <c r="AJ124" s="24"/>
      <c r="AK124" s="24"/>
      <c r="AL124" s="24"/>
      <c r="AM124" s="24" t="s">
        <v>758</v>
      </c>
      <c r="AN124" s="24" t="s">
        <v>758</v>
      </c>
      <c r="AO124" s="24" t="s">
        <v>758</v>
      </c>
      <c r="AP124" s="24" t="s">
        <v>758</v>
      </c>
      <c r="AQ124" s="24" t="s">
        <v>758</v>
      </c>
      <c r="AR124" s="24"/>
      <c r="AS124" s="24"/>
      <c r="AT124" s="24"/>
      <c r="AU124" s="24"/>
      <c r="AV124" s="24"/>
      <c r="AW124" s="24"/>
      <c r="AX124" s="24"/>
      <c r="AY124" s="24"/>
      <c r="AZ124" s="24"/>
      <c r="BA124" s="24"/>
      <c r="BB124" s="24"/>
      <c r="BC124" s="24"/>
      <c r="BD124" s="24"/>
      <c r="BE124" s="24"/>
      <c r="BF124" s="24"/>
      <c r="BG124" s="24"/>
      <c r="BH124" s="24"/>
      <c r="BI124" s="24">
        <v>2</v>
      </c>
      <c r="BJ124" s="24">
        <v>2</v>
      </c>
      <c r="BK124" s="24">
        <v>1</v>
      </c>
      <c r="BL124" s="24">
        <v>2</v>
      </c>
      <c r="BM124" s="24">
        <v>2</v>
      </c>
      <c r="BN124" s="24">
        <v>2</v>
      </c>
      <c r="BO124" s="24">
        <v>2</v>
      </c>
      <c r="BP124" s="24">
        <v>1</v>
      </c>
      <c r="BQ124" s="24">
        <v>2</v>
      </c>
      <c r="BR124" s="24">
        <v>1</v>
      </c>
      <c r="BS124" s="24">
        <v>2</v>
      </c>
      <c r="BT124" s="24">
        <v>2</v>
      </c>
      <c r="BU124" s="24">
        <v>2</v>
      </c>
      <c r="BV124" s="24">
        <v>2</v>
      </c>
      <c r="BW124" s="24">
        <v>2</v>
      </c>
      <c r="BX124" s="24">
        <v>1</v>
      </c>
      <c r="BY124" s="24">
        <v>2</v>
      </c>
      <c r="BZ124" s="24">
        <v>2</v>
      </c>
      <c r="CA124" s="24">
        <v>1</v>
      </c>
      <c r="CB124" s="24">
        <v>1</v>
      </c>
      <c r="CC124" s="24">
        <v>1</v>
      </c>
      <c r="CD124" s="24">
        <v>2</v>
      </c>
      <c r="CE124" s="24">
        <v>2</v>
      </c>
      <c r="CF124" s="24">
        <v>2</v>
      </c>
      <c r="CG124" s="24">
        <v>2</v>
      </c>
      <c r="CH124" s="24">
        <v>2</v>
      </c>
      <c r="CI124" s="24">
        <v>2</v>
      </c>
      <c r="CJ124" s="24"/>
      <c r="CK124" s="24">
        <v>2</v>
      </c>
      <c r="CL124" s="57">
        <f t="shared" si="60"/>
        <v>21</v>
      </c>
      <c r="CM124" s="67">
        <f t="shared" si="61"/>
        <v>0.75</v>
      </c>
      <c r="CN124" s="57">
        <f t="shared" si="62"/>
        <v>7</v>
      </c>
      <c r="CO124" s="67">
        <f t="shared" si="63"/>
        <v>0.25</v>
      </c>
      <c r="CP124" s="57">
        <f t="shared" si="64"/>
        <v>0</v>
      </c>
      <c r="CQ124" s="67">
        <f t="shared" si="65"/>
        <v>0</v>
      </c>
      <c r="CR124" s="57">
        <f t="shared" si="66"/>
        <v>1.75</v>
      </c>
      <c r="CS124" s="57" t="str">
        <f t="shared" si="45"/>
        <v>Đạt mục tiêu</v>
      </c>
    </row>
    <row r="125" spans="1:97" ht="78.75">
      <c r="A125" s="21">
        <v>79</v>
      </c>
      <c r="B125" s="24">
        <v>189</v>
      </c>
      <c r="C125" s="50" t="s">
        <v>179</v>
      </c>
      <c r="D125" s="55" t="s">
        <v>54</v>
      </c>
      <c r="E125" s="50" t="s">
        <v>163</v>
      </c>
      <c r="F125" s="55" t="s">
        <v>54</v>
      </c>
      <c r="G125" s="50" t="s">
        <v>163</v>
      </c>
      <c r="H125" s="50" t="s">
        <v>1020</v>
      </c>
      <c r="I125" s="52" t="s">
        <v>780</v>
      </c>
      <c r="J125" s="24" t="s">
        <v>497</v>
      </c>
      <c r="K125" s="52" t="s">
        <v>341</v>
      </c>
      <c r="L125" s="24" t="s">
        <v>318</v>
      </c>
      <c r="M125" s="24" t="s">
        <v>186</v>
      </c>
      <c r="N125" s="24"/>
      <c r="O125" s="24"/>
      <c r="P125" s="24"/>
      <c r="Q125" s="24"/>
      <c r="R125" s="24" t="s">
        <v>186</v>
      </c>
      <c r="S125" s="24"/>
      <c r="T125" s="24"/>
      <c r="U125" s="24"/>
      <c r="V125" s="24"/>
      <c r="W125" s="28">
        <f t="shared" si="37"/>
        <v>1</v>
      </c>
      <c r="X125" s="24"/>
      <c r="Y125" s="91">
        <v>1</v>
      </c>
      <c r="Z125" s="24"/>
      <c r="AA125" s="24"/>
      <c r="AB125" s="24"/>
      <c r="AC125" s="24"/>
      <c r="AD125" s="24"/>
      <c r="AE125" s="24"/>
      <c r="AF125" s="24"/>
      <c r="AG125" s="24"/>
      <c r="AH125" s="24"/>
      <c r="AI125" s="24"/>
      <c r="AJ125" s="24"/>
      <c r="AK125" s="24"/>
      <c r="AL125" s="24"/>
      <c r="AM125" s="24"/>
      <c r="AN125" s="24"/>
      <c r="AO125" s="24"/>
      <c r="AP125" s="24"/>
      <c r="AQ125" s="24"/>
      <c r="AR125" s="24" t="s">
        <v>758</v>
      </c>
      <c r="AS125" s="24" t="s">
        <v>758</v>
      </c>
      <c r="AT125" s="24" t="s">
        <v>758</v>
      </c>
      <c r="AU125" s="24" t="s">
        <v>758</v>
      </c>
      <c r="AV125" s="24"/>
      <c r="AW125" s="24"/>
      <c r="AX125" s="24"/>
      <c r="AY125" s="24"/>
      <c r="AZ125" s="24"/>
      <c r="BA125" s="24"/>
      <c r="BB125" s="24"/>
      <c r="BC125" s="24"/>
      <c r="BD125" s="24"/>
      <c r="BE125" s="24"/>
      <c r="BF125" s="24"/>
      <c r="BG125" s="24"/>
      <c r="BH125" s="24"/>
      <c r="BI125" s="24">
        <v>2</v>
      </c>
      <c r="BJ125" s="24">
        <v>2</v>
      </c>
      <c r="BK125" s="24">
        <v>1</v>
      </c>
      <c r="BL125" s="24">
        <v>2</v>
      </c>
      <c r="BM125" s="24">
        <v>2</v>
      </c>
      <c r="BN125" s="24">
        <v>2</v>
      </c>
      <c r="BO125" s="24">
        <v>2</v>
      </c>
      <c r="BP125" s="24">
        <v>1</v>
      </c>
      <c r="BQ125" s="24">
        <v>2</v>
      </c>
      <c r="BR125" s="24">
        <v>1</v>
      </c>
      <c r="BS125" s="24">
        <v>2</v>
      </c>
      <c r="BT125" s="24">
        <v>2</v>
      </c>
      <c r="BU125" s="24">
        <v>2</v>
      </c>
      <c r="BV125" s="24">
        <v>2</v>
      </c>
      <c r="BW125" s="24">
        <v>2</v>
      </c>
      <c r="BX125" s="24">
        <v>1</v>
      </c>
      <c r="BY125" s="24">
        <v>2</v>
      </c>
      <c r="BZ125" s="24">
        <v>2</v>
      </c>
      <c r="CA125" s="24">
        <v>2</v>
      </c>
      <c r="CB125" s="24">
        <v>1</v>
      </c>
      <c r="CC125" s="24">
        <v>1</v>
      </c>
      <c r="CD125" s="24">
        <v>2</v>
      </c>
      <c r="CE125" s="24">
        <v>2</v>
      </c>
      <c r="CF125" s="24">
        <v>2</v>
      </c>
      <c r="CG125" s="24">
        <v>2</v>
      </c>
      <c r="CH125" s="24">
        <v>2</v>
      </c>
      <c r="CI125" s="24">
        <v>2</v>
      </c>
      <c r="CJ125" s="24"/>
      <c r="CK125" s="24">
        <v>2</v>
      </c>
      <c r="CL125" s="57">
        <f t="shared" si="60"/>
        <v>22</v>
      </c>
      <c r="CM125" s="67">
        <f t="shared" si="61"/>
        <v>0.7857142857142857</v>
      </c>
      <c r="CN125" s="57">
        <f t="shared" si="62"/>
        <v>6</v>
      </c>
      <c r="CO125" s="67">
        <f t="shared" si="63"/>
        <v>0.21428571428571427</v>
      </c>
      <c r="CP125" s="57">
        <f t="shared" si="64"/>
        <v>0</v>
      </c>
      <c r="CQ125" s="67">
        <f t="shared" si="65"/>
        <v>0</v>
      </c>
      <c r="CR125" s="57">
        <f t="shared" si="66"/>
        <v>1.7857142857142858</v>
      </c>
      <c r="CS125" s="57" t="str">
        <f t="shared" si="45"/>
        <v>Đạt mục tiêu</v>
      </c>
    </row>
    <row r="126" spans="1:97" ht="54.75" customHeight="1">
      <c r="A126" s="21">
        <v>80</v>
      </c>
      <c r="B126" s="24">
        <v>190</v>
      </c>
      <c r="C126" s="195" t="s">
        <v>184</v>
      </c>
      <c r="D126" s="55" t="s">
        <v>11</v>
      </c>
      <c r="E126" s="50" t="s">
        <v>164</v>
      </c>
      <c r="F126" s="55" t="s">
        <v>11</v>
      </c>
      <c r="G126" s="50" t="s">
        <v>164</v>
      </c>
      <c r="H126" s="50" t="s">
        <v>1021</v>
      </c>
      <c r="I126" s="52" t="s">
        <v>780</v>
      </c>
      <c r="J126" s="24" t="s">
        <v>497</v>
      </c>
      <c r="K126" s="52" t="s">
        <v>341</v>
      </c>
      <c r="L126" s="24" t="s">
        <v>298</v>
      </c>
      <c r="M126" s="24" t="s">
        <v>186</v>
      </c>
      <c r="N126" s="24"/>
      <c r="O126" s="24"/>
      <c r="P126" s="24"/>
      <c r="Q126" s="24"/>
      <c r="R126" s="24"/>
      <c r="S126" s="24" t="s">
        <v>186</v>
      </c>
      <c r="T126" s="24"/>
      <c r="U126" s="24"/>
      <c r="V126" s="24"/>
      <c r="W126" s="28">
        <f t="shared" si="37"/>
        <v>1</v>
      </c>
      <c r="X126" s="24"/>
      <c r="Y126" s="91">
        <v>1</v>
      </c>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t="s">
        <v>756</v>
      </c>
      <c r="AW126" s="24"/>
      <c r="AX126" s="24" t="s">
        <v>756</v>
      </c>
      <c r="AY126" s="24" t="s">
        <v>756</v>
      </c>
      <c r="AZ126" s="24"/>
      <c r="BA126" s="24"/>
      <c r="BB126" s="24"/>
      <c r="BC126" s="24"/>
      <c r="BD126" s="24"/>
      <c r="BE126" s="24"/>
      <c r="BF126" s="24"/>
      <c r="BG126" s="24"/>
      <c r="BH126" s="24"/>
      <c r="BI126" s="24">
        <v>2</v>
      </c>
      <c r="BJ126" s="24">
        <v>2</v>
      </c>
      <c r="BK126" s="24">
        <v>1</v>
      </c>
      <c r="BL126" s="24">
        <v>2</v>
      </c>
      <c r="BM126" s="24">
        <v>2</v>
      </c>
      <c r="BN126" s="24">
        <v>2</v>
      </c>
      <c r="BO126" s="24">
        <v>2</v>
      </c>
      <c r="BP126" s="24">
        <v>1</v>
      </c>
      <c r="BQ126" s="24">
        <v>2</v>
      </c>
      <c r="BR126" s="24">
        <v>1</v>
      </c>
      <c r="BS126" s="24">
        <v>2</v>
      </c>
      <c r="BT126" s="24">
        <v>2</v>
      </c>
      <c r="BU126" s="24">
        <v>2</v>
      </c>
      <c r="BV126" s="24">
        <v>2</v>
      </c>
      <c r="BW126" s="24">
        <v>2</v>
      </c>
      <c r="BX126" s="24">
        <v>2</v>
      </c>
      <c r="BY126" s="24">
        <v>2</v>
      </c>
      <c r="BZ126" s="24">
        <v>2</v>
      </c>
      <c r="CA126" s="24">
        <v>2</v>
      </c>
      <c r="CB126" s="24">
        <v>1</v>
      </c>
      <c r="CC126" s="24">
        <v>1</v>
      </c>
      <c r="CD126" s="24">
        <v>2</v>
      </c>
      <c r="CE126" s="24">
        <v>2</v>
      </c>
      <c r="CF126" s="24">
        <v>2</v>
      </c>
      <c r="CG126" s="24">
        <v>2</v>
      </c>
      <c r="CH126" s="24">
        <v>2</v>
      </c>
      <c r="CI126" s="24">
        <v>2</v>
      </c>
      <c r="CJ126" s="24"/>
      <c r="CK126" s="24">
        <v>2</v>
      </c>
      <c r="CL126" s="57">
        <f t="shared" si="60"/>
        <v>23</v>
      </c>
      <c r="CM126" s="67">
        <f t="shared" si="61"/>
        <v>0.8214285714285714</v>
      </c>
      <c r="CN126" s="57">
        <f t="shared" si="62"/>
        <v>5</v>
      </c>
      <c r="CO126" s="67">
        <f t="shared" si="63"/>
        <v>0.17857142857142858</v>
      </c>
      <c r="CP126" s="57">
        <f t="shared" si="64"/>
        <v>0</v>
      </c>
      <c r="CQ126" s="67">
        <f t="shared" si="65"/>
        <v>0</v>
      </c>
      <c r="CR126" s="57">
        <f t="shared" si="66"/>
        <v>1.8214285714285714</v>
      </c>
      <c r="CS126" s="57" t="str">
        <f t="shared" si="45"/>
        <v>Đạt mục tiêu</v>
      </c>
    </row>
    <row r="127" spans="1:97" ht="54.75" customHeight="1">
      <c r="A127" s="21">
        <v>81</v>
      </c>
      <c r="B127" s="24">
        <v>191</v>
      </c>
      <c r="C127" s="196"/>
      <c r="D127" s="55" t="s">
        <v>11</v>
      </c>
      <c r="E127" s="50" t="s">
        <v>165</v>
      </c>
      <c r="F127" s="55" t="s">
        <v>11</v>
      </c>
      <c r="G127" s="50" t="s">
        <v>165</v>
      </c>
      <c r="H127" s="50" t="s">
        <v>690</v>
      </c>
      <c r="I127" s="52" t="s">
        <v>780</v>
      </c>
      <c r="J127" s="24" t="s">
        <v>497</v>
      </c>
      <c r="K127" s="52" t="s">
        <v>341</v>
      </c>
      <c r="L127" s="24" t="s">
        <v>298</v>
      </c>
      <c r="M127" s="24" t="s">
        <v>186</v>
      </c>
      <c r="N127" s="24"/>
      <c r="O127" s="24"/>
      <c r="P127" s="24"/>
      <c r="Q127" s="24"/>
      <c r="R127" s="24"/>
      <c r="S127" s="24"/>
      <c r="T127" s="24" t="s">
        <v>186</v>
      </c>
      <c r="U127" s="24"/>
      <c r="V127" s="24"/>
      <c r="W127" s="28">
        <f t="shared" si="37"/>
        <v>1</v>
      </c>
      <c r="X127" s="24"/>
      <c r="Y127" s="91">
        <v>1</v>
      </c>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t="s">
        <v>756</v>
      </c>
      <c r="AX127" s="24"/>
      <c r="AY127" s="24"/>
      <c r="AZ127" s="24" t="s">
        <v>756</v>
      </c>
      <c r="BA127" s="24" t="s">
        <v>756</v>
      </c>
      <c r="BB127" s="24" t="s">
        <v>756</v>
      </c>
      <c r="BC127" s="24"/>
      <c r="BD127" s="24"/>
      <c r="BE127" s="24"/>
      <c r="BF127" s="24"/>
      <c r="BG127" s="24"/>
      <c r="BH127" s="24"/>
      <c r="BI127" s="24">
        <v>2</v>
      </c>
      <c r="BJ127" s="24">
        <v>2</v>
      </c>
      <c r="BK127" s="24">
        <v>2</v>
      </c>
      <c r="BL127" s="24">
        <v>2</v>
      </c>
      <c r="BM127" s="24">
        <v>2</v>
      </c>
      <c r="BN127" s="24">
        <v>2</v>
      </c>
      <c r="BO127" s="24">
        <v>2</v>
      </c>
      <c r="BP127" s="24">
        <v>2</v>
      </c>
      <c r="BQ127" s="24">
        <v>2</v>
      </c>
      <c r="BR127" s="24">
        <v>2</v>
      </c>
      <c r="BS127" s="24">
        <v>2</v>
      </c>
      <c r="BT127" s="24">
        <v>2</v>
      </c>
      <c r="BU127" s="24">
        <v>2</v>
      </c>
      <c r="BV127" s="24">
        <v>2</v>
      </c>
      <c r="BW127" s="24">
        <v>2</v>
      </c>
      <c r="BX127" s="24">
        <v>2</v>
      </c>
      <c r="BY127" s="24">
        <v>2</v>
      </c>
      <c r="BZ127" s="24">
        <v>2</v>
      </c>
      <c r="CA127" s="24">
        <v>2</v>
      </c>
      <c r="CB127" s="24">
        <v>2</v>
      </c>
      <c r="CC127" s="24">
        <v>1</v>
      </c>
      <c r="CD127" s="24">
        <v>2</v>
      </c>
      <c r="CE127" s="24">
        <v>2</v>
      </c>
      <c r="CF127" s="24">
        <v>2</v>
      </c>
      <c r="CG127" s="24">
        <v>2</v>
      </c>
      <c r="CH127" s="24">
        <v>2</v>
      </c>
      <c r="CI127" s="24">
        <v>2</v>
      </c>
      <c r="CJ127" s="24">
        <v>2</v>
      </c>
      <c r="CK127" s="24">
        <v>2</v>
      </c>
      <c r="CL127" s="57">
        <f t="shared" si="60"/>
        <v>28</v>
      </c>
      <c r="CM127" s="67">
        <f t="shared" si="61"/>
        <v>0.96551724137931039</v>
      </c>
      <c r="CN127" s="57">
        <f t="shared" si="62"/>
        <v>1</v>
      </c>
      <c r="CO127" s="67">
        <f t="shared" si="63"/>
        <v>3.4482758620689655E-2</v>
      </c>
      <c r="CP127" s="57">
        <f t="shared" si="64"/>
        <v>0</v>
      </c>
      <c r="CQ127" s="67">
        <f t="shared" si="65"/>
        <v>0</v>
      </c>
      <c r="CR127" s="57">
        <f t="shared" si="66"/>
        <v>1.9655172413793103</v>
      </c>
      <c r="CS127" s="57" t="str">
        <f t="shared" si="45"/>
        <v>Đạt mục tiêu</v>
      </c>
    </row>
    <row r="128" spans="1:97" ht="54.75" customHeight="1">
      <c r="A128" s="21">
        <v>82</v>
      </c>
      <c r="B128" s="24">
        <v>198</v>
      </c>
      <c r="C128" s="196"/>
      <c r="D128" s="22" t="s">
        <v>10</v>
      </c>
      <c r="E128" s="50" t="s">
        <v>90</v>
      </c>
      <c r="F128" s="55" t="s">
        <v>10</v>
      </c>
      <c r="G128" s="50" t="s">
        <v>90</v>
      </c>
      <c r="H128" s="50" t="s">
        <v>691</v>
      </c>
      <c r="I128" s="52" t="s">
        <v>780</v>
      </c>
      <c r="J128" s="24" t="s">
        <v>497</v>
      </c>
      <c r="K128" s="52" t="s">
        <v>341</v>
      </c>
      <c r="L128" s="24" t="s">
        <v>298</v>
      </c>
      <c r="M128" s="24" t="s">
        <v>186</v>
      </c>
      <c r="N128" s="24"/>
      <c r="O128" s="24"/>
      <c r="P128" s="24"/>
      <c r="Q128" s="24"/>
      <c r="R128" s="24"/>
      <c r="S128" s="24"/>
      <c r="T128" s="24"/>
      <c r="U128" s="24" t="s">
        <v>186</v>
      </c>
      <c r="V128" s="24"/>
      <c r="W128" s="28">
        <f t="shared" si="37"/>
        <v>1</v>
      </c>
      <c r="X128" s="24"/>
      <c r="Y128" s="91">
        <v>1</v>
      </c>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t="s">
        <v>753</v>
      </c>
      <c r="BD128" s="24" t="s">
        <v>753</v>
      </c>
      <c r="BE128" s="24" t="s">
        <v>753</v>
      </c>
      <c r="BF128" s="24"/>
      <c r="BG128" s="24"/>
      <c r="BH128" s="24"/>
      <c r="BI128" s="24">
        <v>2</v>
      </c>
      <c r="BJ128" s="24">
        <v>2</v>
      </c>
      <c r="BK128" s="24">
        <v>2</v>
      </c>
      <c r="BL128" s="24">
        <v>2</v>
      </c>
      <c r="BM128" s="24">
        <v>2</v>
      </c>
      <c r="BN128" s="24">
        <v>2</v>
      </c>
      <c r="BO128" s="24">
        <v>2</v>
      </c>
      <c r="BP128" s="24">
        <v>2</v>
      </c>
      <c r="BQ128" s="24">
        <v>2</v>
      </c>
      <c r="BR128" s="24">
        <v>2</v>
      </c>
      <c r="BS128" s="24">
        <v>2</v>
      </c>
      <c r="BT128" s="24">
        <v>2</v>
      </c>
      <c r="BU128" s="24">
        <v>2</v>
      </c>
      <c r="BV128" s="24">
        <v>2</v>
      </c>
      <c r="BW128" s="24">
        <v>2</v>
      </c>
      <c r="BX128" s="24">
        <v>2</v>
      </c>
      <c r="BY128" s="24">
        <v>2</v>
      </c>
      <c r="BZ128" s="24">
        <v>2</v>
      </c>
      <c r="CA128" s="24">
        <v>2</v>
      </c>
      <c r="CB128" s="24">
        <v>2</v>
      </c>
      <c r="CC128" s="24">
        <v>1</v>
      </c>
      <c r="CD128" s="24">
        <v>2</v>
      </c>
      <c r="CE128" s="24">
        <v>2</v>
      </c>
      <c r="CF128" s="24">
        <v>2</v>
      </c>
      <c r="CG128" s="24">
        <v>2</v>
      </c>
      <c r="CH128" s="24">
        <v>2</v>
      </c>
      <c r="CI128" s="24">
        <v>2</v>
      </c>
      <c r="CJ128" s="24">
        <v>2</v>
      </c>
      <c r="CK128" s="24">
        <v>2</v>
      </c>
      <c r="CL128" s="57">
        <f t="shared" si="60"/>
        <v>28</v>
      </c>
      <c r="CM128" s="67">
        <f t="shared" si="61"/>
        <v>0.96551724137931039</v>
      </c>
      <c r="CN128" s="57">
        <f t="shared" si="62"/>
        <v>1</v>
      </c>
      <c r="CO128" s="67">
        <f t="shared" si="63"/>
        <v>3.4482758620689655E-2</v>
      </c>
      <c r="CP128" s="57">
        <f t="shared" si="64"/>
        <v>0</v>
      </c>
      <c r="CQ128" s="67">
        <f t="shared" si="65"/>
        <v>0</v>
      </c>
      <c r="CR128" s="57">
        <f t="shared" si="66"/>
        <v>1.9655172413793103</v>
      </c>
      <c r="CS128" s="57" t="str">
        <f t="shared" si="45"/>
        <v>Đạt mục tiêu</v>
      </c>
    </row>
    <row r="129" spans="1:97" ht="89.25" customHeight="1">
      <c r="A129" s="21">
        <v>83</v>
      </c>
      <c r="B129" s="24">
        <v>199</v>
      </c>
      <c r="C129" s="50" t="s">
        <v>176</v>
      </c>
      <c r="D129" s="22" t="s">
        <v>10</v>
      </c>
      <c r="E129" s="50" t="s">
        <v>175</v>
      </c>
      <c r="F129" s="55" t="s">
        <v>13</v>
      </c>
      <c r="G129" s="50" t="s">
        <v>175</v>
      </c>
      <c r="H129" s="50" t="s">
        <v>692</v>
      </c>
      <c r="I129" s="52" t="s">
        <v>780</v>
      </c>
      <c r="J129" s="24" t="s">
        <v>497</v>
      </c>
      <c r="K129" s="52" t="s">
        <v>341</v>
      </c>
      <c r="L129" s="24" t="s">
        <v>298</v>
      </c>
      <c r="M129" s="24" t="s">
        <v>186</v>
      </c>
      <c r="N129" s="24"/>
      <c r="O129" s="24"/>
      <c r="P129" s="24"/>
      <c r="Q129" s="24"/>
      <c r="R129" s="24"/>
      <c r="S129" s="24"/>
      <c r="T129" s="24"/>
      <c r="U129" s="24"/>
      <c r="V129" s="24" t="s">
        <v>186</v>
      </c>
      <c r="W129" s="28">
        <f t="shared" si="37"/>
        <v>1</v>
      </c>
      <c r="X129" s="24"/>
      <c r="Y129" s="91">
        <v>1</v>
      </c>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t="s">
        <v>759</v>
      </c>
      <c r="BG129" s="24" t="s">
        <v>759</v>
      </c>
      <c r="BH129" s="24" t="s">
        <v>759</v>
      </c>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57">
        <f t="shared" si="60"/>
        <v>0</v>
      </c>
      <c r="CM129" s="67" t="e">
        <f t="shared" si="61"/>
        <v>#DIV/0!</v>
      </c>
      <c r="CN129" s="57">
        <f t="shared" si="62"/>
        <v>0</v>
      </c>
      <c r="CO129" s="67" t="e">
        <f t="shared" si="63"/>
        <v>#DIV/0!</v>
      </c>
      <c r="CP129" s="57">
        <f t="shared" si="64"/>
        <v>0</v>
      </c>
      <c r="CQ129" s="67" t="e">
        <f t="shared" si="65"/>
        <v>#DIV/0!</v>
      </c>
      <c r="CR129" s="57" t="e">
        <f t="shared" si="66"/>
        <v>#DIV/0!</v>
      </c>
      <c r="CS129" s="57" t="e">
        <f t="shared" si="45"/>
        <v>#DIV/0!</v>
      </c>
    </row>
    <row r="130" spans="1:97" ht="105" customHeight="1">
      <c r="A130" s="21">
        <v>84</v>
      </c>
      <c r="B130" s="24">
        <v>200</v>
      </c>
      <c r="C130" s="50" t="s">
        <v>174</v>
      </c>
      <c r="D130" s="22" t="s">
        <v>10</v>
      </c>
      <c r="E130" s="50" t="s">
        <v>173</v>
      </c>
      <c r="F130" s="55" t="s">
        <v>10</v>
      </c>
      <c r="G130" s="50" t="s">
        <v>173</v>
      </c>
      <c r="H130" s="50" t="s">
        <v>703</v>
      </c>
      <c r="I130" s="52" t="s">
        <v>780</v>
      </c>
      <c r="J130" s="24" t="s">
        <v>497</v>
      </c>
      <c r="K130" s="52" t="s">
        <v>341</v>
      </c>
      <c r="L130" s="24" t="s">
        <v>298</v>
      </c>
      <c r="M130" s="24" t="s">
        <v>186</v>
      </c>
      <c r="N130" s="24" t="s">
        <v>186</v>
      </c>
      <c r="O130" s="24"/>
      <c r="P130" s="24"/>
      <c r="Q130" s="24"/>
      <c r="R130" s="24"/>
      <c r="S130" s="24"/>
      <c r="T130" s="24"/>
      <c r="U130" s="24"/>
      <c r="V130" s="24"/>
      <c r="W130" s="28">
        <f t="shared" si="37"/>
        <v>1</v>
      </c>
      <c r="X130" s="24"/>
      <c r="Y130" s="91">
        <v>1</v>
      </c>
      <c r="Z130" s="24" t="s">
        <v>759</v>
      </c>
      <c r="AA130" s="24" t="s">
        <v>759</v>
      </c>
      <c r="AB130" s="24" t="s">
        <v>759</v>
      </c>
      <c r="AC130" s="24" t="s">
        <v>759</v>
      </c>
      <c r="AD130" s="24" t="s">
        <v>759</v>
      </c>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v>2</v>
      </c>
      <c r="BJ130" s="24">
        <v>2</v>
      </c>
      <c r="BK130" s="24">
        <v>2</v>
      </c>
      <c r="BL130" s="24">
        <v>2</v>
      </c>
      <c r="BM130" s="24">
        <v>2</v>
      </c>
      <c r="BN130" s="24">
        <v>2</v>
      </c>
      <c r="BO130" s="24">
        <v>2</v>
      </c>
      <c r="BP130" s="24">
        <v>2</v>
      </c>
      <c r="BQ130" s="24">
        <v>2</v>
      </c>
      <c r="BR130" s="24">
        <v>2</v>
      </c>
      <c r="BS130" s="24">
        <v>2</v>
      </c>
      <c r="BT130" s="24">
        <v>2</v>
      </c>
      <c r="BU130" s="24">
        <v>2</v>
      </c>
      <c r="BV130" s="24">
        <v>2</v>
      </c>
      <c r="BW130" s="24">
        <v>2</v>
      </c>
      <c r="BX130" s="24">
        <v>2</v>
      </c>
      <c r="BY130" s="24">
        <v>2</v>
      </c>
      <c r="BZ130" s="24">
        <v>2</v>
      </c>
      <c r="CA130" s="24">
        <v>2</v>
      </c>
      <c r="CB130" s="24">
        <v>2</v>
      </c>
      <c r="CC130" s="24">
        <v>1</v>
      </c>
      <c r="CD130" s="24">
        <v>2</v>
      </c>
      <c r="CE130" s="24">
        <v>2</v>
      </c>
      <c r="CF130" s="24">
        <v>2</v>
      </c>
      <c r="CG130" s="24">
        <v>2</v>
      </c>
      <c r="CH130" s="24">
        <v>2</v>
      </c>
      <c r="CI130" s="24">
        <v>2</v>
      </c>
      <c r="CJ130" s="24"/>
      <c r="CK130" s="24">
        <v>2</v>
      </c>
      <c r="CL130" s="57">
        <f t="shared" si="60"/>
        <v>27</v>
      </c>
      <c r="CM130" s="67">
        <f t="shared" si="61"/>
        <v>0.9642857142857143</v>
      </c>
      <c r="CN130" s="57">
        <f t="shared" si="62"/>
        <v>1</v>
      </c>
      <c r="CO130" s="67">
        <f t="shared" si="63"/>
        <v>3.5714285714285712E-2</v>
      </c>
      <c r="CP130" s="57">
        <f t="shared" si="64"/>
        <v>0</v>
      </c>
      <c r="CQ130" s="67">
        <f t="shared" si="65"/>
        <v>0</v>
      </c>
      <c r="CR130" s="57">
        <f t="shared" si="66"/>
        <v>1.9642857142857142</v>
      </c>
      <c r="CS130" s="57" t="str">
        <f t="shared" si="45"/>
        <v>Đạt mục tiêu</v>
      </c>
    </row>
    <row r="131" spans="1:97" ht="41.25" customHeight="1">
      <c r="A131" s="21">
        <v>89</v>
      </c>
      <c r="B131" s="28">
        <v>208</v>
      </c>
      <c r="C131" s="186" t="s">
        <v>250</v>
      </c>
      <c r="D131" s="186"/>
      <c r="E131" s="186"/>
      <c r="F131" s="29" t="s">
        <v>361</v>
      </c>
      <c r="G131" s="29" t="s">
        <v>361</v>
      </c>
      <c r="H131" s="29" t="s">
        <v>361</v>
      </c>
      <c r="I131" s="29" t="s">
        <v>361</v>
      </c>
      <c r="J131" s="29" t="s">
        <v>361</v>
      </c>
      <c r="K131" s="52" t="s">
        <v>341</v>
      </c>
      <c r="L131" s="29" t="s">
        <v>361</v>
      </c>
      <c r="M131" s="29" t="s">
        <v>361</v>
      </c>
      <c r="N131" s="29" t="s">
        <v>361</v>
      </c>
      <c r="O131" s="29" t="s">
        <v>361</v>
      </c>
      <c r="P131" s="29" t="s">
        <v>361</v>
      </c>
      <c r="Q131" s="29" t="s">
        <v>361</v>
      </c>
      <c r="R131" s="29" t="s">
        <v>361</v>
      </c>
      <c r="S131" s="29" t="s">
        <v>361</v>
      </c>
      <c r="T131" s="29" t="s">
        <v>361</v>
      </c>
      <c r="U131" s="29" t="s">
        <v>361</v>
      </c>
      <c r="V131" s="29" t="s">
        <v>361</v>
      </c>
      <c r="W131" s="28">
        <f t="shared" si="37"/>
        <v>0</v>
      </c>
      <c r="X131" s="29"/>
      <c r="Y131" s="91">
        <f>SUM(Y132:Y144)</f>
        <v>12</v>
      </c>
      <c r="Z131" s="29" t="s">
        <v>361</v>
      </c>
      <c r="AA131" s="29" t="s">
        <v>361</v>
      </c>
      <c r="AB131" s="29" t="s">
        <v>361</v>
      </c>
      <c r="AC131" s="29" t="s">
        <v>361</v>
      </c>
      <c r="AD131" s="29" t="s">
        <v>361</v>
      </c>
      <c r="AE131" s="29" t="s">
        <v>361</v>
      </c>
      <c r="AF131" s="29" t="s">
        <v>361</v>
      </c>
      <c r="AG131" s="29" t="s">
        <v>361</v>
      </c>
      <c r="AH131" s="29" t="s">
        <v>361</v>
      </c>
      <c r="AI131" s="29" t="s">
        <v>361</v>
      </c>
      <c r="AJ131" s="29" t="s">
        <v>361</v>
      </c>
      <c r="AK131" s="29" t="s">
        <v>361</v>
      </c>
      <c r="AL131" s="29" t="s">
        <v>361</v>
      </c>
      <c r="AM131" s="29" t="s">
        <v>361</v>
      </c>
      <c r="AN131" s="29" t="s">
        <v>361</v>
      </c>
      <c r="AO131" s="29" t="s">
        <v>361</v>
      </c>
      <c r="AP131" s="29"/>
      <c r="AQ131" s="29" t="s">
        <v>361</v>
      </c>
      <c r="AR131" s="29" t="s">
        <v>361</v>
      </c>
      <c r="AS131" s="29" t="s">
        <v>361</v>
      </c>
      <c r="AT131" s="29" t="s">
        <v>361</v>
      </c>
      <c r="AU131" s="29" t="s">
        <v>361</v>
      </c>
      <c r="AV131" s="29" t="s">
        <v>361</v>
      </c>
      <c r="AW131" s="29" t="s">
        <v>361</v>
      </c>
      <c r="AX131" s="29" t="s">
        <v>361</v>
      </c>
      <c r="AY131" s="29" t="s">
        <v>361</v>
      </c>
      <c r="AZ131" s="29" t="s">
        <v>361</v>
      </c>
      <c r="BA131" s="29" t="s">
        <v>361</v>
      </c>
      <c r="BB131" s="29"/>
      <c r="BC131" s="29" t="s">
        <v>361</v>
      </c>
      <c r="BD131" s="29" t="s">
        <v>361</v>
      </c>
      <c r="BE131" s="29" t="s">
        <v>361</v>
      </c>
      <c r="BF131" s="29" t="s">
        <v>361</v>
      </c>
      <c r="BG131" s="29" t="s">
        <v>361</v>
      </c>
      <c r="BH131" s="29" t="s">
        <v>361</v>
      </c>
      <c r="BI131" s="29" t="s">
        <v>361</v>
      </c>
      <c r="BJ131" s="29" t="s">
        <v>361</v>
      </c>
      <c r="BK131" s="29" t="s">
        <v>361</v>
      </c>
      <c r="BL131" s="29" t="s">
        <v>361</v>
      </c>
      <c r="BM131" s="29" t="s">
        <v>361</v>
      </c>
      <c r="BN131" s="29" t="s">
        <v>361</v>
      </c>
      <c r="BO131" s="29" t="s">
        <v>361</v>
      </c>
      <c r="BP131" s="29" t="s">
        <v>361</v>
      </c>
      <c r="BQ131" s="29" t="s">
        <v>361</v>
      </c>
      <c r="BR131" s="29" t="s">
        <v>361</v>
      </c>
      <c r="BS131" s="29" t="s">
        <v>361</v>
      </c>
      <c r="BT131" s="29" t="s">
        <v>361</v>
      </c>
      <c r="BU131" s="29" t="s">
        <v>361</v>
      </c>
      <c r="BV131" s="29" t="s">
        <v>361</v>
      </c>
      <c r="BW131" s="29" t="s">
        <v>361</v>
      </c>
      <c r="BX131" s="29" t="s">
        <v>361</v>
      </c>
      <c r="BY131" s="29" t="s">
        <v>361</v>
      </c>
      <c r="BZ131" s="29" t="s">
        <v>361</v>
      </c>
      <c r="CA131" s="29" t="s">
        <v>361</v>
      </c>
      <c r="CB131" s="29" t="s">
        <v>361</v>
      </c>
      <c r="CC131" s="29" t="s">
        <v>361</v>
      </c>
      <c r="CD131" s="29" t="s">
        <v>361</v>
      </c>
      <c r="CE131" s="29" t="s">
        <v>361</v>
      </c>
      <c r="CF131" s="29" t="s">
        <v>361</v>
      </c>
      <c r="CG131" s="29" t="s">
        <v>361</v>
      </c>
      <c r="CH131" s="29" t="s">
        <v>361</v>
      </c>
      <c r="CI131" s="29" t="s">
        <v>361</v>
      </c>
      <c r="CJ131" s="29" t="s">
        <v>361</v>
      </c>
      <c r="CK131" s="29" t="s">
        <v>361</v>
      </c>
      <c r="CL131" s="29" t="s">
        <v>361</v>
      </c>
      <c r="CM131" s="29" t="s">
        <v>361</v>
      </c>
      <c r="CN131" s="29" t="s">
        <v>361</v>
      </c>
      <c r="CO131" s="29" t="s">
        <v>361</v>
      </c>
      <c r="CP131" s="29" t="s">
        <v>361</v>
      </c>
      <c r="CQ131" s="29" t="s">
        <v>361</v>
      </c>
      <c r="CR131" s="29" t="s">
        <v>361</v>
      </c>
      <c r="CS131" s="29" t="s">
        <v>361</v>
      </c>
    </row>
    <row r="132" spans="1:97" ht="72" customHeight="1">
      <c r="A132" s="21">
        <v>90</v>
      </c>
      <c r="B132" s="24">
        <v>211</v>
      </c>
      <c r="C132" s="181" t="s">
        <v>166</v>
      </c>
      <c r="D132" s="191" t="s">
        <v>10</v>
      </c>
      <c r="E132" s="181" t="s">
        <v>367</v>
      </c>
      <c r="F132" s="191" t="s">
        <v>12</v>
      </c>
      <c r="G132" s="18" t="s">
        <v>1022</v>
      </c>
      <c r="H132" s="18" t="s">
        <v>1023</v>
      </c>
      <c r="I132" s="52" t="s">
        <v>780</v>
      </c>
      <c r="J132" s="24" t="s">
        <v>497</v>
      </c>
      <c r="K132" s="52" t="s">
        <v>341</v>
      </c>
      <c r="L132" s="24" t="s">
        <v>298</v>
      </c>
      <c r="M132" s="24" t="s">
        <v>186</v>
      </c>
      <c r="N132" s="24" t="s">
        <v>186</v>
      </c>
      <c r="O132" s="24"/>
      <c r="P132" s="24"/>
      <c r="Q132" s="24"/>
      <c r="R132" s="24"/>
      <c r="S132" s="24"/>
      <c r="T132" s="24"/>
      <c r="U132" s="24"/>
      <c r="V132" s="24"/>
      <c r="W132" s="28">
        <f t="shared" si="37"/>
        <v>1</v>
      </c>
      <c r="X132" s="24"/>
      <c r="Y132" s="91"/>
      <c r="Z132" s="24" t="s">
        <v>757</v>
      </c>
      <c r="AA132" s="24" t="s">
        <v>757</v>
      </c>
      <c r="AB132" s="24" t="s">
        <v>757</v>
      </c>
      <c r="AC132" s="24" t="s">
        <v>757</v>
      </c>
      <c r="AD132" s="24" t="s">
        <v>757</v>
      </c>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v>2</v>
      </c>
      <c r="BJ132" s="24">
        <v>2</v>
      </c>
      <c r="BK132" s="24">
        <v>1</v>
      </c>
      <c r="BL132" s="24">
        <v>1</v>
      </c>
      <c r="BM132" s="24">
        <v>2</v>
      </c>
      <c r="BN132" s="24">
        <v>2</v>
      </c>
      <c r="BO132" s="24">
        <v>2</v>
      </c>
      <c r="BP132" s="24">
        <v>1</v>
      </c>
      <c r="BQ132" s="24">
        <v>2</v>
      </c>
      <c r="BR132" s="24">
        <v>1</v>
      </c>
      <c r="BS132" s="24">
        <v>2</v>
      </c>
      <c r="BT132" s="24">
        <v>2</v>
      </c>
      <c r="BU132" s="24">
        <v>2</v>
      </c>
      <c r="BV132" s="24">
        <v>2</v>
      </c>
      <c r="BW132" s="24">
        <v>2</v>
      </c>
      <c r="BX132" s="24">
        <v>1</v>
      </c>
      <c r="BY132" s="24">
        <v>2</v>
      </c>
      <c r="BZ132" s="24">
        <v>2</v>
      </c>
      <c r="CA132" s="24">
        <v>1</v>
      </c>
      <c r="CB132" s="24">
        <v>1</v>
      </c>
      <c r="CC132" s="24">
        <v>1</v>
      </c>
      <c r="CD132" s="24">
        <v>2</v>
      </c>
      <c r="CE132" s="24">
        <v>2</v>
      </c>
      <c r="CF132" s="24">
        <v>2</v>
      </c>
      <c r="CG132" s="24">
        <v>2</v>
      </c>
      <c r="CH132" s="24">
        <v>2</v>
      </c>
      <c r="CI132" s="24">
        <v>2</v>
      </c>
      <c r="CJ132" s="24"/>
      <c r="CK132" s="24">
        <v>2</v>
      </c>
      <c r="CL132" s="57">
        <f>COUNTIF($BI132:$CK132,2)</f>
        <v>20</v>
      </c>
      <c r="CM132" s="67">
        <f>CL132/COUNTA($BI132:$CK132)</f>
        <v>0.7142857142857143</v>
      </c>
      <c r="CN132" s="57">
        <f>COUNTIF($BI132:$CK132,1)</f>
        <v>8</v>
      </c>
      <c r="CO132" s="67">
        <f>CN132/COUNTA($BI132:$CK132)</f>
        <v>0.2857142857142857</v>
      </c>
      <c r="CP132" s="57">
        <f>COUNTIF($BI132:$CK132,0)</f>
        <v>0</v>
      </c>
      <c r="CQ132" s="67">
        <f>CP132/COUNTA($BI132:$CK132)</f>
        <v>0</v>
      </c>
      <c r="CR132" s="57">
        <f>(((CL132*2)+(CN132*1)+(CP132*0)))/COUNTA($BI132:$CK132)</f>
        <v>1.7142857142857142</v>
      </c>
      <c r="CS132" s="57" t="str">
        <f t="shared" si="45"/>
        <v>Đạt mục tiêu</v>
      </c>
    </row>
    <row r="133" spans="1:97" ht="72" customHeight="1">
      <c r="A133" s="21"/>
      <c r="B133" s="24"/>
      <c r="C133" s="182"/>
      <c r="D133" s="193"/>
      <c r="E133" s="182"/>
      <c r="F133" s="193"/>
      <c r="G133" s="18" t="s">
        <v>1024</v>
      </c>
      <c r="H133" s="18" t="s">
        <v>1025</v>
      </c>
      <c r="I133" s="52" t="s">
        <v>780</v>
      </c>
      <c r="J133" s="24" t="s">
        <v>497</v>
      </c>
      <c r="K133" s="52" t="s">
        <v>341</v>
      </c>
      <c r="L133" s="24" t="s">
        <v>298</v>
      </c>
      <c r="M133" s="24" t="s">
        <v>186</v>
      </c>
      <c r="N133" s="24"/>
      <c r="O133" s="24" t="s">
        <v>186</v>
      </c>
      <c r="P133" s="24"/>
      <c r="Q133" s="24"/>
      <c r="R133" s="24"/>
      <c r="S133" s="24"/>
      <c r="T133" s="24"/>
      <c r="U133" s="24"/>
      <c r="V133" s="24"/>
      <c r="W133" s="28">
        <f t="shared" si="37"/>
        <v>1</v>
      </c>
      <c r="X133" s="24"/>
      <c r="Y133" s="91">
        <v>1</v>
      </c>
      <c r="Z133" s="24"/>
      <c r="AA133" s="24"/>
      <c r="AB133" s="24"/>
      <c r="AC133" s="24"/>
      <c r="AD133" s="24"/>
      <c r="AE133" s="24" t="s">
        <v>757</v>
      </c>
      <c r="AF133" s="24" t="s">
        <v>757</v>
      </c>
      <c r="AG133" s="24" t="s">
        <v>757</v>
      </c>
      <c r="AH133" s="24" t="s">
        <v>757</v>
      </c>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v>2</v>
      </c>
      <c r="BJ133" s="24">
        <v>2</v>
      </c>
      <c r="BK133" s="24">
        <v>2</v>
      </c>
      <c r="BL133" s="24">
        <v>2</v>
      </c>
      <c r="BM133" s="24">
        <v>2</v>
      </c>
      <c r="BN133" s="24">
        <v>2</v>
      </c>
      <c r="BO133" s="24">
        <v>2</v>
      </c>
      <c r="BP133" s="24">
        <v>2</v>
      </c>
      <c r="BQ133" s="24">
        <v>2</v>
      </c>
      <c r="BR133" s="24">
        <v>2</v>
      </c>
      <c r="BS133" s="24">
        <v>2</v>
      </c>
      <c r="BT133" s="24">
        <v>2</v>
      </c>
      <c r="BU133" s="24">
        <v>2</v>
      </c>
      <c r="BV133" s="24">
        <v>2</v>
      </c>
      <c r="BW133" s="24">
        <v>2</v>
      </c>
      <c r="BX133" s="24">
        <v>2</v>
      </c>
      <c r="BY133" s="24">
        <v>2</v>
      </c>
      <c r="BZ133" s="24">
        <v>2</v>
      </c>
      <c r="CA133" s="24">
        <v>2</v>
      </c>
      <c r="CB133" s="24">
        <v>2</v>
      </c>
      <c r="CC133" s="24">
        <v>1</v>
      </c>
      <c r="CD133" s="24">
        <v>2</v>
      </c>
      <c r="CE133" s="24">
        <v>2</v>
      </c>
      <c r="CF133" s="24">
        <v>2</v>
      </c>
      <c r="CG133" s="24">
        <v>2</v>
      </c>
      <c r="CH133" s="24">
        <v>2</v>
      </c>
      <c r="CI133" s="24">
        <v>2</v>
      </c>
      <c r="CJ133" s="24"/>
      <c r="CK133" s="24">
        <v>2</v>
      </c>
      <c r="CL133" s="57">
        <f>COUNTIF($BI133:$CK133,2)</f>
        <v>27</v>
      </c>
      <c r="CM133" s="67">
        <f>CL133/COUNTA($BI133:$CK133)</f>
        <v>0.9642857142857143</v>
      </c>
      <c r="CN133" s="57">
        <f>COUNTIF($BI133:$CK133,1)</f>
        <v>1</v>
      </c>
      <c r="CO133" s="67">
        <f>CN133/COUNTA($BI133:$CK133)</f>
        <v>3.5714285714285712E-2</v>
      </c>
      <c r="CP133" s="57">
        <f>COUNTIF($BI133:$CK133,0)</f>
        <v>0</v>
      </c>
      <c r="CQ133" s="67">
        <f>CP133/COUNTA($BI133:$CK133)</f>
        <v>0</v>
      </c>
      <c r="CR133" s="57">
        <f>(((CL133*2)+(CN133*1)+(CP133*0)))/COUNTA($BI133:$CK133)</f>
        <v>1.9642857142857142</v>
      </c>
      <c r="CS133" s="57" t="str">
        <f t="shared" si="45"/>
        <v>Đạt mục tiêu</v>
      </c>
    </row>
    <row r="134" spans="1:97" ht="72" customHeight="1">
      <c r="A134" s="21">
        <v>91</v>
      </c>
      <c r="B134" s="24">
        <v>214</v>
      </c>
      <c r="C134" s="50" t="s">
        <v>167</v>
      </c>
      <c r="D134" s="22" t="s">
        <v>10</v>
      </c>
      <c r="E134" s="18" t="s">
        <v>168</v>
      </c>
      <c r="F134" s="22" t="s">
        <v>12</v>
      </c>
      <c r="G134" s="18" t="s">
        <v>168</v>
      </c>
      <c r="H134" s="18" t="s">
        <v>1026</v>
      </c>
      <c r="I134" s="52" t="s">
        <v>780</v>
      </c>
      <c r="J134" s="24" t="s">
        <v>330</v>
      </c>
      <c r="K134" s="52" t="s">
        <v>341</v>
      </c>
      <c r="L134" s="24" t="s">
        <v>298</v>
      </c>
      <c r="M134" s="24" t="s">
        <v>186</v>
      </c>
      <c r="N134" s="24"/>
      <c r="O134" s="24"/>
      <c r="P134" s="24" t="s">
        <v>186</v>
      </c>
      <c r="Q134" s="24"/>
      <c r="R134" s="24"/>
      <c r="S134" s="24"/>
      <c r="T134" s="24"/>
      <c r="U134" s="24"/>
      <c r="V134" s="24"/>
      <c r="W134" s="28">
        <f t="shared" si="37"/>
        <v>1</v>
      </c>
      <c r="X134" s="24"/>
      <c r="Y134" s="91">
        <v>1</v>
      </c>
      <c r="Z134" s="24"/>
      <c r="AA134" s="24"/>
      <c r="AB134" s="24"/>
      <c r="AC134" s="24"/>
      <c r="AD134" s="24"/>
      <c r="AE134" s="24"/>
      <c r="AF134" s="24"/>
      <c r="AG134" s="24"/>
      <c r="AH134" s="24"/>
      <c r="AI134" s="24" t="s">
        <v>757</v>
      </c>
      <c r="AJ134" s="24" t="s">
        <v>757</v>
      </c>
      <c r="AK134" s="24" t="s">
        <v>757</v>
      </c>
      <c r="AL134" s="24" t="s">
        <v>757</v>
      </c>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v>2</v>
      </c>
      <c r="BJ134" s="24">
        <v>2</v>
      </c>
      <c r="BK134" s="24">
        <v>1</v>
      </c>
      <c r="BL134" s="24">
        <v>2</v>
      </c>
      <c r="BM134" s="24">
        <v>2</v>
      </c>
      <c r="BN134" s="24">
        <v>2</v>
      </c>
      <c r="BO134" s="24">
        <v>2</v>
      </c>
      <c r="BP134" s="24">
        <v>1</v>
      </c>
      <c r="BQ134" s="24">
        <v>2</v>
      </c>
      <c r="BR134" s="24">
        <v>1</v>
      </c>
      <c r="BS134" s="24">
        <v>2</v>
      </c>
      <c r="BT134" s="24">
        <v>2</v>
      </c>
      <c r="BU134" s="24">
        <v>2</v>
      </c>
      <c r="BV134" s="24">
        <v>2</v>
      </c>
      <c r="BW134" s="24">
        <v>2</v>
      </c>
      <c r="BX134" s="24">
        <v>1</v>
      </c>
      <c r="BY134" s="24">
        <v>2</v>
      </c>
      <c r="BZ134" s="24">
        <v>2</v>
      </c>
      <c r="CA134" s="24">
        <v>1</v>
      </c>
      <c r="CB134" s="24">
        <v>1</v>
      </c>
      <c r="CC134" s="24">
        <v>0</v>
      </c>
      <c r="CD134" s="24">
        <v>2</v>
      </c>
      <c r="CE134" s="24">
        <v>2</v>
      </c>
      <c r="CF134" s="24">
        <v>2</v>
      </c>
      <c r="CG134" s="24">
        <v>2</v>
      </c>
      <c r="CH134" s="24">
        <v>2</v>
      </c>
      <c r="CI134" s="24">
        <v>2</v>
      </c>
      <c r="CJ134" s="24"/>
      <c r="CK134" s="24">
        <v>2</v>
      </c>
      <c r="CL134" s="57">
        <f>COUNTIF($BI134:$CK134,2)</f>
        <v>21</v>
      </c>
      <c r="CM134" s="67">
        <f>CL134/COUNTA($BI134:$CK134)</f>
        <v>0.75</v>
      </c>
      <c r="CN134" s="57">
        <f>COUNTIF($BI134:$CK134,1)</f>
        <v>6</v>
      </c>
      <c r="CO134" s="67">
        <f>CN134/COUNTA($BI134:$CK134)</f>
        <v>0.21428571428571427</v>
      </c>
      <c r="CP134" s="57">
        <f>COUNTIF($BI134:$CK134,0)</f>
        <v>1</v>
      </c>
      <c r="CQ134" s="67">
        <f>CP134/COUNTA($BI134:$CK134)</f>
        <v>3.5714285714285712E-2</v>
      </c>
      <c r="CR134" s="57">
        <f>(((CL134*2)+(CN134*1)+(CP134*0)))/COUNTA($BI134:$CK134)</f>
        <v>1.7142857142857142</v>
      </c>
      <c r="CS134" s="57" t="str">
        <f t="shared" si="45"/>
        <v>Đạt mục tiêu</v>
      </c>
    </row>
    <row r="135" spans="1:97" ht="64.5" customHeight="1">
      <c r="A135" s="21"/>
      <c r="B135" s="24"/>
      <c r="C135" s="181" t="s">
        <v>305</v>
      </c>
      <c r="D135" s="22" t="s">
        <v>10</v>
      </c>
      <c r="E135" s="18" t="s">
        <v>1205</v>
      </c>
      <c r="F135" s="22" t="s">
        <v>12</v>
      </c>
      <c r="G135" s="18" t="s">
        <v>1205</v>
      </c>
      <c r="H135" s="18" t="s">
        <v>1205</v>
      </c>
      <c r="I135" s="52" t="s">
        <v>780</v>
      </c>
      <c r="J135" s="24" t="s">
        <v>497</v>
      </c>
      <c r="K135" s="52" t="s">
        <v>341</v>
      </c>
      <c r="L135" s="24" t="s">
        <v>298</v>
      </c>
      <c r="M135" s="24" t="s">
        <v>186</v>
      </c>
      <c r="N135" s="24" t="s">
        <v>186</v>
      </c>
      <c r="O135" s="24"/>
      <c r="P135" s="24"/>
      <c r="Q135" s="24"/>
      <c r="R135" s="24"/>
      <c r="S135" s="24"/>
      <c r="T135" s="24"/>
      <c r="U135" s="24"/>
      <c r="V135" s="24"/>
      <c r="W135" s="28">
        <f t="shared" si="37"/>
        <v>1</v>
      </c>
      <c r="X135" s="24"/>
      <c r="Y135" s="91">
        <v>1</v>
      </c>
      <c r="Z135" s="24" t="s">
        <v>756</v>
      </c>
      <c r="AA135" s="24" t="s">
        <v>756</v>
      </c>
      <c r="AB135" s="24" t="s">
        <v>756</v>
      </c>
      <c r="AC135" s="24" t="s">
        <v>756</v>
      </c>
      <c r="AD135" s="24" t="s">
        <v>756</v>
      </c>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57"/>
      <c r="CM135" s="67"/>
      <c r="CN135" s="57"/>
      <c r="CO135" s="67"/>
      <c r="CP135" s="57"/>
      <c r="CQ135" s="67"/>
      <c r="CR135" s="57"/>
      <c r="CS135" s="57"/>
    </row>
    <row r="136" spans="1:97" ht="64.5" customHeight="1">
      <c r="A136" s="21"/>
      <c r="B136" s="24"/>
      <c r="C136" s="190"/>
      <c r="D136" s="22" t="s">
        <v>10</v>
      </c>
      <c r="E136" s="18" t="s">
        <v>1206</v>
      </c>
      <c r="F136" s="22" t="s">
        <v>12</v>
      </c>
      <c r="G136" s="18" t="s">
        <v>1206</v>
      </c>
      <c r="H136" s="18" t="s">
        <v>1213</v>
      </c>
      <c r="I136" s="52" t="s">
        <v>780</v>
      </c>
      <c r="J136" s="24" t="s">
        <v>497</v>
      </c>
      <c r="K136" s="52" t="s">
        <v>341</v>
      </c>
      <c r="L136" s="24" t="s">
        <v>298</v>
      </c>
      <c r="M136" s="24" t="s">
        <v>186</v>
      </c>
      <c r="N136" s="24"/>
      <c r="O136" s="24" t="s">
        <v>186</v>
      </c>
      <c r="P136" s="24"/>
      <c r="Q136" s="24"/>
      <c r="R136" s="24"/>
      <c r="S136" s="24"/>
      <c r="T136" s="24"/>
      <c r="U136" s="24"/>
      <c r="V136" s="24"/>
      <c r="W136" s="28">
        <f t="shared" si="37"/>
        <v>1</v>
      </c>
      <c r="X136" s="24"/>
      <c r="Y136" s="91">
        <v>1</v>
      </c>
      <c r="Z136" s="24"/>
      <c r="AA136" s="24"/>
      <c r="AB136" s="24"/>
      <c r="AC136" s="24"/>
      <c r="AD136" s="24"/>
      <c r="AE136" s="24" t="s">
        <v>757</v>
      </c>
      <c r="AF136" s="24" t="s">
        <v>757</v>
      </c>
      <c r="AG136" s="24" t="s">
        <v>757</v>
      </c>
      <c r="AH136" s="24" t="s">
        <v>757</v>
      </c>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57"/>
      <c r="CM136" s="67"/>
      <c r="CN136" s="57"/>
      <c r="CO136" s="67"/>
      <c r="CP136" s="57"/>
      <c r="CQ136" s="67"/>
      <c r="CR136" s="57"/>
      <c r="CS136" s="57"/>
    </row>
    <row r="137" spans="1:97" ht="64.5" customHeight="1">
      <c r="A137" s="21"/>
      <c r="B137" s="24"/>
      <c r="C137" s="190"/>
      <c r="D137" s="22" t="s">
        <v>10</v>
      </c>
      <c r="E137" s="18" t="s">
        <v>1207</v>
      </c>
      <c r="F137" s="22" t="s">
        <v>12</v>
      </c>
      <c r="G137" s="18" t="s">
        <v>1207</v>
      </c>
      <c r="H137" s="18" t="s">
        <v>1214</v>
      </c>
      <c r="I137" s="52" t="s">
        <v>780</v>
      </c>
      <c r="J137" s="24" t="s">
        <v>497</v>
      </c>
      <c r="K137" s="52" t="s">
        <v>341</v>
      </c>
      <c r="L137" s="24" t="s">
        <v>298</v>
      </c>
      <c r="M137" s="24" t="s">
        <v>186</v>
      </c>
      <c r="N137" s="24"/>
      <c r="O137" s="24"/>
      <c r="P137" s="24" t="s">
        <v>186</v>
      </c>
      <c r="Q137" s="24"/>
      <c r="R137" s="24"/>
      <c r="S137" s="24"/>
      <c r="T137" s="24"/>
      <c r="U137" s="24"/>
      <c r="V137" s="24"/>
      <c r="W137" s="28">
        <f t="shared" si="37"/>
        <v>1</v>
      </c>
      <c r="X137" s="24"/>
      <c r="Y137" s="91">
        <v>1</v>
      </c>
      <c r="Z137" s="24"/>
      <c r="AA137" s="24"/>
      <c r="AB137" s="24"/>
      <c r="AC137" s="24"/>
      <c r="AD137" s="24"/>
      <c r="AE137" s="24"/>
      <c r="AF137" s="24"/>
      <c r="AG137" s="24"/>
      <c r="AH137" s="24"/>
      <c r="AI137" s="24" t="s">
        <v>757</v>
      </c>
      <c r="AJ137" s="24" t="s">
        <v>757</v>
      </c>
      <c r="AK137" s="24" t="s">
        <v>757</v>
      </c>
      <c r="AL137" s="24" t="s">
        <v>757</v>
      </c>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57"/>
      <c r="CM137" s="67"/>
      <c r="CN137" s="57"/>
      <c r="CO137" s="67"/>
      <c r="CP137" s="57"/>
      <c r="CQ137" s="67"/>
      <c r="CR137" s="57"/>
      <c r="CS137" s="57"/>
    </row>
    <row r="138" spans="1:97" ht="49.5" customHeight="1">
      <c r="A138" s="21"/>
      <c r="B138" s="24"/>
      <c r="C138" s="190"/>
      <c r="D138" s="22" t="s">
        <v>10</v>
      </c>
      <c r="E138" s="18" t="s">
        <v>1208</v>
      </c>
      <c r="F138" s="22" t="s">
        <v>12</v>
      </c>
      <c r="G138" s="18" t="s">
        <v>1208</v>
      </c>
      <c r="H138" s="18" t="s">
        <v>1215</v>
      </c>
      <c r="I138" s="52" t="s">
        <v>780</v>
      </c>
      <c r="J138" s="24" t="s">
        <v>497</v>
      </c>
      <c r="K138" s="52" t="s">
        <v>341</v>
      </c>
      <c r="L138" s="24" t="s">
        <v>298</v>
      </c>
      <c r="M138" s="24" t="s">
        <v>186</v>
      </c>
      <c r="N138" s="24"/>
      <c r="O138" s="24"/>
      <c r="P138" s="24"/>
      <c r="Q138" s="24" t="s">
        <v>186</v>
      </c>
      <c r="R138" s="24"/>
      <c r="S138" s="24"/>
      <c r="T138" s="24"/>
      <c r="U138" s="24"/>
      <c r="V138" s="24"/>
      <c r="W138" s="28">
        <f t="shared" si="37"/>
        <v>1</v>
      </c>
      <c r="X138" s="24"/>
      <c r="Y138" s="91">
        <v>1</v>
      </c>
      <c r="Z138" s="24"/>
      <c r="AA138" s="24"/>
      <c r="AB138" s="24"/>
      <c r="AC138" s="24"/>
      <c r="AD138" s="24"/>
      <c r="AE138" s="24"/>
      <c r="AF138" s="24"/>
      <c r="AG138" s="24"/>
      <c r="AH138" s="24"/>
      <c r="AI138" s="24"/>
      <c r="AJ138" s="24"/>
      <c r="AK138" s="24"/>
      <c r="AL138" s="24"/>
      <c r="AM138" s="24" t="s">
        <v>756</v>
      </c>
      <c r="AN138" s="24" t="s">
        <v>756</v>
      </c>
      <c r="AO138" s="24" t="s">
        <v>756</v>
      </c>
      <c r="AP138" s="24" t="s">
        <v>756</v>
      </c>
      <c r="AQ138" s="24" t="s">
        <v>756</v>
      </c>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57"/>
      <c r="CM138" s="67"/>
      <c r="CN138" s="57"/>
      <c r="CO138" s="67"/>
      <c r="CP138" s="57"/>
      <c r="CQ138" s="67"/>
      <c r="CR138" s="57"/>
      <c r="CS138" s="57"/>
    </row>
    <row r="139" spans="1:97" ht="49.5" customHeight="1">
      <c r="A139" s="21"/>
      <c r="B139" s="24"/>
      <c r="C139" s="190"/>
      <c r="D139" s="22" t="s">
        <v>10</v>
      </c>
      <c r="E139" s="18" t="s">
        <v>1209</v>
      </c>
      <c r="F139" s="22" t="s">
        <v>12</v>
      </c>
      <c r="G139" s="18" t="s">
        <v>1209</v>
      </c>
      <c r="H139" s="18" t="s">
        <v>1216</v>
      </c>
      <c r="I139" s="52" t="s">
        <v>780</v>
      </c>
      <c r="J139" s="24" t="s">
        <v>497</v>
      </c>
      <c r="K139" s="52" t="s">
        <v>341</v>
      </c>
      <c r="L139" s="24" t="s">
        <v>298</v>
      </c>
      <c r="M139" s="24" t="s">
        <v>186</v>
      </c>
      <c r="N139" s="24"/>
      <c r="O139" s="24"/>
      <c r="P139" s="24"/>
      <c r="Q139" s="24"/>
      <c r="R139" s="24" t="s">
        <v>186</v>
      </c>
      <c r="S139" s="24"/>
      <c r="T139" s="24"/>
      <c r="U139" s="24"/>
      <c r="V139" s="24"/>
      <c r="W139" s="28">
        <f t="shared" si="37"/>
        <v>1</v>
      </c>
      <c r="X139" s="24"/>
      <c r="Y139" s="91">
        <v>1</v>
      </c>
      <c r="Z139" s="24"/>
      <c r="AA139" s="24"/>
      <c r="AB139" s="24"/>
      <c r="AC139" s="24"/>
      <c r="AD139" s="24"/>
      <c r="AE139" s="24"/>
      <c r="AF139" s="24"/>
      <c r="AG139" s="24"/>
      <c r="AH139" s="24"/>
      <c r="AI139" s="24"/>
      <c r="AJ139" s="24"/>
      <c r="AK139" s="24"/>
      <c r="AL139" s="24"/>
      <c r="AM139" s="24"/>
      <c r="AN139" s="24"/>
      <c r="AO139" s="24"/>
      <c r="AP139" s="24"/>
      <c r="AQ139" s="24"/>
      <c r="AR139" s="24" t="s">
        <v>753</v>
      </c>
      <c r="AS139" s="24" t="s">
        <v>753</v>
      </c>
      <c r="AT139" s="24" t="s">
        <v>753</v>
      </c>
      <c r="AU139" s="24" t="s">
        <v>753</v>
      </c>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57"/>
      <c r="CM139" s="67"/>
      <c r="CN139" s="57"/>
      <c r="CO139" s="67"/>
      <c r="CP139" s="57"/>
      <c r="CQ139" s="67"/>
      <c r="CR139" s="57"/>
      <c r="CS139" s="57"/>
    </row>
    <row r="140" spans="1:97" ht="49.5" customHeight="1">
      <c r="A140" s="21"/>
      <c r="B140" s="24"/>
      <c r="C140" s="190"/>
      <c r="D140" s="22" t="s">
        <v>10</v>
      </c>
      <c r="E140" s="18" t="s">
        <v>1210</v>
      </c>
      <c r="F140" s="22" t="s">
        <v>12</v>
      </c>
      <c r="G140" s="18" t="s">
        <v>1210</v>
      </c>
      <c r="H140" s="18" t="s">
        <v>1217</v>
      </c>
      <c r="I140" s="52" t="s">
        <v>780</v>
      </c>
      <c r="J140" s="24" t="s">
        <v>497</v>
      </c>
      <c r="K140" s="52" t="s">
        <v>341</v>
      </c>
      <c r="L140" s="24" t="s">
        <v>298</v>
      </c>
      <c r="M140" s="24" t="s">
        <v>186</v>
      </c>
      <c r="N140" s="24"/>
      <c r="O140" s="24"/>
      <c r="P140" s="24"/>
      <c r="Q140" s="24"/>
      <c r="R140" s="24"/>
      <c r="S140" s="24"/>
      <c r="T140" s="24" t="s">
        <v>186</v>
      </c>
      <c r="U140" s="24"/>
      <c r="V140" s="24"/>
      <c r="W140" s="28">
        <f t="shared" si="37"/>
        <v>1</v>
      </c>
      <c r="X140" s="24"/>
      <c r="Y140" s="91">
        <v>1</v>
      </c>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t="s">
        <v>757</v>
      </c>
      <c r="BA140" s="24" t="s">
        <v>757</v>
      </c>
      <c r="BB140" s="24" t="s">
        <v>757</v>
      </c>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57"/>
      <c r="CM140" s="67"/>
      <c r="CN140" s="57"/>
      <c r="CO140" s="67"/>
      <c r="CP140" s="57"/>
      <c r="CQ140" s="67"/>
      <c r="CR140" s="57"/>
      <c r="CS140" s="57"/>
    </row>
    <row r="141" spans="1:97" ht="49.5" customHeight="1">
      <c r="A141" s="21"/>
      <c r="B141" s="24"/>
      <c r="C141" s="190"/>
      <c r="D141" s="22" t="s">
        <v>10</v>
      </c>
      <c r="E141" s="18" t="s">
        <v>1211</v>
      </c>
      <c r="F141" s="22" t="s">
        <v>12</v>
      </c>
      <c r="G141" s="18" t="s">
        <v>1211</v>
      </c>
      <c r="H141" s="18" t="s">
        <v>1218</v>
      </c>
      <c r="I141" s="52" t="s">
        <v>780</v>
      </c>
      <c r="J141" s="24" t="s">
        <v>497</v>
      </c>
      <c r="K141" s="52" t="s">
        <v>341</v>
      </c>
      <c r="L141" s="24" t="s">
        <v>298</v>
      </c>
      <c r="M141" s="24" t="s">
        <v>186</v>
      </c>
      <c r="N141" s="24"/>
      <c r="O141" s="24"/>
      <c r="P141" s="24"/>
      <c r="Q141" s="24"/>
      <c r="R141" s="24"/>
      <c r="S141" s="24" t="s">
        <v>186</v>
      </c>
      <c r="T141" s="24"/>
      <c r="U141" s="24"/>
      <c r="V141" s="24"/>
      <c r="W141" s="28">
        <f t="shared" si="37"/>
        <v>1</v>
      </c>
      <c r="X141" s="24"/>
      <c r="Y141" s="91">
        <v>1</v>
      </c>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t="s">
        <v>757</v>
      </c>
      <c r="AW141" s="24" t="s">
        <v>757</v>
      </c>
      <c r="AX141" s="24" t="s">
        <v>757</v>
      </c>
      <c r="AY141" s="24" t="s">
        <v>757</v>
      </c>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57"/>
      <c r="CM141" s="67"/>
      <c r="CN141" s="57"/>
      <c r="CO141" s="67"/>
      <c r="CP141" s="57"/>
      <c r="CQ141" s="67"/>
      <c r="CR141" s="57"/>
      <c r="CS141" s="57"/>
    </row>
    <row r="142" spans="1:97" ht="63.75" customHeight="1">
      <c r="A142" s="21">
        <v>92</v>
      </c>
      <c r="B142" s="24">
        <v>215</v>
      </c>
      <c r="C142" s="182"/>
      <c r="D142" s="55" t="s">
        <v>10</v>
      </c>
      <c r="E142" s="50" t="s">
        <v>1212</v>
      </c>
      <c r="F142" s="22" t="s">
        <v>12</v>
      </c>
      <c r="G142" s="50" t="s">
        <v>1212</v>
      </c>
      <c r="H142" s="50" t="s">
        <v>1219</v>
      </c>
      <c r="I142" s="52" t="s">
        <v>780</v>
      </c>
      <c r="J142" s="24" t="s">
        <v>497</v>
      </c>
      <c r="K142" s="52" t="s">
        <v>341</v>
      </c>
      <c r="L142" s="24" t="s">
        <v>298</v>
      </c>
      <c r="M142" s="24" t="s">
        <v>186</v>
      </c>
      <c r="N142" s="24"/>
      <c r="O142" s="24"/>
      <c r="P142" s="24"/>
      <c r="Q142" s="24"/>
      <c r="R142" s="24"/>
      <c r="S142" s="24"/>
      <c r="T142" s="24"/>
      <c r="U142" s="24" t="s">
        <v>186</v>
      </c>
      <c r="V142" s="24"/>
      <c r="W142" s="28">
        <f t="shared" si="37"/>
        <v>1</v>
      </c>
      <c r="X142" s="24"/>
      <c r="Y142" s="91">
        <v>1</v>
      </c>
      <c r="Z142" s="24"/>
      <c r="AA142" s="24"/>
      <c r="AB142" s="24"/>
      <c r="AC142" s="24"/>
      <c r="AD142" s="24"/>
      <c r="AE142" s="24"/>
      <c r="AF142" s="24"/>
      <c r="AG142" s="24"/>
      <c r="AH142" s="24"/>
      <c r="AI142" s="24"/>
      <c r="AJ142" s="24"/>
      <c r="AK142" s="24"/>
      <c r="AL142" s="24"/>
      <c r="AM142" s="24" t="s">
        <v>756</v>
      </c>
      <c r="AN142" s="24" t="s">
        <v>756</v>
      </c>
      <c r="AO142" s="24" t="s">
        <v>756</v>
      </c>
      <c r="AP142" s="24" t="s">
        <v>756</v>
      </c>
      <c r="AQ142" s="24" t="s">
        <v>756</v>
      </c>
      <c r="AR142" s="24"/>
      <c r="AS142" s="24"/>
      <c r="AT142" s="24"/>
      <c r="AU142" s="24"/>
      <c r="AV142" s="24"/>
      <c r="AW142" s="24"/>
      <c r="AX142" s="24"/>
      <c r="AY142" s="24"/>
      <c r="AZ142" s="24"/>
      <c r="BA142" s="24"/>
      <c r="BB142" s="24"/>
      <c r="BC142" s="24" t="s">
        <v>757</v>
      </c>
      <c r="BD142" s="24" t="s">
        <v>757</v>
      </c>
      <c r="BE142" s="24" t="s">
        <v>757</v>
      </c>
      <c r="BF142" s="24"/>
      <c r="BG142" s="24"/>
      <c r="BH142" s="24"/>
      <c r="BI142" s="24">
        <v>2</v>
      </c>
      <c r="BJ142" s="24">
        <v>2</v>
      </c>
      <c r="BK142" s="24">
        <v>1</v>
      </c>
      <c r="BL142" s="24">
        <v>2</v>
      </c>
      <c r="BM142" s="24">
        <v>2</v>
      </c>
      <c r="BN142" s="24">
        <v>2</v>
      </c>
      <c r="BO142" s="24">
        <v>2</v>
      </c>
      <c r="BP142" s="24">
        <v>1</v>
      </c>
      <c r="BQ142" s="24">
        <v>2</v>
      </c>
      <c r="BR142" s="24">
        <v>1</v>
      </c>
      <c r="BS142" s="24">
        <v>2</v>
      </c>
      <c r="BT142" s="24">
        <v>2</v>
      </c>
      <c r="BU142" s="24">
        <v>2</v>
      </c>
      <c r="BV142" s="24">
        <v>2</v>
      </c>
      <c r="BW142" s="24">
        <v>2</v>
      </c>
      <c r="BX142" s="24">
        <v>1</v>
      </c>
      <c r="BY142" s="24">
        <v>2</v>
      </c>
      <c r="BZ142" s="24">
        <v>2</v>
      </c>
      <c r="CA142" s="24">
        <v>1</v>
      </c>
      <c r="CB142" s="24">
        <v>1</v>
      </c>
      <c r="CC142" s="24">
        <v>1</v>
      </c>
      <c r="CD142" s="24">
        <v>2</v>
      </c>
      <c r="CE142" s="24">
        <v>2</v>
      </c>
      <c r="CF142" s="24">
        <v>2</v>
      </c>
      <c r="CG142" s="24">
        <v>2</v>
      </c>
      <c r="CH142" s="24">
        <v>2</v>
      </c>
      <c r="CI142" s="24">
        <v>2</v>
      </c>
      <c r="CJ142" s="24"/>
      <c r="CK142" s="24">
        <v>2</v>
      </c>
      <c r="CL142" s="57">
        <f>COUNTIF($BI142:$CK142,2)</f>
        <v>21</v>
      </c>
      <c r="CM142" s="67">
        <f>CL142/COUNTA($BI142:$CK142)</f>
        <v>0.75</v>
      </c>
      <c r="CN142" s="57">
        <f>COUNTIF($BI142:$CK142,1)</f>
        <v>7</v>
      </c>
      <c r="CO142" s="67">
        <f>CN142/COUNTA($BI142:$CK142)</f>
        <v>0.25</v>
      </c>
      <c r="CP142" s="57">
        <f>COUNTIF($BI142:$CK142,0)</f>
        <v>0</v>
      </c>
      <c r="CQ142" s="67">
        <f>CP142/COUNTA($BI142:$CK142)</f>
        <v>0</v>
      </c>
      <c r="CR142" s="57">
        <f>(((CL142*2)+(CN142*1)+(CP142*0)))/COUNTA($BI142:$CK142)</f>
        <v>1.75</v>
      </c>
      <c r="CS142" s="57" t="str">
        <f t="shared" si="45"/>
        <v>Đạt mục tiêu</v>
      </c>
    </row>
    <row r="143" spans="1:97" ht="63.75" customHeight="1">
      <c r="A143" s="21"/>
      <c r="B143" s="24"/>
      <c r="C143" s="181" t="s">
        <v>185</v>
      </c>
      <c r="D143" s="55"/>
      <c r="E143" s="50" t="s">
        <v>1220</v>
      </c>
      <c r="F143" s="22" t="s">
        <v>12</v>
      </c>
      <c r="G143" s="50" t="s">
        <v>1222</v>
      </c>
      <c r="H143" s="50" t="s">
        <v>1224</v>
      </c>
      <c r="I143" s="52" t="s">
        <v>780</v>
      </c>
      <c r="J143" s="24" t="s">
        <v>330</v>
      </c>
      <c r="K143" s="52" t="s">
        <v>341</v>
      </c>
      <c r="L143" s="24" t="s">
        <v>298</v>
      </c>
      <c r="M143" s="24" t="s">
        <v>186</v>
      </c>
      <c r="N143" s="24"/>
      <c r="O143" s="24"/>
      <c r="P143" s="24"/>
      <c r="Q143" s="24"/>
      <c r="R143" s="24"/>
      <c r="S143" s="24"/>
      <c r="T143" s="24"/>
      <c r="U143" s="24"/>
      <c r="V143" s="24" t="s">
        <v>186</v>
      </c>
      <c r="W143" s="28">
        <f t="shared" si="37"/>
        <v>1</v>
      </c>
      <c r="X143" s="24"/>
      <c r="Y143" s="91">
        <v>1</v>
      </c>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57"/>
      <c r="CM143" s="67"/>
      <c r="CN143" s="57"/>
      <c r="CO143" s="67"/>
      <c r="CP143" s="57"/>
      <c r="CQ143" s="67"/>
      <c r="CR143" s="57"/>
      <c r="CS143" s="57"/>
    </row>
    <row r="144" spans="1:97" ht="102.75" customHeight="1">
      <c r="A144" s="21">
        <v>93</v>
      </c>
      <c r="B144" s="24">
        <v>218</v>
      </c>
      <c r="C144" s="182"/>
      <c r="D144" s="55" t="s">
        <v>10</v>
      </c>
      <c r="E144" s="50" t="s">
        <v>1221</v>
      </c>
      <c r="F144" s="55" t="s">
        <v>12</v>
      </c>
      <c r="G144" s="50" t="s">
        <v>1223</v>
      </c>
      <c r="H144" s="50" t="s">
        <v>1225</v>
      </c>
      <c r="I144" s="52" t="s">
        <v>780</v>
      </c>
      <c r="J144" s="24" t="s">
        <v>330</v>
      </c>
      <c r="K144" s="52" t="s">
        <v>341</v>
      </c>
      <c r="L144" s="24" t="s">
        <v>298</v>
      </c>
      <c r="M144" s="24" t="s">
        <v>186</v>
      </c>
      <c r="N144" s="24"/>
      <c r="O144" s="24"/>
      <c r="P144" s="24"/>
      <c r="Q144" s="24"/>
      <c r="R144" s="24"/>
      <c r="S144" s="24"/>
      <c r="T144" s="24"/>
      <c r="U144" s="24"/>
      <c r="V144" s="24" t="s">
        <v>186</v>
      </c>
      <c r="W144" s="28">
        <f t="shared" si="37"/>
        <v>1</v>
      </c>
      <c r="X144" s="24"/>
      <c r="Y144" s="91">
        <v>1</v>
      </c>
      <c r="Z144" s="24"/>
      <c r="AA144" s="24"/>
      <c r="AB144" s="24"/>
      <c r="AC144" s="24"/>
      <c r="AD144" s="24"/>
      <c r="AE144" s="24"/>
      <c r="AF144" s="24"/>
      <c r="AG144" s="24"/>
      <c r="AH144" s="24"/>
      <c r="AI144" s="24"/>
      <c r="AJ144" s="24"/>
      <c r="AK144" s="24"/>
      <c r="AL144" s="24"/>
      <c r="AM144" s="24"/>
      <c r="AN144" s="24"/>
      <c r="AO144" s="24"/>
      <c r="AP144" s="24"/>
      <c r="AQ144" s="24"/>
      <c r="AR144" s="24" t="s">
        <v>753</v>
      </c>
      <c r="AS144" s="24" t="s">
        <v>753</v>
      </c>
      <c r="AT144" s="24" t="s">
        <v>753</v>
      </c>
      <c r="AU144" s="24" t="s">
        <v>753</v>
      </c>
      <c r="AV144" s="24"/>
      <c r="AW144" s="24"/>
      <c r="AX144" s="24"/>
      <c r="AY144" s="24"/>
      <c r="AZ144" s="24"/>
      <c r="BA144" s="24"/>
      <c r="BB144" s="24"/>
      <c r="BC144" s="24"/>
      <c r="BD144" s="24"/>
      <c r="BE144" s="24"/>
      <c r="BF144" s="24"/>
      <c r="BG144" s="24"/>
      <c r="BH144" s="24"/>
      <c r="BI144" s="24">
        <v>2</v>
      </c>
      <c r="BJ144" s="24">
        <v>2</v>
      </c>
      <c r="BK144" s="24">
        <v>1</v>
      </c>
      <c r="BL144" s="24">
        <v>2</v>
      </c>
      <c r="BM144" s="24">
        <v>2</v>
      </c>
      <c r="BN144" s="24">
        <v>2</v>
      </c>
      <c r="BO144" s="24">
        <v>2</v>
      </c>
      <c r="BP144" s="24">
        <v>1</v>
      </c>
      <c r="BQ144" s="24">
        <v>2</v>
      </c>
      <c r="BR144" s="24">
        <v>1</v>
      </c>
      <c r="BS144" s="24">
        <v>2</v>
      </c>
      <c r="BT144" s="24">
        <v>2</v>
      </c>
      <c r="BU144" s="24">
        <v>2</v>
      </c>
      <c r="BV144" s="24">
        <v>2</v>
      </c>
      <c r="BW144" s="24">
        <v>2</v>
      </c>
      <c r="BX144" s="24">
        <v>1</v>
      </c>
      <c r="BY144" s="24">
        <v>2</v>
      </c>
      <c r="BZ144" s="24">
        <v>2</v>
      </c>
      <c r="CA144" s="24">
        <v>2</v>
      </c>
      <c r="CB144" s="24">
        <v>1</v>
      </c>
      <c r="CC144" s="24">
        <v>1</v>
      </c>
      <c r="CD144" s="24">
        <v>2</v>
      </c>
      <c r="CE144" s="24">
        <v>2</v>
      </c>
      <c r="CF144" s="24">
        <v>2</v>
      </c>
      <c r="CG144" s="24">
        <v>2</v>
      </c>
      <c r="CH144" s="24">
        <v>2</v>
      </c>
      <c r="CI144" s="24">
        <v>2</v>
      </c>
      <c r="CJ144" s="24"/>
      <c r="CK144" s="24">
        <v>2</v>
      </c>
      <c r="CL144" s="57">
        <f>COUNTIF($BI144:$CK144,2)</f>
        <v>22</v>
      </c>
      <c r="CM144" s="67">
        <f>CL144/COUNTA($BI144:$CK144)</f>
        <v>0.7857142857142857</v>
      </c>
      <c r="CN144" s="57">
        <f>COUNTIF($BI144:$CK144,1)</f>
        <v>6</v>
      </c>
      <c r="CO144" s="67">
        <f>CN144/COUNTA($BI144:$CK144)</f>
        <v>0.21428571428571427</v>
      </c>
      <c r="CP144" s="57">
        <f>COUNTIF($BI144:$CK144,0)</f>
        <v>0</v>
      </c>
      <c r="CQ144" s="67">
        <f>CP144/COUNTA($BI144:$CK144)</f>
        <v>0</v>
      </c>
      <c r="CR144" s="57">
        <f>(((CL144*2)+(CN144*1)+(CP144*0)))/COUNTA($BI144:$CK144)</f>
        <v>1.7857142857142858</v>
      </c>
      <c r="CS144" s="57" t="str">
        <f t="shared" si="45"/>
        <v>Đạt mục tiêu</v>
      </c>
    </row>
    <row r="145" spans="1:97" ht="31.5">
      <c r="A145" s="21">
        <v>98</v>
      </c>
      <c r="B145" s="28">
        <v>225</v>
      </c>
      <c r="C145" s="186" t="s">
        <v>170</v>
      </c>
      <c r="D145" s="186"/>
      <c r="E145" s="186"/>
      <c r="F145" s="29" t="s">
        <v>361</v>
      </c>
      <c r="G145" s="29" t="s">
        <v>361</v>
      </c>
      <c r="H145" s="29" t="s">
        <v>361</v>
      </c>
      <c r="I145" s="29" t="s">
        <v>361</v>
      </c>
      <c r="J145" s="29" t="s">
        <v>361</v>
      </c>
      <c r="K145" s="52" t="s">
        <v>346</v>
      </c>
      <c r="L145" s="29" t="s">
        <v>361</v>
      </c>
      <c r="M145" s="29" t="s">
        <v>361</v>
      </c>
      <c r="N145" s="29" t="s">
        <v>361</v>
      </c>
      <c r="O145" s="29" t="s">
        <v>361</v>
      </c>
      <c r="P145" s="29" t="s">
        <v>361</v>
      </c>
      <c r="Q145" s="29" t="s">
        <v>361</v>
      </c>
      <c r="R145" s="29" t="s">
        <v>361</v>
      </c>
      <c r="S145" s="29" t="s">
        <v>361</v>
      </c>
      <c r="T145" s="29" t="s">
        <v>361</v>
      </c>
      <c r="U145" s="29" t="s">
        <v>361</v>
      </c>
      <c r="V145" s="29" t="s">
        <v>361</v>
      </c>
      <c r="W145" s="28">
        <f t="shared" si="37"/>
        <v>0</v>
      </c>
      <c r="X145" s="29"/>
      <c r="Y145" s="91">
        <f>Y146+Y179+Y215</f>
        <v>30</v>
      </c>
      <c r="Z145" s="29" t="s">
        <v>361</v>
      </c>
      <c r="AA145" s="29" t="s">
        <v>361</v>
      </c>
      <c r="AB145" s="29" t="s">
        <v>361</v>
      </c>
      <c r="AC145" s="29" t="s">
        <v>361</v>
      </c>
      <c r="AD145" s="29" t="s">
        <v>361</v>
      </c>
      <c r="AE145" s="29" t="s">
        <v>361</v>
      </c>
      <c r="AF145" s="29" t="s">
        <v>361</v>
      </c>
      <c r="AG145" s="29" t="s">
        <v>361</v>
      </c>
      <c r="AH145" s="29" t="s">
        <v>361</v>
      </c>
      <c r="AI145" s="29" t="s">
        <v>361</v>
      </c>
      <c r="AJ145" s="29" t="s">
        <v>361</v>
      </c>
      <c r="AK145" s="29" t="s">
        <v>361</v>
      </c>
      <c r="AL145" s="29" t="s">
        <v>361</v>
      </c>
      <c r="AM145" s="29" t="s">
        <v>361</v>
      </c>
      <c r="AN145" s="29" t="s">
        <v>361</v>
      </c>
      <c r="AO145" s="29" t="s">
        <v>361</v>
      </c>
      <c r="AP145" s="29"/>
      <c r="AQ145" s="29" t="s">
        <v>361</v>
      </c>
      <c r="AR145" s="29" t="s">
        <v>361</v>
      </c>
      <c r="AS145" s="29" t="s">
        <v>361</v>
      </c>
      <c r="AT145" s="29" t="s">
        <v>361</v>
      </c>
      <c r="AU145" s="29" t="s">
        <v>361</v>
      </c>
      <c r="AV145" s="29" t="s">
        <v>361</v>
      </c>
      <c r="AW145" s="29" t="s">
        <v>361</v>
      </c>
      <c r="AX145" s="29" t="s">
        <v>361</v>
      </c>
      <c r="AY145" s="29" t="s">
        <v>361</v>
      </c>
      <c r="AZ145" s="29" t="s">
        <v>361</v>
      </c>
      <c r="BA145" s="29" t="s">
        <v>361</v>
      </c>
      <c r="BB145" s="29"/>
      <c r="BC145" s="29" t="s">
        <v>361</v>
      </c>
      <c r="BD145" s="29" t="s">
        <v>361</v>
      </c>
      <c r="BE145" s="29" t="s">
        <v>361</v>
      </c>
      <c r="BF145" s="29" t="s">
        <v>361</v>
      </c>
      <c r="BG145" s="29" t="s">
        <v>361</v>
      </c>
      <c r="BH145" s="29" t="s">
        <v>361</v>
      </c>
      <c r="BI145" s="29" t="s">
        <v>361</v>
      </c>
      <c r="BJ145" s="29" t="s">
        <v>361</v>
      </c>
      <c r="BK145" s="29" t="s">
        <v>361</v>
      </c>
      <c r="BL145" s="29" t="s">
        <v>361</v>
      </c>
      <c r="BM145" s="29" t="s">
        <v>361</v>
      </c>
      <c r="BN145" s="29" t="s">
        <v>361</v>
      </c>
      <c r="BO145" s="29" t="s">
        <v>361</v>
      </c>
      <c r="BP145" s="29" t="s">
        <v>361</v>
      </c>
      <c r="BQ145" s="29" t="s">
        <v>361</v>
      </c>
      <c r="BR145" s="29" t="s">
        <v>361</v>
      </c>
      <c r="BS145" s="29" t="s">
        <v>361</v>
      </c>
      <c r="BT145" s="29" t="s">
        <v>361</v>
      </c>
      <c r="BU145" s="29" t="s">
        <v>361</v>
      </c>
      <c r="BV145" s="29" t="s">
        <v>361</v>
      </c>
      <c r="BW145" s="29" t="s">
        <v>361</v>
      </c>
      <c r="BX145" s="29" t="s">
        <v>361</v>
      </c>
      <c r="BY145" s="29" t="s">
        <v>361</v>
      </c>
      <c r="BZ145" s="29" t="s">
        <v>361</v>
      </c>
      <c r="CA145" s="29" t="s">
        <v>361</v>
      </c>
      <c r="CB145" s="29" t="s">
        <v>361</v>
      </c>
      <c r="CC145" s="29" t="s">
        <v>361</v>
      </c>
      <c r="CD145" s="29" t="s">
        <v>361</v>
      </c>
      <c r="CE145" s="29" t="s">
        <v>361</v>
      </c>
      <c r="CF145" s="29" t="s">
        <v>361</v>
      </c>
      <c r="CG145" s="29" t="s">
        <v>361</v>
      </c>
      <c r="CH145" s="29" t="s">
        <v>361</v>
      </c>
      <c r="CI145" s="29" t="s">
        <v>361</v>
      </c>
      <c r="CJ145" s="29" t="s">
        <v>361</v>
      </c>
      <c r="CK145" s="29" t="s">
        <v>361</v>
      </c>
      <c r="CL145" s="29" t="s">
        <v>361</v>
      </c>
      <c r="CM145" s="29" t="s">
        <v>361</v>
      </c>
      <c r="CN145" s="29" t="s">
        <v>361</v>
      </c>
      <c r="CO145" s="29" t="s">
        <v>361</v>
      </c>
      <c r="CP145" s="29" t="s">
        <v>361</v>
      </c>
      <c r="CQ145" s="29" t="s">
        <v>361</v>
      </c>
      <c r="CR145" s="29" t="s">
        <v>361</v>
      </c>
      <c r="CS145" s="29" t="s">
        <v>361</v>
      </c>
    </row>
    <row r="146" spans="1:97" ht="31.5">
      <c r="A146" s="21">
        <v>99</v>
      </c>
      <c r="B146" s="28">
        <v>226</v>
      </c>
      <c r="C146" s="186" t="s">
        <v>169</v>
      </c>
      <c r="D146" s="186"/>
      <c r="E146" s="186"/>
      <c r="F146" s="29" t="s">
        <v>361</v>
      </c>
      <c r="G146" s="29" t="s">
        <v>361</v>
      </c>
      <c r="H146" s="29" t="s">
        <v>361</v>
      </c>
      <c r="I146" s="29" t="s">
        <v>361</v>
      </c>
      <c r="J146" s="29" t="s">
        <v>361</v>
      </c>
      <c r="K146" s="52" t="s">
        <v>346</v>
      </c>
      <c r="L146" s="29" t="s">
        <v>361</v>
      </c>
      <c r="M146" s="29" t="s">
        <v>361</v>
      </c>
      <c r="N146" s="29" t="s">
        <v>361</v>
      </c>
      <c r="O146" s="29" t="s">
        <v>361</v>
      </c>
      <c r="P146" s="29" t="s">
        <v>361</v>
      </c>
      <c r="Q146" s="29" t="s">
        <v>361</v>
      </c>
      <c r="R146" s="29" t="s">
        <v>361</v>
      </c>
      <c r="S146" s="29" t="s">
        <v>361</v>
      </c>
      <c r="T146" s="29" t="s">
        <v>361</v>
      </c>
      <c r="U146" s="29" t="s">
        <v>361</v>
      </c>
      <c r="V146" s="29" t="s">
        <v>361</v>
      </c>
      <c r="W146" s="28">
        <f t="shared" si="37"/>
        <v>0</v>
      </c>
      <c r="X146" s="29"/>
      <c r="Y146" s="91">
        <f>Y147+Y151+Y157+Y163</f>
        <v>7</v>
      </c>
      <c r="Z146" s="29" t="s">
        <v>361</v>
      </c>
      <c r="AA146" s="29" t="s">
        <v>361</v>
      </c>
      <c r="AB146" s="29" t="s">
        <v>361</v>
      </c>
      <c r="AC146" s="29" t="s">
        <v>361</v>
      </c>
      <c r="AD146" s="29" t="s">
        <v>361</v>
      </c>
      <c r="AE146" s="29" t="s">
        <v>361</v>
      </c>
      <c r="AF146" s="29" t="s">
        <v>361</v>
      </c>
      <c r="AG146" s="29" t="s">
        <v>361</v>
      </c>
      <c r="AH146" s="29" t="s">
        <v>361</v>
      </c>
      <c r="AI146" s="29" t="s">
        <v>361</v>
      </c>
      <c r="AJ146" s="29" t="s">
        <v>361</v>
      </c>
      <c r="AK146" s="29" t="s">
        <v>361</v>
      </c>
      <c r="AL146" s="29" t="s">
        <v>361</v>
      </c>
      <c r="AM146" s="29" t="s">
        <v>361</v>
      </c>
      <c r="AN146" s="29" t="s">
        <v>361</v>
      </c>
      <c r="AO146" s="29" t="s">
        <v>361</v>
      </c>
      <c r="AP146" s="29"/>
      <c r="AQ146" s="29" t="s">
        <v>361</v>
      </c>
      <c r="AR146" s="29" t="s">
        <v>361</v>
      </c>
      <c r="AS146" s="29" t="s">
        <v>361</v>
      </c>
      <c r="AT146" s="29" t="s">
        <v>361</v>
      </c>
      <c r="AU146" s="29" t="s">
        <v>361</v>
      </c>
      <c r="AV146" s="29" t="s">
        <v>361</v>
      </c>
      <c r="AW146" s="29" t="s">
        <v>361</v>
      </c>
      <c r="AX146" s="29" t="s">
        <v>361</v>
      </c>
      <c r="AY146" s="29" t="s">
        <v>361</v>
      </c>
      <c r="AZ146" s="29" t="s">
        <v>361</v>
      </c>
      <c r="BA146" s="29" t="s">
        <v>361</v>
      </c>
      <c r="BB146" s="29"/>
      <c r="BC146" s="29" t="s">
        <v>361</v>
      </c>
      <c r="BD146" s="29" t="s">
        <v>361</v>
      </c>
      <c r="BE146" s="29" t="s">
        <v>361</v>
      </c>
      <c r="BF146" s="29" t="s">
        <v>361</v>
      </c>
      <c r="BG146" s="29" t="s">
        <v>361</v>
      </c>
      <c r="BH146" s="29" t="s">
        <v>361</v>
      </c>
      <c r="BI146" s="29" t="s">
        <v>361</v>
      </c>
      <c r="BJ146" s="29" t="s">
        <v>361</v>
      </c>
      <c r="BK146" s="29" t="s">
        <v>361</v>
      </c>
      <c r="BL146" s="29" t="s">
        <v>361</v>
      </c>
      <c r="BM146" s="29" t="s">
        <v>361</v>
      </c>
      <c r="BN146" s="29" t="s">
        <v>361</v>
      </c>
      <c r="BO146" s="29" t="s">
        <v>361</v>
      </c>
      <c r="BP146" s="29" t="s">
        <v>361</v>
      </c>
      <c r="BQ146" s="29" t="s">
        <v>361</v>
      </c>
      <c r="BR146" s="29" t="s">
        <v>361</v>
      </c>
      <c r="BS146" s="29" t="s">
        <v>361</v>
      </c>
      <c r="BT146" s="29" t="s">
        <v>361</v>
      </c>
      <c r="BU146" s="29" t="s">
        <v>361</v>
      </c>
      <c r="BV146" s="29" t="s">
        <v>361</v>
      </c>
      <c r="BW146" s="29" t="s">
        <v>361</v>
      </c>
      <c r="BX146" s="29" t="s">
        <v>361</v>
      </c>
      <c r="BY146" s="29" t="s">
        <v>361</v>
      </c>
      <c r="BZ146" s="29" t="s">
        <v>361</v>
      </c>
      <c r="CA146" s="29" t="s">
        <v>361</v>
      </c>
      <c r="CB146" s="29" t="s">
        <v>361</v>
      </c>
      <c r="CC146" s="29" t="s">
        <v>361</v>
      </c>
      <c r="CD146" s="29" t="s">
        <v>361</v>
      </c>
      <c r="CE146" s="29" t="s">
        <v>361</v>
      </c>
      <c r="CF146" s="29" t="s">
        <v>361</v>
      </c>
      <c r="CG146" s="29" t="s">
        <v>361</v>
      </c>
      <c r="CH146" s="29" t="s">
        <v>361</v>
      </c>
      <c r="CI146" s="29" t="s">
        <v>361</v>
      </c>
      <c r="CJ146" s="29" t="s">
        <v>361</v>
      </c>
      <c r="CK146" s="29" t="s">
        <v>361</v>
      </c>
      <c r="CL146" s="29" t="s">
        <v>361</v>
      </c>
      <c r="CM146" s="29" t="s">
        <v>361</v>
      </c>
      <c r="CN146" s="29" t="s">
        <v>361</v>
      </c>
      <c r="CO146" s="29" t="s">
        <v>361</v>
      </c>
      <c r="CP146" s="29" t="s">
        <v>361</v>
      </c>
      <c r="CQ146" s="29" t="s">
        <v>361</v>
      </c>
      <c r="CR146" s="29" t="s">
        <v>361</v>
      </c>
      <c r="CS146" s="29" t="s">
        <v>361</v>
      </c>
    </row>
    <row r="147" spans="1:97" ht="28.5" customHeight="1">
      <c r="A147" s="21">
        <v>100</v>
      </c>
      <c r="B147" s="28">
        <v>227</v>
      </c>
      <c r="C147" s="186" t="s">
        <v>102</v>
      </c>
      <c r="D147" s="186"/>
      <c r="E147" s="186"/>
      <c r="F147" s="29" t="s">
        <v>361</v>
      </c>
      <c r="G147" s="29" t="s">
        <v>361</v>
      </c>
      <c r="H147" s="29" t="s">
        <v>361</v>
      </c>
      <c r="I147" s="29" t="s">
        <v>361</v>
      </c>
      <c r="J147" s="29" t="s">
        <v>361</v>
      </c>
      <c r="K147" s="52" t="s">
        <v>346</v>
      </c>
      <c r="L147" s="29" t="s">
        <v>361</v>
      </c>
      <c r="M147" s="29" t="s">
        <v>361</v>
      </c>
      <c r="N147" s="29" t="s">
        <v>361</v>
      </c>
      <c r="O147" s="29" t="s">
        <v>361</v>
      </c>
      <c r="P147" s="29" t="s">
        <v>361</v>
      </c>
      <c r="Q147" s="29" t="s">
        <v>361</v>
      </c>
      <c r="R147" s="29" t="s">
        <v>361</v>
      </c>
      <c r="S147" s="29" t="s">
        <v>361</v>
      </c>
      <c r="T147" s="29" t="s">
        <v>361</v>
      </c>
      <c r="U147" s="29" t="s">
        <v>361</v>
      </c>
      <c r="V147" s="29" t="s">
        <v>361</v>
      </c>
      <c r="W147" s="28">
        <f t="shared" si="37"/>
        <v>0</v>
      </c>
      <c r="X147" s="29"/>
      <c r="Y147" s="91">
        <f>SUM(Y148:Y149)</f>
        <v>1</v>
      </c>
      <c r="Z147" s="29" t="s">
        <v>361</v>
      </c>
      <c r="AA147" s="29" t="s">
        <v>361</v>
      </c>
      <c r="AB147" s="29" t="s">
        <v>361</v>
      </c>
      <c r="AC147" s="29" t="s">
        <v>361</v>
      </c>
      <c r="AD147" s="29" t="s">
        <v>361</v>
      </c>
      <c r="AE147" s="29" t="s">
        <v>361</v>
      </c>
      <c r="AF147" s="29" t="s">
        <v>361</v>
      </c>
      <c r="AG147" s="29" t="s">
        <v>361</v>
      </c>
      <c r="AH147" s="29" t="s">
        <v>361</v>
      </c>
      <c r="AI147" s="29" t="s">
        <v>361</v>
      </c>
      <c r="AJ147" s="29" t="s">
        <v>361</v>
      </c>
      <c r="AK147" s="29" t="s">
        <v>361</v>
      </c>
      <c r="AL147" s="29" t="s">
        <v>361</v>
      </c>
      <c r="AM147" s="29" t="s">
        <v>361</v>
      </c>
      <c r="AN147" s="29" t="s">
        <v>361</v>
      </c>
      <c r="AO147" s="29" t="s">
        <v>361</v>
      </c>
      <c r="AP147" s="29"/>
      <c r="AQ147" s="29" t="s">
        <v>361</v>
      </c>
      <c r="AR147" s="29" t="s">
        <v>361</v>
      </c>
      <c r="AS147" s="29" t="s">
        <v>361</v>
      </c>
      <c r="AT147" s="29" t="s">
        <v>361</v>
      </c>
      <c r="AU147" s="29" t="s">
        <v>361</v>
      </c>
      <c r="AV147" s="29" t="s">
        <v>361</v>
      </c>
      <c r="AW147" s="29" t="s">
        <v>361</v>
      </c>
      <c r="AX147" s="29" t="s">
        <v>361</v>
      </c>
      <c r="AY147" s="29" t="s">
        <v>361</v>
      </c>
      <c r="AZ147" s="29" t="s">
        <v>361</v>
      </c>
      <c r="BA147" s="29" t="s">
        <v>361</v>
      </c>
      <c r="BB147" s="29"/>
      <c r="BC147" s="29" t="s">
        <v>361</v>
      </c>
      <c r="BD147" s="29" t="s">
        <v>361</v>
      </c>
      <c r="BE147" s="29" t="s">
        <v>361</v>
      </c>
      <c r="BF147" s="29" t="s">
        <v>361</v>
      </c>
      <c r="BG147" s="29" t="s">
        <v>361</v>
      </c>
      <c r="BH147" s="29" t="s">
        <v>361</v>
      </c>
      <c r="BI147" s="29" t="s">
        <v>361</v>
      </c>
      <c r="BJ147" s="29" t="s">
        <v>361</v>
      </c>
      <c r="BK147" s="29" t="s">
        <v>361</v>
      </c>
      <c r="BL147" s="29" t="s">
        <v>361</v>
      </c>
      <c r="BM147" s="29" t="s">
        <v>361</v>
      </c>
      <c r="BN147" s="29" t="s">
        <v>361</v>
      </c>
      <c r="BO147" s="29" t="s">
        <v>361</v>
      </c>
      <c r="BP147" s="29" t="s">
        <v>361</v>
      </c>
      <c r="BQ147" s="29" t="s">
        <v>361</v>
      </c>
      <c r="BR147" s="29" t="s">
        <v>361</v>
      </c>
      <c r="BS147" s="29" t="s">
        <v>361</v>
      </c>
      <c r="BT147" s="29" t="s">
        <v>361</v>
      </c>
      <c r="BU147" s="29" t="s">
        <v>361</v>
      </c>
      <c r="BV147" s="29" t="s">
        <v>361</v>
      </c>
      <c r="BW147" s="29" t="s">
        <v>361</v>
      </c>
      <c r="BX147" s="29" t="s">
        <v>361</v>
      </c>
      <c r="BY147" s="29" t="s">
        <v>361</v>
      </c>
      <c r="BZ147" s="29" t="s">
        <v>361</v>
      </c>
      <c r="CA147" s="29" t="s">
        <v>361</v>
      </c>
      <c r="CB147" s="29" t="s">
        <v>361</v>
      </c>
      <c r="CC147" s="29" t="s">
        <v>361</v>
      </c>
      <c r="CD147" s="29" t="s">
        <v>361</v>
      </c>
      <c r="CE147" s="29" t="s">
        <v>361</v>
      </c>
      <c r="CF147" s="29" t="s">
        <v>361</v>
      </c>
      <c r="CG147" s="29" t="s">
        <v>361</v>
      </c>
      <c r="CH147" s="29" t="s">
        <v>361</v>
      </c>
      <c r="CI147" s="29" t="s">
        <v>361</v>
      </c>
      <c r="CJ147" s="29" t="s">
        <v>361</v>
      </c>
      <c r="CK147" s="29" t="s">
        <v>361</v>
      </c>
      <c r="CL147" s="29" t="s">
        <v>361</v>
      </c>
      <c r="CM147" s="29" t="s">
        <v>361</v>
      </c>
      <c r="CN147" s="29" t="s">
        <v>361</v>
      </c>
      <c r="CO147" s="29" t="s">
        <v>361</v>
      </c>
      <c r="CP147" s="29" t="s">
        <v>361</v>
      </c>
      <c r="CQ147" s="29" t="s">
        <v>361</v>
      </c>
      <c r="CR147" s="29" t="s">
        <v>361</v>
      </c>
      <c r="CS147" s="29" t="s">
        <v>361</v>
      </c>
    </row>
    <row r="148" spans="1:97" ht="180.75" customHeight="1">
      <c r="A148" s="21">
        <v>101</v>
      </c>
      <c r="B148" s="24">
        <v>228</v>
      </c>
      <c r="C148" s="50" t="s">
        <v>306</v>
      </c>
      <c r="D148" s="55" t="s">
        <v>10</v>
      </c>
      <c r="E148" s="50" t="s">
        <v>189</v>
      </c>
      <c r="F148" s="55" t="s">
        <v>12</v>
      </c>
      <c r="G148" s="50" t="s">
        <v>189</v>
      </c>
      <c r="H148" s="50" t="s">
        <v>1027</v>
      </c>
      <c r="I148" s="52" t="s">
        <v>780</v>
      </c>
      <c r="J148" s="24" t="s">
        <v>497</v>
      </c>
      <c r="K148" s="52" t="s">
        <v>346</v>
      </c>
      <c r="L148" s="24" t="s">
        <v>298</v>
      </c>
      <c r="M148" s="24" t="s">
        <v>186</v>
      </c>
      <c r="N148" s="24"/>
      <c r="O148" s="24" t="s">
        <v>186</v>
      </c>
      <c r="P148" s="24"/>
      <c r="Q148" s="24"/>
      <c r="R148" s="24"/>
      <c r="S148" s="24"/>
      <c r="T148" s="24"/>
      <c r="U148" s="24"/>
      <c r="V148" s="24"/>
      <c r="W148" s="28">
        <f t="shared" si="37"/>
        <v>1</v>
      </c>
      <c r="X148" s="24"/>
      <c r="Y148" s="91"/>
      <c r="Z148" s="24"/>
      <c r="AA148" s="24"/>
      <c r="AB148" s="24"/>
      <c r="AC148" s="24"/>
      <c r="AD148" s="24"/>
      <c r="AE148" s="24" t="s">
        <v>757</v>
      </c>
      <c r="AF148" s="24" t="s">
        <v>757</v>
      </c>
      <c r="AG148" s="24" t="s">
        <v>757</v>
      </c>
      <c r="AH148" s="24" t="s">
        <v>757</v>
      </c>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v>2</v>
      </c>
      <c r="BJ148" s="24">
        <v>2</v>
      </c>
      <c r="BK148" s="24">
        <v>2</v>
      </c>
      <c r="BL148" s="24">
        <v>2</v>
      </c>
      <c r="BM148" s="24">
        <v>2</v>
      </c>
      <c r="BN148" s="24">
        <v>2</v>
      </c>
      <c r="BO148" s="24">
        <v>2</v>
      </c>
      <c r="BP148" s="24">
        <v>2</v>
      </c>
      <c r="BQ148" s="24">
        <v>2</v>
      </c>
      <c r="BR148" s="24">
        <v>2</v>
      </c>
      <c r="BS148" s="24">
        <v>2</v>
      </c>
      <c r="BT148" s="24">
        <v>2</v>
      </c>
      <c r="BU148" s="24">
        <v>2</v>
      </c>
      <c r="BV148" s="24">
        <v>2</v>
      </c>
      <c r="BW148" s="24">
        <v>2</v>
      </c>
      <c r="BX148" s="24">
        <v>2</v>
      </c>
      <c r="BY148" s="24">
        <v>2</v>
      </c>
      <c r="BZ148" s="24">
        <v>2</v>
      </c>
      <c r="CA148" s="24">
        <v>2</v>
      </c>
      <c r="CB148" s="24">
        <v>2</v>
      </c>
      <c r="CC148" s="24">
        <v>1</v>
      </c>
      <c r="CD148" s="24">
        <v>2</v>
      </c>
      <c r="CE148" s="24">
        <v>2</v>
      </c>
      <c r="CF148" s="24">
        <v>2</v>
      </c>
      <c r="CG148" s="24">
        <v>2</v>
      </c>
      <c r="CH148" s="24">
        <v>2</v>
      </c>
      <c r="CI148" s="24">
        <v>2</v>
      </c>
      <c r="CJ148" s="24"/>
      <c r="CK148" s="24">
        <v>2</v>
      </c>
      <c r="CL148" s="57">
        <f>COUNTIF($BI148:$CK148,2)</f>
        <v>27</v>
      </c>
      <c r="CM148" s="67">
        <f>CL148/COUNTA($BI148:$CK148)</f>
        <v>0.9642857142857143</v>
      </c>
      <c r="CN148" s="57">
        <f>COUNTIF($BI148:$CK148,1)</f>
        <v>1</v>
      </c>
      <c r="CO148" s="67">
        <f>CN148/COUNTA($BI148:$CK148)</f>
        <v>3.5714285714285712E-2</v>
      </c>
      <c r="CP148" s="57">
        <f>COUNTIF($BI148:$CK148,0)</f>
        <v>0</v>
      </c>
      <c r="CQ148" s="67">
        <f>CP148/COUNTA($BI148:$CK148)</f>
        <v>0</v>
      </c>
      <c r="CR148" s="57">
        <f>(((CL148*2)+(CN148*1)+(CP148*0)))/COUNTA($BI148:$CK148)</f>
        <v>1.9642857142857142</v>
      </c>
      <c r="CS148" s="57" t="str">
        <f t="shared" si="45"/>
        <v>Đạt mục tiêu</v>
      </c>
    </row>
    <row r="149" spans="1:97" ht="87.75" customHeight="1">
      <c r="A149" s="21">
        <v>102</v>
      </c>
      <c r="B149" s="24">
        <v>231</v>
      </c>
      <c r="C149" s="50" t="s">
        <v>191</v>
      </c>
      <c r="D149" s="55" t="s">
        <v>10</v>
      </c>
      <c r="E149" s="50" t="s">
        <v>190</v>
      </c>
      <c r="F149" s="55" t="s">
        <v>11</v>
      </c>
      <c r="G149" s="50" t="s">
        <v>190</v>
      </c>
      <c r="H149" s="50" t="s">
        <v>392</v>
      </c>
      <c r="I149" s="52" t="s">
        <v>780</v>
      </c>
      <c r="J149" s="24" t="s">
        <v>497</v>
      </c>
      <c r="K149" s="52" t="s">
        <v>346</v>
      </c>
      <c r="L149" s="24" t="s">
        <v>298</v>
      </c>
      <c r="M149" s="24" t="s">
        <v>186</v>
      </c>
      <c r="N149" s="24"/>
      <c r="O149" s="24" t="s">
        <v>186</v>
      </c>
      <c r="P149" s="24"/>
      <c r="Q149" s="24"/>
      <c r="R149" s="24"/>
      <c r="S149" s="24"/>
      <c r="T149" s="24"/>
      <c r="U149" s="24"/>
      <c r="V149" s="24"/>
      <c r="W149" s="28">
        <f t="shared" si="37"/>
        <v>1</v>
      </c>
      <c r="X149" s="24"/>
      <c r="Y149" s="91">
        <v>1</v>
      </c>
      <c r="Z149" s="24"/>
      <c r="AA149" s="24"/>
      <c r="AB149" s="24"/>
      <c r="AC149" s="24"/>
      <c r="AD149" s="24"/>
      <c r="AE149" s="24"/>
      <c r="AF149" s="24" t="s">
        <v>754</v>
      </c>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v>2</v>
      </c>
      <c r="BJ149" s="24">
        <v>2</v>
      </c>
      <c r="BK149" s="24">
        <v>2</v>
      </c>
      <c r="BL149" s="24">
        <v>2</v>
      </c>
      <c r="BM149" s="24">
        <v>2</v>
      </c>
      <c r="BN149" s="24">
        <v>2</v>
      </c>
      <c r="BO149" s="24">
        <v>2</v>
      </c>
      <c r="BP149" s="24">
        <v>2</v>
      </c>
      <c r="BQ149" s="24">
        <v>2</v>
      </c>
      <c r="BR149" s="24">
        <v>2</v>
      </c>
      <c r="BS149" s="24">
        <v>2</v>
      </c>
      <c r="BT149" s="24">
        <v>2</v>
      </c>
      <c r="BU149" s="24">
        <v>2</v>
      </c>
      <c r="BV149" s="24">
        <v>2</v>
      </c>
      <c r="BW149" s="24">
        <v>2</v>
      </c>
      <c r="BX149" s="24">
        <v>2</v>
      </c>
      <c r="BY149" s="24">
        <v>2</v>
      </c>
      <c r="BZ149" s="24">
        <v>2</v>
      </c>
      <c r="CA149" s="24">
        <v>2</v>
      </c>
      <c r="CB149" s="24">
        <v>2</v>
      </c>
      <c r="CC149" s="24">
        <v>1</v>
      </c>
      <c r="CD149" s="24">
        <v>2</v>
      </c>
      <c r="CE149" s="24">
        <v>2</v>
      </c>
      <c r="CF149" s="24">
        <v>2</v>
      </c>
      <c r="CG149" s="24">
        <v>2</v>
      </c>
      <c r="CH149" s="24">
        <v>2</v>
      </c>
      <c r="CI149" s="24">
        <v>2</v>
      </c>
      <c r="CJ149" s="24"/>
      <c r="CK149" s="24">
        <v>2</v>
      </c>
      <c r="CL149" s="57">
        <f>COUNTIF($BI149:$CK149,2)</f>
        <v>27</v>
      </c>
      <c r="CM149" s="67">
        <f>CL149/COUNTA($BI149:$CK149)</f>
        <v>0.9642857142857143</v>
      </c>
      <c r="CN149" s="57">
        <f>COUNTIF($BI149:$CK149,1)</f>
        <v>1</v>
      </c>
      <c r="CO149" s="67">
        <f>CN149/COUNTA($BI149:$CK149)</f>
        <v>3.5714285714285712E-2</v>
      </c>
      <c r="CP149" s="57">
        <f>COUNTIF($BI149:$CK149,0)</f>
        <v>0</v>
      </c>
      <c r="CQ149" s="67">
        <f>CP149/COUNTA($BI149:$CK149)</f>
        <v>0</v>
      </c>
      <c r="CR149" s="57">
        <f>(((CL149*2)+(CN149*1)+(CP149*0)))/COUNTA($BI149:$CK149)</f>
        <v>1.9642857142857142</v>
      </c>
      <c r="CS149" s="57" t="str">
        <f t="shared" si="45"/>
        <v>Đạt mục tiêu</v>
      </c>
    </row>
    <row r="150" spans="1:97" ht="31.5">
      <c r="A150" s="21">
        <v>103</v>
      </c>
      <c r="B150" s="28">
        <v>232</v>
      </c>
      <c r="C150" s="198" t="s">
        <v>370</v>
      </c>
      <c r="D150" s="199"/>
      <c r="E150" s="200"/>
      <c r="F150" s="29" t="s">
        <v>361</v>
      </c>
      <c r="G150" s="29" t="s">
        <v>361</v>
      </c>
      <c r="H150" s="29" t="s">
        <v>361</v>
      </c>
      <c r="I150" s="29" t="s">
        <v>361</v>
      </c>
      <c r="J150" s="29" t="s">
        <v>361</v>
      </c>
      <c r="K150" s="52" t="s">
        <v>346</v>
      </c>
      <c r="L150" s="29" t="s">
        <v>361</v>
      </c>
      <c r="M150" s="29" t="s">
        <v>361</v>
      </c>
      <c r="N150" s="29" t="s">
        <v>361</v>
      </c>
      <c r="O150" s="29" t="s">
        <v>361</v>
      </c>
      <c r="P150" s="29" t="s">
        <v>361</v>
      </c>
      <c r="Q150" s="29" t="s">
        <v>361</v>
      </c>
      <c r="R150" s="29" t="s">
        <v>361</v>
      </c>
      <c r="S150" s="29" t="s">
        <v>361</v>
      </c>
      <c r="T150" s="29" t="s">
        <v>361</v>
      </c>
      <c r="U150" s="29" t="s">
        <v>361</v>
      </c>
      <c r="V150" s="29" t="s">
        <v>361</v>
      </c>
      <c r="W150" s="28">
        <f t="shared" ref="W150:W213" si="67">COUNTIF($N150:$V150,"x")</f>
        <v>0</v>
      </c>
      <c r="X150" s="29"/>
      <c r="Y150" s="91">
        <f>Y151+Y152</f>
        <v>2</v>
      </c>
      <c r="Z150" s="29" t="s">
        <v>361</v>
      </c>
      <c r="AA150" s="29" t="s">
        <v>361</v>
      </c>
      <c r="AB150" s="29" t="s">
        <v>361</v>
      </c>
      <c r="AC150" s="29" t="s">
        <v>361</v>
      </c>
      <c r="AD150" s="29" t="s">
        <v>361</v>
      </c>
      <c r="AE150" s="29" t="s">
        <v>361</v>
      </c>
      <c r="AF150" s="29" t="s">
        <v>361</v>
      </c>
      <c r="AG150" s="29" t="s">
        <v>361</v>
      </c>
      <c r="AH150" s="29" t="s">
        <v>361</v>
      </c>
      <c r="AI150" s="29" t="s">
        <v>361</v>
      </c>
      <c r="AJ150" s="29" t="s">
        <v>361</v>
      </c>
      <c r="AK150" s="29" t="s">
        <v>361</v>
      </c>
      <c r="AL150" s="29" t="s">
        <v>361</v>
      </c>
      <c r="AM150" s="29" t="s">
        <v>361</v>
      </c>
      <c r="AN150" s="29" t="s">
        <v>361</v>
      </c>
      <c r="AO150" s="29" t="s">
        <v>361</v>
      </c>
      <c r="AP150" s="29"/>
      <c r="AQ150" s="29" t="s">
        <v>361</v>
      </c>
      <c r="AR150" s="29" t="s">
        <v>361</v>
      </c>
      <c r="AS150" s="29" t="s">
        <v>361</v>
      </c>
      <c r="AT150" s="29" t="s">
        <v>361</v>
      </c>
      <c r="AU150" s="29" t="s">
        <v>361</v>
      </c>
      <c r="AV150" s="29" t="s">
        <v>361</v>
      </c>
      <c r="AW150" s="29" t="s">
        <v>361</v>
      </c>
      <c r="AX150" s="29" t="s">
        <v>361</v>
      </c>
      <c r="AY150" s="29" t="s">
        <v>361</v>
      </c>
      <c r="AZ150" s="29" t="s">
        <v>361</v>
      </c>
      <c r="BA150" s="29" t="s">
        <v>361</v>
      </c>
      <c r="BB150" s="29"/>
      <c r="BC150" s="29" t="s">
        <v>361</v>
      </c>
      <c r="BD150" s="29" t="s">
        <v>361</v>
      </c>
      <c r="BE150" s="29" t="s">
        <v>361</v>
      </c>
      <c r="BF150" s="29" t="s">
        <v>361</v>
      </c>
      <c r="BG150" s="29" t="s">
        <v>361</v>
      </c>
      <c r="BH150" s="29" t="s">
        <v>361</v>
      </c>
      <c r="BI150" s="29" t="s">
        <v>361</v>
      </c>
      <c r="BJ150" s="29" t="s">
        <v>361</v>
      </c>
      <c r="BK150" s="29" t="s">
        <v>361</v>
      </c>
      <c r="BL150" s="29" t="s">
        <v>361</v>
      </c>
      <c r="BM150" s="29" t="s">
        <v>361</v>
      </c>
      <c r="BN150" s="29" t="s">
        <v>361</v>
      </c>
      <c r="BO150" s="29" t="s">
        <v>361</v>
      </c>
      <c r="BP150" s="29" t="s">
        <v>361</v>
      </c>
      <c r="BQ150" s="29" t="s">
        <v>361</v>
      </c>
      <c r="BR150" s="29" t="s">
        <v>361</v>
      </c>
      <c r="BS150" s="29" t="s">
        <v>361</v>
      </c>
      <c r="BT150" s="29" t="s">
        <v>361</v>
      </c>
      <c r="BU150" s="29" t="s">
        <v>361</v>
      </c>
      <c r="BV150" s="29" t="s">
        <v>361</v>
      </c>
      <c r="BW150" s="29" t="s">
        <v>361</v>
      </c>
      <c r="BX150" s="29" t="s">
        <v>361</v>
      </c>
      <c r="BY150" s="29" t="s">
        <v>361</v>
      </c>
      <c r="BZ150" s="29" t="s">
        <v>361</v>
      </c>
      <c r="CA150" s="29" t="s">
        <v>361</v>
      </c>
      <c r="CB150" s="29" t="s">
        <v>361</v>
      </c>
      <c r="CC150" s="29" t="s">
        <v>361</v>
      </c>
      <c r="CD150" s="29" t="s">
        <v>361</v>
      </c>
      <c r="CE150" s="29" t="s">
        <v>361</v>
      </c>
      <c r="CF150" s="29" t="s">
        <v>361</v>
      </c>
      <c r="CG150" s="29" t="s">
        <v>361</v>
      </c>
      <c r="CH150" s="29" t="s">
        <v>361</v>
      </c>
      <c r="CI150" s="29" t="s">
        <v>361</v>
      </c>
      <c r="CJ150" s="29" t="s">
        <v>361</v>
      </c>
      <c r="CK150" s="29" t="s">
        <v>361</v>
      </c>
      <c r="CL150" s="29" t="s">
        <v>361</v>
      </c>
      <c r="CM150" s="29" t="s">
        <v>361</v>
      </c>
      <c r="CN150" s="29" t="s">
        <v>361</v>
      </c>
      <c r="CO150" s="29" t="s">
        <v>361</v>
      </c>
      <c r="CP150" s="29" t="s">
        <v>361</v>
      </c>
      <c r="CQ150" s="29" t="s">
        <v>361</v>
      </c>
      <c r="CR150" s="29" t="s">
        <v>361</v>
      </c>
      <c r="CS150" s="57" t="str">
        <f t="shared" ref="CS150:CS213" si="68">IF(CR150&gt;=1.6,"Đạt mục tiêu",IF(CR150&gt;=1,"Cần cố gắng","Chưa đạt"))</f>
        <v>Đạt mục tiêu</v>
      </c>
    </row>
    <row r="151" spans="1:97" ht="31.5">
      <c r="A151" s="21">
        <v>104</v>
      </c>
      <c r="B151" s="28">
        <v>233</v>
      </c>
      <c r="C151" s="186" t="s">
        <v>320</v>
      </c>
      <c r="D151" s="186"/>
      <c r="E151" s="186"/>
      <c r="F151" s="29" t="s">
        <v>361</v>
      </c>
      <c r="G151" s="29" t="s">
        <v>361</v>
      </c>
      <c r="H151" s="29" t="s">
        <v>361</v>
      </c>
      <c r="I151" s="29" t="s">
        <v>361</v>
      </c>
      <c r="J151" s="29" t="s">
        <v>361</v>
      </c>
      <c r="K151" s="52" t="s">
        <v>346</v>
      </c>
      <c r="L151" s="29" t="s">
        <v>361</v>
      </c>
      <c r="M151" s="29" t="s">
        <v>361</v>
      </c>
      <c r="N151" s="29" t="s">
        <v>361</v>
      </c>
      <c r="O151" s="29" t="s">
        <v>361</v>
      </c>
      <c r="P151" s="29" t="s">
        <v>361</v>
      </c>
      <c r="Q151" s="29" t="s">
        <v>361</v>
      </c>
      <c r="R151" s="29" t="s">
        <v>361</v>
      </c>
      <c r="S151" s="29" t="s">
        <v>361</v>
      </c>
      <c r="T151" s="29" t="s">
        <v>361</v>
      </c>
      <c r="U151" s="29" t="s">
        <v>361</v>
      </c>
      <c r="V151" s="29" t="s">
        <v>361</v>
      </c>
      <c r="W151" s="28">
        <f t="shared" si="67"/>
        <v>0</v>
      </c>
      <c r="X151" s="29"/>
      <c r="Y151" s="93">
        <f>SUM(Y152:Y152)</f>
        <v>1</v>
      </c>
      <c r="Z151" s="29" t="s">
        <v>361</v>
      </c>
      <c r="AA151" s="29" t="s">
        <v>361</v>
      </c>
      <c r="AB151" s="29" t="s">
        <v>361</v>
      </c>
      <c r="AC151" s="29" t="s">
        <v>361</v>
      </c>
      <c r="AD151" s="29" t="s">
        <v>361</v>
      </c>
      <c r="AE151" s="29" t="s">
        <v>361</v>
      </c>
      <c r="AF151" s="29" t="s">
        <v>361</v>
      </c>
      <c r="AG151" s="29" t="s">
        <v>361</v>
      </c>
      <c r="AH151" s="29" t="s">
        <v>361</v>
      </c>
      <c r="AI151" s="29" t="s">
        <v>361</v>
      </c>
      <c r="AJ151" s="29" t="s">
        <v>361</v>
      </c>
      <c r="AK151" s="29" t="s">
        <v>361</v>
      </c>
      <c r="AL151" s="29" t="s">
        <v>361</v>
      </c>
      <c r="AM151" s="29" t="s">
        <v>361</v>
      </c>
      <c r="AN151" s="29" t="s">
        <v>361</v>
      </c>
      <c r="AO151" s="29" t="s">
        <v>361</v>
      </c>
      <c r="AP151" s="29"/>
      <c r="AQ151" s="29" t="s">
        <v>361</v>
      </c>
      <c r="AR151" s="29" t="s">
        <v>361</v>
      </c>
      <c r="AS151" s="29" t="s">
        <v>361</v>
      </c>
      <c r="AT151" s="29" t="s">
        <v>361</v>
      </c>
      <c r="AU151" s="29" t="s">
        <v>361</v>
      </c>
      <c r="AV151" s="29" t="s">
        <v>361</v>
      </c>
      <c r="AW151" s="29" t="s">
        <v>361</v>
      </c>
      <c r="AX151" s="29" t="s">
        <v>361</v>
      </c>
      <c r="AY151" s="29" t="s">
        <v>361</v>
      </c>
      <c r="AZ151" s="29" t="s">
        <v>361</v>
      </c>
      <c r="BA151" s="29" t="s">
        <v>361</v>
      </c>
      <c r="BB151" s="29"/>
      <c r="BC151" s="29" t="s">
        <v>361</v>
      </c>
      <c r="BD151" s="29" t="s">
        <v>361</v>
      </c>
      <c r="BE151" s="29" t="s">
        <v>361</v>
      </c>
      <c r="BF151" s="29" t="s">
        <v>361</v>
      </c>
      <c r="BG151" s="29" t="s">
        <v>361</v>
      </c>
      <c r="BH151" s="29" t="s">
        <v>361</v>
      </c>
      <c r="BI151" s="29" t="s">
        <v>361</v>
      </c>
      <c r="BJ151" s="29" t="s">
        <v>361</v>
      </c>
      <c r="BK151" s="29" t="s">
        <v>361</v>
      </c>
      <c r="BL151" s="29" t="s">
        <v>361</v>
      </c>
      <c r="BM151" s="29" t="s">
        <v>361</v>
      </c>
      <c r="BN151" s="29" t="s">
        <v>361</v>
      </c>
      <c r="BO151" s="29" t="s">
        <v>361</v>
      </c>
      <c r="BP151" s="29" t="s">
        <v>361</v>
      </c>
      <c r="BQ151" s="29" t="s">
        <v>361</v>
      </c>
      <c r="BR151" s="29" t="s">
        <v>361</v>
      </c>
      <c r="BS151" s="29" t="s">
        <v>361</v>
      </c>
      <c r="BT151" s="29" t="s">
        <v>361</v>
      </c>
      <c r="BU151" s="29" t="s">
        <v>361</v>
      </c>
      <c r="BV151" s="29" t="s">
        <v>361</v>
      </c>
      <c r="BW151" s="29" t="s">
        <v>361</v>
      </c>
      <c r="BX151" s="29" t="s">
        <v>361</v>
      </c>
      <c r="BY151" s="29" t="s">
        <v>361</v>
      </c>
      <c r="BZ151" s="29" t="s">
        <v>361</v>
      </c>
      <c r="CA151" s="29" t="s">
        <v>361</v>
      </c>
      <c r="CB151" s="29" t="s">
        <v>361</v>
      </c>
      <c r="CC151" s="29" t="s">
        <v>361</v>
      </c>
      <c r="CD151" s="29" t="s">
        <v>361</v>
      </c>
      <c r="CE151" s="29" t="s">
        <v>361</v>
      </c>
      <c r="CF151" s="29" t="s">
        <v>361</v>
      </c>
      <c r="CG151" s="29" t="s">
        <v>361</v>
      </c>
      <c r="CH151" s="29" t="s">
        <v>361</v>
      </c>
      <c r="CI151" s="29" t="s">
        <v>361</v>
      </c>
      <c r="CJ151" s="29" t="s">
        <v>361</v>
      </c>
      <c r="CK151" s="29" t="s">
        <v>361</v>
      </c>
      <c r="CL151" s="29" t="s">
        <v>361</v>
      </c>
      <c r="CM151" s="29" t="s">
        <v>361</v>
      </c>
      <c r="CN151" s="29" t="s">
        <v>361</v>
      </c>
      <c r="CO151" s="29" t="s">
        <v>361</v>
      </c>
      <c r="CP151" s="29" t="s">
        <v>361</v>
      </c>
      <c r="CQ151" s="29" t="s">
        <v>361</v>
      </c>
      <c r="CR151" s="29" t="s">
        <v>361</v>
      </c>
      <c r="CS151" s="57" t="str">
        <f t="shared" si="68"/>
        <v>Đạt mục tiêu</v>
      </c>
    </row>
    <row r="152" spans="1:97" ht="97.5" customHeight="1">
      <c r="A152" s="21">
        <v>105</v>
      </c>
      <c r="B152" s="24">
        <v>234</v>
      </c>
      <c r="C152" s="50" t="s">
        <v>187</v>
      </c>
      <c r="D152" s="55" t="s">
        <v>10</v>
      </c>
      <c r="E152" s="50" t="s">
        <v>103</v>
      </c>
      <c r="F152" s="55" t="s">
        <v>12</v>
      </c>
      <c r="G152" s="50" t="s">
        <v>721</v>
      </c>
      <c r="H152" s="7" t="s">
        <v>760</v>
      </c>
      <c r="I152" s="52" t="s">
        <v>780</v>
      </c>
      <c r="J152" s="24" t="s">
        <v>497</v>
      </c>
      <c r="K152" s="52" t="s">
        <v>346</v>
      </c>
      <c r="L152" s="24" t="s">
        <v>298</v>
      </c>
      <c r="M152" s="24" t="s">
        <v>186</v>
      </c>
      <c r="N152" s="24"/>
      <c r="O152" s="24"/>
      <c r="P152" s="24" t="s">
        <v>186</v>
      </c>
      <c r="Q152" s="24"/>
      <c r="R152" s="24"/>
      <c r="S152" s="24"/>
      <c r="T152" s="24"/>
      <c r="U152" s="24"/>
      <c r="V152" s="24"/>
      <c r="W152" s="28">
        <f t="shared" si="67"/>
        <v>1</v>
      </c>
      <c r="X152" s="24"/>
      <c r="Y152" s="91">
        <v>1</v>
      </c>
      <c r="Z152" s="24"/>
      <c r="AA152" s="24"/>
      <c r="AB152" s="24"/>
      <c r="AC152" s="24"/>
      <c r="AD152" s="24"/>
      <c r="AE152" s="24"/>
      <c r="AF152" s="24"/>
      <c r="AG152" s="24"/>
      <c r="AH152" s="24"/>
      <c r="AI152" s="24"/>
      <c r="AJ152" s="24"/>
      <c r="AK152" s="24"/>
      <c r="AL152" s="24" t="s">
        <v>754</v>
      </c>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v>2</v>
      </c>
      <c r="BJ152" s="24">
        <v>2</v>
      </c>
      <c r="BK152" s="24">
        <v>1</v>
      </c>
      <c r="BL152" s="24">
        <v>2</v>
      </c>
      <c r="BM152" s="24">
        <v>2</v>
      </c>
      <c r="BN152" s="24">
        <v>2</v>
      </c>
      <c r="BO152" s="24">
        <v>2</v>
      </c>
      <c r="BP152" s="24">
        <v>1</v>
      </c>
      <c r="BQ152" s="24">
        <v>2</v>
      </c>
      <c r="BR152" s="24">
        <v>1</v>
      </c>
      <c r="BS152" s="24">
        <v>2</v>
      </c>
      <c r="BT152" s="24">
        <v>2</v>
      </c>
      <c r="BU152" s="24">
        <v>2</v>
      </c>
      <c r="BV152" s="24">
        <v>2</v>
      </c>
      <c r="BW152" s="24">
        <v>2</v>
      </c>
      <c r="BX152" s="24">
        <v>1</v>
      </c>
      <c r="BY152" s="24">
        <v>2</v>
      </c>
      <c r="BZ152" s="24">
        <v>2</v>
      </c>
      <c r="CA152" s="24">
        <v>1</v>
      </c>
      <c r="CB152" s="24">
        <v>1</v>
      </c>
      <c r="CC152" s="24">
        <v>1</v>
      </c>
      <c r="CD152" s="24">
        <v>2</v>
      </c>
      <c r="CE152" s="24">
        <v>2</v>
      </c>
      <c r="CF152" s="24">
        <v>2</v>
      </c>
      <c r="CG152" s="24">
        <v>2</v>
      </c>
      <c r="CH152" s="24">
        <v>2</v>
      </c>
      <c r="CI152" s="24">
        <v>2</v>
      </c>
      <c r="CJ152" s="24"/>
      <c r="CK152" s="24">
        <v>2</v>
      </c>
      <c r="CL152" s="57">
        <f>COUNTIF($BI152:$CK152,2)</f>
        <v>21</v>
      </c>
      <c r="CM152" s="67">
        <f>CL152/COUNTA($BI152:$CK152)</f>
        <v>0.75</v>
      </c>
      <c r="CN152" s="57">
        <f>COUNTIF($BI152:$CK152,1)</f>
        <v>7</v>
      </c>
      <c r="CO152" s="67">
        <f>CN152/COUNTA($BI152:$CK152)</f>
        <v>0.25</v>
      </c>
      <c r="CP152" s="57">
        <f>COUNTIF($BI152:$CK152,0)</f>
        <v>0</v>
      </c>
      <c r="CQ152" s="67">
        <f>CP152/COUNTA($BI152:$CK152)</f>
        <v>0</v>
      </c>
      <c r="CR152" s="57">
        <f>(((CL152*2)+(CN152*1)+(CP152*0)))/COUNTA($BI152:$CK152)</f>
        <v>1.75</v>
      </c>
      <c r="CS152" s="57" t="str">
        <f t="shared" si="68"/>
        <v>Đạt mục tiêu</v>
      </c>
    </row>
    <row r="153" spans="1:97" ht="31.5">
      <c r="A153" s="21">
        <v>109</v>
      </c>
      <c r="B153" s="28">
        <v>239</v>
      </c>
      <c r="C153" s="186" t="s">
        <v>104</v>
      </c>
      <c r="D153" s="186"/>
      <c r="E153" s="186"/>
      <c r="F153" s="29" t="s">
        <v>361</v>
      </c>
      <c r="G153" s="29" t="s">
        <v>361</v>
      </c>
      <c r="H153" s="29" t="s">
        <v>361</v>
      </c>
      <c r="I153" s="29" t="s">
        <v>361</v>
      </c>
      <c r="J153" s="29" t="s">
        <v>361</v>
      </c>
      <c r="K153" s="52" t="s">
        <v>346</v>
      </c>
      <c r="L153" s="29" t="s">
        <v>361</v>
      </c>
      <c r="M153" s="29" t="s">
        <v>361</v>
      </c>
      <c r="N153" s="29" t="s">
        <v>361</v>
      </c>
      <c r="O153" s="29" t="s">
        <v>361</v>
      </c>
      <c r="P153" s="29" t="s">
        <v>361</v>
      </c>
      <c r="Q153" s="29" t="s">
        <v>361</v>
      </c>
      <c r="R153" s="29" t="s">
        <v>361</v>
      </c>
      <c r="S153" s="29" t="s">
        <v>361</v>
      </c>
      <c r="T153" s="29" t="s">
        <v>361</v>
      </c>
      <c r="U153" s="29" t="s">
        <v>361</v>
      </c>
      <c r="V153" s="29" t="s">
        <v>361</v>
      </c>
      <c r="W153" s="28">
        <f t="shared" si="67"/>
        <v>0</v>
      </c>
      <c r="X153" s="29"/>
      <c r="Y153" s="93">
        <f>SUM(Y154:Y156)</f>
        <v>1</v>
      </c>
      <c r="Z153" s="29" t="s">
        <v>361</v>
      </c>
      <c r="AA153" s="29" t="s">
        <v>361</v>
      </c>
      <c r="AB153" s="29" t="s">
        <v>361</v>
      </c>
      <c r="AC153" s="29" t="s">
        <v>361</v>
      </c>
      <c r="AD153" s="29" t="s">
        <v>361</v>
      </c>
      <c r="AE153" s="29" t="s">
        <v>361</v>
      </c>
      <c r="AF153" s="29" t="s">
        <v>361</v>
      </c>
      <c r="AG153" s="29" t="s">
        <v>361</v>
      </c>
      <c r="AH153" s="29" t="s">
        <v>361</v>
      </c>
      <c r="AI153" s="29" t="s">
        <v>361</v>
      </c>
      <c r="AJ153" s="29" t="s">
        <v>361</v>
      </c>
      <c r="AK153" s="29" t="s">
        <v>361</v>
      </c>
      <c r="AL153" s="29" t="s">
        <v>361</v>
      </c>
      <c r="AM153" s="29" t="s">
        <v>361</v>
      </c>
      <c r="AN153" s="29" t="s">
        <v>361</v>
      </c>
      <c r="AO153" s="29" t="s">
        <v>361</v>
      </c>
      <c r="AP153" s="29"/>
      <c r="AQ153" s="29" t="s">
        <v>361</v>
      </c>
      <c r="AR153" s="29" t="s">
        <v>361</v>
      </c>
      <c r="AS153" s="29" t="s">
        <v>361</v>
      </c>
      <c r="AT153" s="29" t="s">
        <v>361</v>
      </c>
      <c r="AU153" s="29" t="s">
        <v>361</v>
      </c>
      <c r="AV153" s="29" t="s">
        <v>361</v>
      </c>
      <c r="AW153" s="29" t="s">
        <v>361</v>
      </c>
      <c r="AX153" s="29" t="s">
        <v>361</v>
      </c>
      <c r="AY153" s="29" t="s">
        <v>361</v>
      </c>
      <c r="AZ153" s="29" t="s">
        <v>361</v>
      </c>
      <c r="BA153" s="29" t="s">
        <v>361</v>
      </c>
      <c r="BB153" s="29"/>
      <c r="BC153" s="29" t="s">
        <v>361</v>
      </c>
      <c r="BD153" s="29" t="s">
        <v>361</v>
      </c>
      <c r="BE153" s="29" t="s">
        <v>361</v>
      </c>
      <c r="BF153" s="29" t="s">
        <v>361</v>
      </c>
      <c r="BG153" s="29" t="s">
        <v>361</v>
      </c>
      <c r="BH153" s="29" t="s">
        <v>361</v>
      </c>
      <c r="BI153" s="29" t="s">
        <v>361</v>
      </c>
      <c r="BJ153" s="29" t="s">
        <v>361</v>
      </c>
      <c r="BK153" s="29" t="s">
        <v>361</v>
      </c>
      <c r="BL153" s="29" t="s">
        <v>361</v>
      </c>
      <c r="BM153" s="29" t="s">
        <v>361</v>
      </c>
      <c r="BN153" s="29" t="s">
        <v>361</v>
      </c>
      <c r="BO153" s="29" t="s">
        <v>361</v>
      </c>
      <c r="BP153" s="29" t="s">
        <v>361</v>
      </c>
      <c r="BQ153" s="29" t="s">
        <v>361</v>
      </c>
      <c r="BR153" s="29" t="s">
        <v>361</v>
      </c>
      <c r="BS153" s="29" t="s">
        <v>361</v>
      </c>
      <c r="BT153" s="29" t="s">
        <v>361</v>
      </c>
      <c r="BU153" s="29" t="s">
        <v>361</v>
      </c>
      <c r="BV153" s="29" t="s">
        <v>361</v>
      </c>
      <c r="BW153" s="29" t="s">
        <v>361</v>
      </c>
      <c r="BX153" s="29" t="s">
        <v>361</v>
      </c>
      <c r="BY153" s="29" t="s">
        <v>361</v>
      </c>
      <c r="BZ153" s="29" t="s">
        <v>361</v>
      </c>
      <c r="CA153" s="29" t="s">
        <v>361</v>
      </c>
      <c r="CB153" s="29" t="s">
        <v>361</v>
      </c>
      <c r="CC153" s="29" t="s">
        <v>361</v>
      </c>
      <c r="CD153" s="29" t="s">
        <v>361</v>
      </c>
      <c r="CE153" s="29" t="s">
        <v>361</v>
      </c>
      <c r="CF153" s="29" t="s">
        <v>361</v>
      </c>
      <c r="CG153" s="29" t="s">
        <v>361</v>
      </c>
      <c r="CH153" s="29" t="s">
        <v>361</v>
      </c>
      <c r="CI153" s="29" t="s">
        <v>361</v>
      </c>
      <c r="CJ153" s="29" t="s">
        <v>361</v>
      </c>
      <c r="CK153" s="29" t="s">
        <v>361</v>
      </c>
      <c r="CL153" s="29" t="s">
        <v>361</v>
      </c>
      <c r="CM153" s="29" t="s">
        <v>361</v>
      </c>
      <c r="CN153" s="29" t="s">
        <v>361</v>
      </c>
      <c r="CO153" s="29" t="s">
        <v>361</v>
      </c>
      <c r="CP153" s="29" t="s">
        <v>361</v>
      </c>
      <c r="CQ153" s="29" t="s">
        <v>361</v>
      </c>
      <c r="CR153" s="29" t="s">
        <v>361</v>
      </c>
      <c r="CS153" s="29" t="s">
        <v>361</v>
      </c>
    </row>
    <row r="154" spans="1:97" ht="48.75" customHeight="1">
      <c r="A154" s="21">
        <v>110</v>
      </c>
      <c r="B154" s="24">
        <v>242</v>
      </c>
      <c r="C154" s="181" t="s">
        <v>105</v>
      </c>
      <c r="D154" s="191" t="s">
        <v>10</v>
      </c>
      <c r="E154" s="181" t="s">
        <v>106</v>
      </c>
      <c r="F154" s="191" t="s">
        <v>12</v>
      </c>
      <c r="G154" s="7" t="s">
        <v>481</v>
      </c>
      <c r="H154" s="7" t="s">
        <v>393</v>
      </c>
      <c r="I154" s="52" t="s">
        <v>780</v>
      </c>
      <c r="J154" s="24" t="s">
        <v>497</v>
      </c>
      <c r="K154" s="52" t="s">
        <v>346</v>
      </c>
      <c r="L154" s="24" t="s">
        <v>298</v>
      </c>
      <c r="M154" s="24" t="s">
        <v>186</v>
      </c>
      <c r="N154" s="29"/>
      <c r="O154" s="29"/>
      <c r="P154" s="29"/>
      <c r="Q154" s="29"/>
      <c r="R154" s="29"/>
      <c r="S154" s="29"/>
      <c r="T154" s="31" t="s">
        <v>186</v>
      </c>
      <c r="U154" s="29"/>
      <c r="V154" s="29"/>
      <c r="W154" s="28">
        <f t="shared" si="67"/>
        <v>1</v>
      </c>
      <c r="X154" s="29"/>
      <c r="Y154" s="91"/>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t="s">
        <v>754</v>
      </c>
      <c r="BB154" s="24"/>
      <c r="BC154" s="24"/>
      <c r="BD154" s="24"/>
      <c r="BE154" s="24"/>
      <c r="BF154" s="24"/>
      <c r="BG154" s="24"/>
      <c r="BH154" s="24"/>
      <c r="BI154" s="24">
        <v>2</v>
      </c>
      <c r="BJ154" s="24">
        <v>2</v>
      </c>
      <c r="BK154" s="24">
        <v>2</v>
      </c>
      <c r="BL154" s="24">
        <v>2</v>
      </c>
      <c r="BM154" s="24">
        <v>2</v>
      </c>
      <c r="BN154" s="24">
        <v>2</v>
      </c>
      <c r="BO154" s="24">
        <v>2</v>
      </c>
      <c r="BP154" s="24">
        <v>2</v>
      </c>
      <c r="BQ154" s="24">
        <v>2</v>
      </c>
      <c r="BR154" s="24">
        <v>2</v>
      </c>
      <c r="BS154" s="24">
        <v>2</v>
      </c>
      <c r="BT154" s="24">
        <v>2</v>
      </c>
      <c r="BU154" s="24">
        <v>2</v>
      </c>
      <c r="BV154" s="24">
        <v>2</v>
      </c>
      <c r="BW154" s="24">
        <v>2</v>
      </c>
      <c r="BX154" s="24">
        <v>2</v>
      </c>
      <c r="BY154" s="24">
        <v>2</v>
      </c>
      <c r="BZ154" s="24">
        <v>2</v>
      </c>
      <c r="CA154" s="24">
        <v>2</v>
      </c>
      <c r="CB154" s="24">
        <v>2</v>
      </c>
      <c r="CC154" s="24">
        <v>1</v>
      </c>
      <c r="CD154" s="24">
        <v>2</v>
      </c>
      <c r="CE154" s="24">
        <v>2</v>
      </c>
      <c r="CF154" s="24">
        <v>2</v>
      </c>
      <c r="CG154" s="24">
        <v>2</v>
      </c>
      <c r="CH154" s="24">
        <v>2</v>
      </c>
      <c r="CI154" s="24">
        <v>2</v>
      </c>
      <c r="CJ154" s="24">
        <v>2</v>
      </c>
      <c r="CK154" s="24">
        <v>2</v>
      </c>
      <c r="CL154" s="57">
        <f>COUNTIF($BI154:$CK154,2)</f>
        <v>28</v>
      </c>
      <c r="CM154" s="67">
        <f>CL154/COUNTA($BI154:$CK154)</f>
        <v>0.96551724137931039</v>
      </c>
      <c r="CN154" s="57">
        <f>COUNTIF($BI154:$CK154,1)</f>
        <v>1</v>
      </c>
      <c r="CO154" s="67">
        <f>CN154/COUNTA($BI154:$CK154)</f>
        <v>3.4482758620689655E-2</v>
      </c>
      <c r="CP154" s="57">
        <f>COUNTIF($BI154:$CK154,0)</f>
        <v>0</v>
      </c>
      <c r="CQ154" s="67">
        <f>CP154/COUNTA($BI154:$CK154)</f>
        <v>0</v>
      </c>
      <c r="CR154" s="57">
        <f>(((CL154*2)+(CN154*1)+(CP154*0)))/COUNTA($BI154:$CK154)</f>
        <v>1.9655172413793103</v>
      </c>
      <c r="CS154" s="57" t="str">
        <f t="shared" si="68"/>
        <v>Đạt mục tiêu</v>
      </c>
    </row>
    <row r="155" spans="1:97" ht="48.75" customHeight="1">
      <c r="A155" s="21"/>
      <c r="B155" s="24"/>
      <c r="C155" s="190"/>
      <c r="D155" s="192"/>
      <c r="E155" s="190"/>
      <c r="F155" s="192"/>
      <c r="G155" s="50" t="s">
        <v>480</v>
      </c>
      <c r="H155" s="50" t="s">
        <v>394</v>
      </c>
      <c r="I155" s="52" t="s">
        <v>780</v>
      </c>
      <c r="J155" s="24" t="s">
        <v>497</v>
      </c>
      <c r="K155" s="52"/>
      <c r="L155" s="24" t="s">
        <v>298</v>
      </c>
      <c r="M155" s="24" t="s">
        <v>186</v>
      </c>
      <c r="N155" s="24"/>
      <c r="O155" s="24"/>
      <c r="P155" s="24"/>
      <c r="Q155" s="24"/>
      <c r="R155" s="24"/>
      <c r="S155" s="24"/>
      <c r="T155" s="24" t="s">
        <v>186</v>
      </c>
      <c r="U155" s="24"/>
      <c r="V155" s="24"/>
      <c r="W155" s="28">
        <f t="shared" si="67"/>
        <v>1</v>
      </c>
      <c r="X155" s="24"/>
      <c r="Y155" s="91">
        <v>1</v>
      </c>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t="s">
        <v>754</v>
      </c>
      <c r="BA155" s="24"/>
      <c r="BB155" s="24"/>
      <c r="BC155" s="24"/>
      <c r="BD155" s="24"/>
      <c r="BE155" s="24"/>
      <c r="BF155" s="24"/>
      <c r="BG155" s="24"/>
      <c r="BH155" s="24"/>
      <c r="BI155" s="24">
        <v>2</v>
      </c>
      <c r="BJ155" s="24">
        <v>2</v>
      </c>
      <c r="BK155" s="24">
        <v>2</v>
      </c>
      <c r="BL155" s="24">
        <v>2</v>
      </c>
      <c r="BM155" s="24">
        <v>2</v>
      </c>
      <c r="BN155" s="24">
        <v>2</v>
      </c>
      <c r="BO155" s="24">
        <v>2</v>
      </c>
      <c r="BP155" s="24">
        <v>2</v>
      </c>
      <c r="BQ155" s="24">
        <v>2</v>
      </c>
      <c r="BR155" s="24">
        <v>2</v>
      </c>
      <c r="BS155" s="24">
        <v>2</v>
      </c>
      <c r="BT155" s="24">
        <v>2</v>
      </c>
      <c r="BU155" s="24">
        <v>2</v>
      </c>
      <c r="BV155" s="24">
        <v>2</v>
      </c>
      <c r="BW155" s="24">
        <v>2</v>
      </c>
      <c r="BX155" s="24">
        <v>2</v>
      </c>
      <c r="BY155" s="24">
        <v>2</v>
      </c>
      <c r="BZ155" s="24">
        <v>2</v>
      </c>
      <c r="CA155" s="24">
        <v>2</v>
      </c>
      <c r="CB155" s="24">
        <v>2</v>
      </c>
      <c r="CC155" s="24">
        <v>1</v>
      </c>
      <c r="CD155" s="24">
        <v>2</v>
      </c>
      <c r="CE155" s="24">
        <v>2</v>
      </c>
      <c r="CF155" s="24">
        <v>2</v>
      </c>
      <c r="CG155" s="24">
        <v>2</v>
      </c>
      <c r="CH155" s="24">
        <v>2</v>
      </c>
      <c r="CI155" s="24">
        <v>2</v>
      </c>
      <c r="CJ155" s="24">
        <v>2</v>
      </c>
      <c r="CK155" s="24">
        <v>2</v>
      </c>
      <c r="CL155" s="57">
        <f>COUNTIF($BI155:$CK155,2)</f>
        <v>28</v>
      </c>
      <c r="CM155" s="67">
        <f>CL155/COUNTA($BI155:$CK155)</f>
        <v>0.96551724137931039</v>
      </c>
      <c r="CN155" s="57">
        <f>COUNTIF($BI155:$CK155,1)</f>
        <v>1</v>
      </c>
      <c r="CO155" s="67">
        <f>CN155/COUNTA($BI155:$CK155)</f>
        <v>3.4482758620689655E-2</v>
      </c>
      <c r="CP155" s="57">
        <f>COUNTIF($BI155:$CK155,0)</f>
        <v>0</v>
      </c>
      <c r="CQ155" s="67">
        <f>CP155/COUNTA($BI155:$CK155)</f>
        <v>0</v>
      </c>
      <c r="CR155" s="57">
        <f>(((CL155*2)+(CN155*1)+(CP155*0)))/COUNTA($BI155:$CK155)</f>
        <v>1.9655172413793103</v>
      </c>
      <c r="CS155" s="57" t="str">
        <f t="shared" si="68"/>
        <v>Đạt mục tiêu</v>
      </c>
    </row>
    <row r="156" spans="1:97" ht="48.75" customHeight="1">
      <c r="A156" s="21"/>
      <c r="B156" s="24"/>
      <c r="C156" s="182"/>
      <c r="D156" s="193"/>
      <c r="E156" s="182"/>
      <c r="F156" s="193"/>
      <c r="G156" s="50" t="s">
        <v>614</v>
      </c>
      <c r="H156" s="50" t="s">
        <v>615</v>
      </c>
      <c r="I156" s="52" t="s">
        <v>780</v>
      </c>
      <c r="J156" s="24" t="s">
        <v>497</v>
      </c>
      <c r="K156" s="52"/>
      <c r="L156" s="24" t="s">
        <v>298</v>
      </c>
      <c r="M156" s="24" t="s">
        <v>186</v>
      </c>
      <c r="N156" s="24"/>
      <c r="O156" s="24"/>
      <c r="P156" s="24"/>
      <c r="Q156" s="24"/>
      <c r="R156" s="24"/>
      <c r="S156" s="24"/>
      <c r="T156" s="24" t="s">
        <v>186</v>
      </c>
      <c r="U156" s="24"/>
      <c r="V156" s="24"/>
      <c r="W156" s="28">
        <f t="shared" si="67"/>
        <v>1</v>
      </c>
      <c r="X156" s="24"/>
      <c r="Y156" s="91"/>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t="s">
        <v>754</v>
      </c>
      <c r="BC156" s="24"/>
      <c r="BD156" s="24"/>
      <c r="BE156" s="24"/>
      <c r="BF156" s="24"/>
      <c r="BG156" s="24"/>
      <c r="BH156" s="24"/>
      <c r="BI156" s="24">
        <v>2</v>
      </c>
      <c r="BJ156" s="24">
        <v>2</v>
      </c>
      <c r="BK156" s="24">
        <v>2</v>
      </c>
      <c r="BL156" s="24">
        <v>2</v>
      </c>
      <c r="BM156" s="24">
        <v>2</v>
      </c>
      <c r="BN156" s="24">
        <v>2</v>
      </c>
      <c r="BO156" s="24">
        <v>2</v>
      </c>
      <c r="BP156" s="24">
        <v>2</v>
      </c>
      <c r="BQ156" s="24">
        <v>2</v>
      </c>
      <c r="BR156" s="24">
        <v>2</v>
      </c>
      <c r="BS156" s="24">
        <v>2</v>
      </c>
      <c r="BT156" s="24">
        <v>2</v>
      </c>
      <c r="BU156" s="24">
        <v>2</v>
      </c>
      <c r="BV156" s="24">
        <v>2</v>
      </c>
      <c r="BW156" s="24">
        <v>2</v>
      </c>
      <c r="BX156" s="24">
        <v>2</v>
      </c>
      <c r="BY156" s="24">
        <v>2</v>
      </c>
      <c r="BZ156" s="24">
        <v>2</v>
      </c>
      <c r="CA156" s="24">
        <v>2</v>
      </c>
      <c r="CB156" s="24">
        <v>2</v>
      </c>
      <c r="CC156" s="24">
        <v>1</v>
      </c>
      <c r="CD156" s="24">
        <v>2</v>
      </c>
      <c r="CE156" s="24">
        <v>2</v>
      </c>
      <c r="CF156" s="24">
        <v>2</v>
      </c>
      <c r="CG156" s="24">
        <v>2</v>
      </c>
      <c r="CH156" s="24">
        <v>2</v>
      </c>
      <c r="CI156" s="24">
        <v>2</v>
      </c>
      <c r="CJ156" s="24">
        <v>2</v>
      </c>
      <c r="CK156" s="24">
        <v>2</v>
      </c>
      <c r="CL156" s="57">
        <f>COUNTIF($BI156:$CK156,2)</f>
        <v>28</v>
      </c>
      <c r="CM156" s="67">
        <f>CL156/COUNTA($BI156:$CK156)</f>
        <v>0.96551724137931039</v>
      </c>
      <c r="CN156" s="57">
        <f>COUNTIF($BI156:$CK156,1)</f>
        <v>1</v>
      </c>
      <c r="CO156" s="67">
        <f>CN156/COUNTA($BI156:$CK156)</f>
        <v>3.4482758620689655E-2</v>
      </c>
      <c r="CP156" s="57">
        <f>COUNTIF($BI156:$CK156,0)</f>
        <v>0</v>
      </c>
      <c r="CQ156" s="67">
        <f>CP156/COUNTA($BI156:$CK156)</f>
        <v>0</v>
      </c>
      <c r="CR156" s="57">
        <f>(((CL156*2)+(CN156*1)+(CP156*0)))/COUNTA($BI156:$CK156)</f>
        <v>1.9655172413793103</v>
      </c>
      <c r="CS156" s="57" t="str">
        <f t="shared" si="68"/>
        <v>Đạt mục tiêu</v>
      </c>
    </row>
    <row r="157" spans="1:97" ht="31.5">
      <c r="A157" s="21">
        <v>111</v>
      </c>
      <c r="B157" s="28">
        <v>243</v>
      </c>
      <c r="C157" s="186" t="s">
        <v>107</v>
      </c>
      <c r="D157" s="186"/>
      <c r="E157" s="186"/>
      <c r="F157" s="29" t="s">
        <v>361</v>
      </c>
      <c r="G157" s="29" t="s">
        <v>361</v>
      </c>
      <c r="H157" s="29" t="s">
        <v>361</v>
      </c>
      <c r="I157" s="29" t="s">
        <v>361</v>
      </c>
      <c r="J157" s="29" t="s">
        <v>361</v>
      </c>
      <c r="K157" s="52" t="s">
        <v>346</v>
      </c>
      <c r="L157" s="29" t="s">
        <v>361</v>
      </c>
      <c r="M157" s="29" t="s">
        <v>361</v>
      </c>
      <c r="N157" s="29" t="s">
        <v>361</v>
      </c>
      <c r="O157" s="29" t="s">
        <v>361</v>
      </c>
      <c r="P157" s="29" t="s">
        <v>361</v>
      </c>
      <c r="Q157" s="29" t="s">
        <v>361</v>
      </c>
      <c r="R157" s="29" t="s">
        <v>361</v>
      </c>
      <c r="S157" s="29" t="s">
        <v>361</v>
      </c>
      <c r="T157" s="29" t="s">
        <v>361</v>
      </c>
      <c r="U157" s="29" t="s">
        <v>361</v>
      </c>
      <c r="V157" s="29" t="s">
        <v>361</v>
      </c>
      <c r="W157" s="28">
        <f t="shared" si="67"/>
        <v>0</v>
      </c>
      <c r="X157" s="29"/>
      <c r="Y157" s="93">
        <f>SUM(Y158:Y162)</f>
        <v>2</v>
      </c>
      <c r="Z157" s="29" t="s">
        <v>361</v>
      </c>
      <c r="AA157" s="29" t="s">
        <v>361</v>
      </c>
      <c r="AB157" s="29" t="s">
        <v>361</v>
      </c>
      <c r="AC157" s="29" t="s">
        <v>361</v>
      </c>
      <c r="AD157" s="29" t="s">
        <v>361</v>
      </c>
      <c r="AE157" s="29" t="s">
        <v>361</v>
      </c>
      <c r="AF157" s="29" t="s">
        <v>361</v>
      </c>
      <c r="AG157" s="29" t="s">
        <v>361</v>
      </c>
      <c r="AH157" s="29" t="s">
        <v>361</v>
      </c>
      <c r="AI157" s="29" t="s">
        <v>361</v>
      </c>
      <c r="AJ157" s="29" t="s">
        <v>361</v>
      </c>
      <c r="AK157" s="29" t="s">
        <v>361</v>
      </c>
      <c r="AL157" s="29" t="s">
        <v>361</v>
      </c>
      <c r="AM157" s="29" t="s">
        <v>361</v>
      </c>
      <c r="AN157" s="29" t="s">
        <v>361</v>
      </c>
      <c r="AO157" s="29" t="s">
        <v>361</v>
      </c>
      <c r="AP157" s="29"/>
      <c r="AQ157" s="29" t="s">
        <v>361</v>
      </c>
      <c r="AR157" s="29" t="s">
        <v>361</v>
      </c>
      <c r="AS157" s="29" t="s">
        <v>361</v>
      </c>
      <c r="AT157" s="29" t="s">
        <v>361</v>
      </c>
      <c r="AU157" s="29" t="s">
        <v>361</v>
      </c>
      <c r="AV157" s="29" t="s">
        <v>361</v>
      </c>
      <c r="AW157" s="29" t="s">
        <v>361</v>
      </c>
      <c r="AX157" s="29" t="s">
        <v>361</v>
      </c>
      <c r="AY157" s="29" t="s">
        <v>361</v>
      </c>
      <c r="AZ157" s="29" t="s">
        <v>361</v>
      </c>
      <c r="BA157" s="29" t="s">
        <v>361</v>
      </c>
      <c r="BB157" s="29"/>
      <c r="BC157" s="29" t="s">
        <v>361</v>
      </c>
      <c r="BD157" s="29" t="s">
        <v>361</v>
      </c>
      <c r="BE157" s="29" t="s">
        <v>361</v>
      </c>
      <c r="BF157" s="29" t="s">
        <v>361</v>
      </c>
      <c r="BG157" s="29" t="s">
        <v>361</v>
      </c>
      <c r="BH157" s="29" t="s">
        <v>361</v>
      </c>
      <c r="BI157" s="29" t="s">
        <v>361</v>
      </c>
      <c r="BJ157" s="29" t="s">
        <v>361</v>
      </c>
      <c r="BK157" s="29" t="s">
        <v>361</v>
      </c>
      <c r="BL157" s="29" t="s">
        <v>361</v>
      </c>
      <c r="BM157" s="29" t="s">
        <v>361</v>
      </c>
      <c r="BN157" s="29" t="s">
        <v>361</v>
      </c>
      <c r="BO157" s="29" t="s">
        <v>361</v>
      </c>
      <c r="BP157" s="29" t="s">
        <v>361</v>
      </c>
      <c r="BQ157" s="29" t="s">
        <v>361</v>
      </c>
      <c r="BR157" s="29" t="s">
        <v>361</v>
      </c>
      <c r="BS157" s="29" t="s">
        <v>361</v>
      </c>
      <c r="BT157" s="29" t="s">
        <v>361</v>
      </c>
      <c r="BU157" s="29" t="s">
        <v>361</v>
      </c>
      <c r="BV157" s="29" t="s">
        <v>361</v>
      </c>
      <c r="BW157" s="29" t="s">
        <v>361</v>
      </c>
      <c r="BX157" s="29" t="s">
        <v>361</v>
      </c>
      <c r="BY157" s="29" t="s">
        <v>361</v>
      </c>
      <c r="BZ157" s="29" t="s">
        <v>361</v>
      </c>
      <c r="CA157" s="29" t="s">
        <v>361</v>
      </c>
      <c r="CB157" s="29" t="s">
        <v>361</v>
      </c>
      <c r="CC157" s="29" t="s">
        <v>361</v>
      </c>
      <c r="CD157" s="29" t="s">
        <v>361</v>
      </c>
      <c r="CE157" s="29" t="s">
        <v>361</v>
      </c>
      <c r="CF157" s="29" t="s">
        <v>361</v>
      </c>
      <c r="CG157" s="29" t="s">
        <v>361</v>
      </c>
      <c r="CH157" s="29" t="s">
        <v>361</v>
      </c>
      <c r="CI157" s="29" t="s">
        <v>361</v>
      </c>
      <c r="CJ157" s="29" t="s">
        <v>361</v>
      </c>
      <c r="CK157" s="29" t="s">
        <v>361</v>
      </c>
      <c r="CL157" s="29" t="s">
        <v>361</v>
      </c>
      <c r="CM157" s="29" t="s">
        <v>361</v>
      </c>
      <c r="CN157" s="29" t="s">
        <v>361</v>
      </c>
      <c r="CO157" s="29" t="s">
        <v>361</v>
      </c>
      <c r="CP157" s="29" t="s">
        <v>361</v>
      </c>
      <c r="CQ157" s="29" t="s">
        <v>361</v>
      </c>
      <c r="CR157" s="29" t="s">
        <v>361</v>
      </c>
      <c r="CS157" s="29" t="s">
        <v>361</v>
      </c>
    </row>
    <row r="158" spans="1:97" ht="65.25" customHeight="1">
      <c r="A158" s="21">
        <v>112</v>
      </c>
      <c r="B158" s="24">
        <v>246</v>
      </c>
      <c r="C158" s="181" t="s">
        <v>108</v>
      </c>
      <c r="D158" s="191" t="s">
        <v>10</v>
      </c>
      <c r="E158" s="181" t="s">
        <v>192</v>
      </c>
      <c r="F158" s="191" t="s">
        <v>12</v>
      </c>
      <c r="G158" s="7" t="s">
        <v>478</v>
      </c>
      <c r="H158" s="7" t="s">
        <v>396</v>
      </c>
      <c r="I158" s="52" t="s">
        <v>780</v>
      </c>
      <c r="J158" s="24" t="s">
        <v>497</v>
      </c>
      <c r="K158" s="52" t="s">
        <v>346</v>
      </c>
      <c r="L158" s="24" t="s">
        <v>298</v>
      </c>
      <c r="M158" s="24" t="s">
        <v>186</v>
      </c>
      <c r="N158" s="29"/>
      <c r="O158" s="29"/>
      <c r="P158" s="29"/>
      <c r="Q158" s="29"/>
      <c r="R158" s="34"/>
      <c r="S158" s="33" t="s">
        <v>186</v>
      </c>
      <c r="T158" s="29"/>
      <c r="U158" s="29"/>
      <c r="V158" s="29"/>
      <c r="W158" s="28">
        <f t="shared" si="67"/>
        <v>1</v>
      </c>
      <c r="X158" s="29"/>
      <c r="Y158" s="91">
        <v>1</v>
      </c>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t="s">
        <v>754</v>
      </c>
      <c r="AW158" s="24"/>
      <c r="AX158" s="24"/>
      <c r="AY158" s="24"/>
      <c r="AZ158" s="24"/>
      <c r="BA158" s="24"/>
      <c r="BB158" s="24"/>
      <c r="BC158" s="24"/>
      <c r="BD158" s="24"/>
      <c r="BE158" s="24"/>
      <c r="BF158" s="24"/>
      <c r="BG158" s="24"/>
      <c r="BH158" s="24"/>
      <c r="BI158" s="24">
        <v>2</v>
      </c>
      <c r="BJ158" s="24">
        <v>2</v>
      </c>
      <c r="BK158" s="24">
        <v>1</v>
      </c>
      <c r="BL158" s="24">
        <v>2</v>
      </c>
      <c r="BM158" s="24">
        <v>2</v>
      </c>
      <c r="BN158" s="24">
        <v>2</v>
      </c>
      <c r="BO158" s="24">
        <v>2</v>
      </c>
      <c r="BP158" s="24">
        <v>1</v>
      </c>
      <c r="BQ158" s="24">
        <v>2</v>
      </c>
      <c r="BR158" s="24">
        <v>1</v>
      </c>
      <c r="BS158" s="24">
        <v>2</v>
      </c>
      <c r="BT158" s="24">
        <v>2</v>
      </c>
      <c r="BU158" s="24">
        <v>2</v>
      </c>
      <c r="BV158" s="24">
        <v>2</v>
      </c>
      <c r="BW158" s="24">
        <v>2</v>
      </c>
      <c r="BX158" s="24">
        <v>2</v>
      </c>
      <c r="BY158" s="24">
        <v>2</v>
      </c>
      <c r="BZ158" s="24">
        <v>2</v>
      </c>
      <c r="CA158" s="24">
        <v>2</v>
      </c>
      <c r="CB158" s="24">
        <v>1</v>
      </c>
      <c r="CC158" s="24">
        <v>1</v>
      </c>
      <c r="CD158" s="24">
        <v>2</v>
      </c>
      <c r="CE158" s="24">
        <v>2</v>
      </c>
      <c r="CF158" s="24">
        <v>2</v>
      </c>
      <c r="CG158" s="24">
        <v>2</v>
      </c>
      <c r="CH158" s="24">
        <v>2</v>
      </c>
      <c r="CI158" s="24">
        <v>2</v>
      </c>
      <c r="CJ158" s="24"/>
      <c r="CK158" s="24">
        <v>2</v>
      </c>
      <c r="CL158" s="57">
        <f>COUNTIF($BI158:$CK158,2)</f>
        <v>23</v>
      </c>
      <c r="CM158" s="67">
        <f>CL158/COUNTA($BI158:$CK158)</f>
        <v>0.8214285714285714</v>
      </c>
      <c r="CN158" s="57">
        <f>COUNTIF($BI158:$CK158,1)</f>
        <v>5</v>
      </c>
      <c r="CO158" s="67">
        <f>CN158/COUNTA($BI158:$CK158)</f>
        <v>0.17857142857142858</v>
      </c>
      <c r="CP158" s="57">
        <f>COUNTIF($BI158:$CK158,0)</f>
        <v>0</v>
      </c>
      <c r="CQ158" s="67">
        <f>CP158/COUNTA($BI158:$CK158)</f>
        <v>0</v>
      </c>
      <c r="CR158" s="57">
        <f>(((CL158*2)+(CN158*1)+(CP158*0)))/COUNTA($BI158:$CK158)</f>
        <v>1.8214285714285714</v>
      </c>
      <c r="CS158" s="57" t="str">
        <f t="shared" si="68"/>
        <v>Đạt mục tiêu</v>
      </c>
    </row>
    <row r="159" spans="1:97" ht="53.25" customHeight="1">
      <c r="A159" s="21"/>
      <c r="B159" s="24"/>
      <c r="C159" s="190"/>
      <c r="D159" s="192"/>
      <c r="E159" s="190"/>
      <c r="F159" s="192"/>
      <c r="G159" s="7" t="s">
        <v>479</v>
      </c>
      <c r="H159" s="7" t="s">
        <v>395</v>
      </c>
      <c r="I159" s="52" t="s">
        <v>780</v>
      </c>
      <c r="J159" s="24" t="s">
        <v>497</v>
      </c>
      <c r="K159" s="52" t="s">
        <v>346</v>
      </c>
      <c r="L159" s="24" t="s">
        <v>298</v>
      </c>
      <c r="M159" s="24" t="s">
        <v>186</v>
      </c>
      <c r="N159" s="24"/>
      <c r="O159" s="24"/>
      <c r="P159" s="24"/>
      <c r="Q159" s="24"/>
      <c r="R159" s="24" t="s">
        <v>186</v>
      </c>
      <c r="S159" s="68"/>
      <c r="T159" s="24"/>
      <c r="U159" s="24"/>
      <c r="V159" s="24"/>
      <c r="W159" s="28">
        <f t="shared" si="67"/>
        <v>1</v>
      </c>
      <c r="X159" s="24"/>
      <c r="Y159" s="91">
        <v>1</v>
      </c>
      <c r="Z159" s="24"/>
      <c r="AA159" s="24"/>
      <c r="AB159" s="24"/>
      <c r="AC159" s="24"/>
      <c r="AD159" s="24"/>
      <c r="AE159" s="24"/>
      <c r="AF159" s="24"/>
      <c r="AG159" s="24"/>
      <c r="AH159" s="24"/>
      <c r="AI159" s="24"/>
      <c r="AJ159" s="24"/>
      <c r="AK159" s="24"/>
      <c r="AL159" s="24"/>
      <c r="AM159" s="24"/>
      <c r="AN159" s="24"/>
      <c r="AO159" s="24"/>
      <c r="AP159" s="24"/>
      <c r="AQ159" s="24"/>
      <c r="AR159" s="24" t="s">
        <v>754</v>
      </c>
      <c r="AS159" s="24"/>
      <c r="AT159" s="24"/>
      <c r="AU159" s="24"/>
      <c r="AV159" s="24"/>
      <c r="AW159" s="24"/>
      <c r="AX159" s="24"/>
      <c r="AY159" s="24"/>
      <c r="AZ159" s="24"/>
      <c r="BA159" s="24"/>
      <c r="BB159" s="24"/>
      <c r="BC159" s="24"/>
      <c r="BD159" s="24"/>
      <c r="BE159" s="24"/>
      <c r="BF159" s="24"/>
      <c r="BG159" s="24"/>
      <c r="BH159" s="24"/>
      <c r="BI159" s="24">
        <v>2</v>
      </c>
      <c r="BJ159" s="24">
        <v>2</v>
      </c>
      <c r="BK159" s="24">
        <v>1</v>
      </c>
      <c r="BL159" s="24">
        <v>2</v>
      </c>
      <c r="BM159" s="24">
        <v>2</v>
      </c>
      <c r="BN159" s="24">
        <v>2</v>
      </c>
      <c r="BO159" s="24">
        <v>2</v>
      </c>
      <c r="BP159" s="24">
        <v>1</v>
      </c>
      <c r="BQ159" s="24">
        <v>2</v>
      </c>
      <c r="BR159" s="24">
        <v>1</v>
      </c>
      <c r="BS159" s="24">
        <v>2</v>
      </c>
      <c r="BT159" s="24">
        <v>2</v>
      </c>
      <c r="BU159" s="24">
        <v>2</v>
      </c>
      <c r="BV159" s="24">
        <v>2</v>
      </c>
      <c r="BW159" s="24">
        <v>2</v>
      </c>
      <c r="BX159" s="24">
        <v>1</v>
      </c>
      <c r="BY159" s="24">
        <v>2</v>
      </c>
      <c r="BZ159" s="24">
        <v>2</v>
      </c>
      <c r="CA159" s="24">
        <v>2</v>
      </c>
      <c r="CB159" s="24">
        <v>1</v>
      </c>
      <c r="CC159" s="24">
        <v>1</v>
      </c>
      <c r="CD159" s="24">
        <v>2</v>
      </c>
      <c r="CE159" s="24">
        <v>2</v>
      </c>
      <c r="CF159" s="24">
        <v>2</v>
      </c>
      <c r="CG159" s="24">
        <v>2</v>
      </c>
      <c r="CH159" s="24">
        <v>2</v>
      </c>
      <c r="CI159" s="24">
        <v>2</v>
      </c>
      <c r="CJ159" s="24"/>
      <c r="CK159" s="24">
        <v>2</v>
      </c>
      <c r="CL159" s="57">
        <f>COUNTIF($BI159:$CK159,2)</f>
        <v>22</v>
      </c>
      <c r="CM159" s="67">
        <f>CL159/COUNTA($BI159:$CK159)</f>
        <v>0.7857142857142857</v>
      </c>
      <c r="CN159" s="57">
        <f>COUNTIF($BI159:$CK159,1)</f>
        <v>6</v>
      </c>
      <c r="CO159" s="67">
        <f>CN159/COUNTA($BI159:$CK159)</f>
        <v>0.21428571428571427</v>
      </c>
      <c r="CP159" s="57">
        <f>COUNTIF($BI159:$CK159,0)</f>
        <v>0</v>
      </c>
      <c r="CQ159" s="67">
        <f>CP159/COUNTA($BI159:$CK159)</f>
        <v>0</v>
      </c>
      <c r="CR159" s="57">
        <f>(((CL159*2)+(CN159*1)+(CP159*0)))/COUNTA($BI159:$CK159)</f>
        <v>1.7857142857142858</v>
      </c>
      <c r="CS159" s="57" t="str">
        <f t="shared" si="68"/>
        <v>Đạt mục tiêu</v>
      </c>
    </row>
    <row r="160" spans="1:97" ht="53.25" customHeight="1">
      <c r="A160" s="21"/>
      <c r="B160" s="24"/>
      <c r="C160" s="190"/>
      <c r="D160" s="192"/>
      <c r="E160" s="190"/>
      <c r="F160" s="192"/>
      <c r="G160" s="7" t="s">
        <v>1108</v>
      </c>
      <c r="H160" s="7" t="s">
        <v>1109</v>
      </c>
      <c r="I160" s="52" t="s">
        <v>780</v>
      </c>
      <c r="J160" s="24" t="s">
        <v>497</v>
      </c>
      <c r="K160" s="52" t="s">
        <v>346</v>
      </c>
      <c r="L160" s="24" t="s">
        <v>298</v>
      </c>
      <c r="M160" s="24" t="s">
        <v>186</v>
      </c>
      <c r="N160" s="24"/>
      <c r="O160" s="24"/>
      <c r="P160" s="24"/>
      <c r="Q160" s="24"/>
      <c r="R160" s="24" t="s">
        <v>186</v>
      </c>
      <c r="S160" s="68"/>
      <c r="T160" s="24"/>
      <c r="U160" s="24"/>
      <c r="V160" s="24"/>
      <c r="W160" s="28">
        <f t="shared" si="67"/>
        <v>1</v>
      </c>
      <c r="X160" s="24"/>
      <c r="Y160" s="91"/>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t="s">
        <v>754</v>
      </c>
      <c r="AV160" s="24"/>
      <c r="AW160" s="24"/>
      <c r="AX160" s="24"/>
      <c r="AY160" s="24"/>
      <c r="AZ160" s="24"/>
      <c r="BA160" s="24"/>
      <c r="BB160" s="24"/>
      <c r="BC160" s="24"/>
      <c r="BD160" s="24"/>
      <c r="BE160" s="24"/>
      <c r="BF160" s="24"/>
      <c r="BG160" s="24"/>
      <c r="BH160" s="24"/>
      <c r="BI160" s="24">
        <v>2</v>
      </c>
      <c r="BJ160" s="24">
        <v>2</v>
      </c>
      <c r="BK160" s="24">
        <v>1</v>
      </c>
      <c r="BL160" s="24">
        <v>2</v>
      </c>
      <c r="BM160" s="24">
        <v>2</v>
      </c>
      <c r="BN160" s="24">
        <v>2</v>
      </c>
      <c r="BO160" s="24">
        <v>2</v>
      </c>
      <c r="BP160" s="24">
        <v>1</v>
      </c>
      <c r="BQ160" s="24">
        <v>2</v>
      </c>
      <c r="BR160" s="24">
        <v>1</v>
      </c>
      <c r="BS160" s="24">
        <v>2</v>
      </c>
      <c r="BT160" s="24">
        <v>2</v>
      </c>
      <c r="BU160" s="24">
        <v>2</v>
      </c>
      <c r="BV160" s="24">
        <v>2</v>
      </c>
      <c r="BW160" s="24">
        <v>2</v>
      </c>
      <c r="BX160" s="24">
        <v>1</v>
      </c>
      <c r="BY160" s="24">
        <v>2</v>
      </c>
      <c r="BZ160" s="24">
        <v>2</v>
      </c>
      <c r="CA160" s="24">
        <v>2</v>
      </c>
      <c r="CB160" s="24">
        <v>1</v>
      </c>
      <c r="CC160" s="24">
        <v>1</v>
      </c>
      <c r="CD160" s="24">
        <v>2</v>
      </c>
      <c r="CE160" s="24">
        <v>2</v>
      </c>
      <c r="CF160" s="24">
        <v>2</v>
      </c>
      <c r="CG160" s="24">
        <v>2</v>
      </c>
      <c r="CH160" s="24">
        <v>2</v>
      </c>
      <c r="CI160" s="24">
        <v>2</v>
      </c>
      <c r="CJ160" s="24"/>
      <c r="CK160" s="24">
        <v>2</v>
      </c>
      <c r="CL160" s="57">
        <f>COUNTIF($BI160:$CK160,2)</f>
        <v>22</v>
      </c>
      <c r="CM160" s="67">
        <f>CL160/COUNTA($BI160:$CK160)</f>
        <v>0.7857142857142857</v>
      </c>
      <c r="CN160" s="57">
        <f>COUNTIF($BI160:$CK160,1)</f>
        <v>6</v>
      </c>
      <c r="CO160" s="67">
        <f>CN160/COUNTA($BI160:$CK160)</f>
        <v>0.21428571428571427</v>
      </c>
      <c r="CP160" s="57">
        <f>COUNTIF($BI160:$CK160,0)</f>
        <v>0</v>
      </c>
      <c r="CQ160" s="67">
        <f>CP160/COUNTA($BI160:$CK160)</f>
        <v>0</v>
      </c>
      <c r="CR160" s="57">
        <f>(((CL160*2)+(CN160*1)+(CP160*0)))/COUNTA($BI160:$CK160)</f>
        <v>1.7857142857142858</v>
      </c>
      <c r="CS160" s="57" t="str">
        <f t="shared" si="68"/>
        <v>Đạt mục tiêu</v>
      </c>
    </row>
    <row r="161" spans="1:97" ht="117" customHeight="1">
      <c r="A161" s="21"/>
      <c r="B161" s="24"/>
      <c r="C161" s="190"/>
      <c r="D161" s="192"/>
      <c r="E161" s="190"/>
      <c r="F161" s="192"/>
      <c r="G161" s="20" t="s">
        <v>880</v>
      </c>
      <c r="H161" s="20" t="s">
        <v>879</v>
      </c>
      <c r="I161" s="52" t="s">
        <v>780</v>
      </c>
      <c r="J161" s="24" t="s">
        <v>497</v>
      </c>
      <c r="K161" s="52" t="s">
        <v>346</v>
      </c>
      <c r="L161" s="24" t="s">
        <v>298</v>
      </c>
      <c r="M161" s="24" t="s">
        <v>186</v>
      </c>
      <c r="N161" s="24"/>
      <c r="O161" s="24"/>
      <c r="P161" s="24"/>
      <c r="Q161" s="24"/>
      <c r="R161" s="24" t="s">
        <v>186</v>
      </c>
      <c r="S161" s="68"/>
      <c r="T161" s="24"/>
      <c r="U161" s="24"/>
      <c r="V161" s="24"/>
      <c r="W161" s="28">
        <f t="shared" si="67"/>
        <v>1</v>
      </c>
      <c r="X161" s="24"/>
      <c r="Y161" s="91"/>
      <c r="Z161" s="24"/>
      <c r="AA161" s="24"/>
      <c r="AB161" s="24"/>
      <c r="AC161" s="24"/>
      <c r="AD161" s="24"/>
      <c r="AE161" s="24"/>
      <c r="AF161" s="24"/>
      <c r="AG161" s="24"/>
      <c r="AH161" s="24"/>
      <c r="AI161" s="24"/>
      <c r="AJ161" s="24"/>
      <c r="AK161" s="24"/>
      <c r="AL161" s="24"/>
      <c r="AM161" s="24"/>
      <c r="AN161" s="24"/>
      <c r="AO161" s="24"/>
      <c r="AP161" s="24"/>
      <c r="AQ161" s="24"/>
      <c r="AR161" s="24" t="s">
        <v>753</v>
      </c>
      <c r="AS161" s="24" t="s">
        <v>753</v>
      </c>
      <c r="AT161" s="24" t="s">
        <v>753</v>
      </c>
      <c r="AU161" s="24" t="s">
        <v>753</v>
      </c>
      <c r="AV161" s="24"/>
      <c r="AW161" s="24"/>
      <c r="AX161" s="24"/>
      <c r="AY161" s="24"/>
      <c r="AZ161" s="24"/>
      <c r="BA161" s="24"/>
      <c r="BB161" s="24"/>
      <c r="BC161" s="24"/>
      <c r="BD161" s="24"/>
      <c r="BE161" s="24"/>
      <c r="BF161" s="24"/>
      <c r="BG161" s="24"/>
      <c r="BH161" s="24"/>
      <c r="BI161" s="24">
        <v>2</v>
      </c>
      <c r="BJ161" s="24">
        <v>2</v>
      </c>
      <c r="BK161" s="24">
        <v>1</v>
      </c>
      <c r="BL161" s="24">
        <v>2</v>
      </c>
      <c r="BM161" s="24">
        <v>2</v>
      </c>
      <c r="BN161" s="24">
        <v>2</v>
      </c>
      <c r="BO161" s="24">
        <v>2</v>
      </c>
      <c r="BP161" s="24">
        <v>1</v>
      </c>
      <c r="BQ161" s="24">
        <v>2</v>
      </c>
      <c r="BR161" s="24">
        <v>1</v>
      </c>
      <c r="BS161" s="24">
        <v>2</v>
      </c>
      <c r="BT161" s="24">
        <v>2</v>
      </c>
      <c r="BU161" s="24">
        <v>2</v>
      </c>
      <c r="BV161" s="24">
        <v>2</v>
      </c>
      <c r="BW161" s="24">
        <v>2</v>
      </c>
      <c r="BX161" s="24">
        <v>1</v>
      </c>
      <c r="BY161" s="24">
        <v>2</v>
      </c>
      <c r="BZ161" s="24">
        <v>2</v>
      </c>
      <c r="CA161" s="24">
        <v>2</v>
      </c>
      <c r="CB161" s="24">
        <v>1</v>
      </c>
      <c r="CC161" s="24">
        <v>1</v>
      </c>
      <c r="CD161" s="24">
        <v>2</v>
      </c>
      <c r="CE161" s="24">
        <v>2</v>
      </c>
      <c r="CF161" s="24">
        <v>2</v>
      </c>
      <c r="CG161" s="24">
        <v>2</v>
      </c>
      <c r="CH161" s="24">
        <v>2</v>
      </c>
      <c r="CI161" s="24">
        <v>2</v>
      </c>
      <c r="CJ161" s="24"/>
      <c r="CK161" s="24">
        <v>2</v>
      </c>
      <c r="CL161" s="57">
        <f>COUNTIF($BI161:$CK161,2)</f>
        <v>22</v>
      </c>
      <c r="CM161" s="67">
        <f>CL161/COUNTA($BI161:$CK161)</f>
        <v>0.7857142857142857</v>
      </c>
      <c r="CN161" s="57">
        <f>COUNTIF($BI161:$CK161,1)</f>
        <v>6</v>
      </c>
      <c r="CO161" s="67">
        <f>CN161/COUNTA($BI161:$CK161)</f>
        <v>0.21428571428571427</v>
      </c>
      <c r="CP161" s="57">
        <f>COUNTIF($BI161:$CK161,0)</f>
        <v>0</v>
      </c>
      <c r="CQ161" s="67">
        <f>CP161/COUNTA($BI161:$CK161)</f>
        <v>0</v>
      </c>
      <c r="CR161" s="57">
        <f>(((CL161*2)+(CN161*1)+(CP161*0)))/COUNTA($BI161:$CK161)</f>
        <v>1.7857142857142858</v>
      </c>
      <c r="CS161" s="57" t="str">
        <f t="shared" si="68"/>
        <v>Đạt mục tiêu</v>
      </c>
    </row>
    <row r="162" spans="1:97" ht="117" customHeight="1">
      <c r="A162" s="21">
        <v>115</v>
      </c>
      <c r="B162" s="24">
        <v>252</v>
      </c>
      <c r="C162" s="182"/>
      <c r="D162" s="193"/>
      <c r="E162" s="182"/>
      <c r="F162" s="193"/>
      <c r="G162" s="20" t="s">
        <v>881</v>
      </c>
      <c r="H162" s="20" t="s">
        <v>882</v>
      </c>
      <c r="I162" s="52" t="s">
        <v>780</v>
      </c>
      <c r="J162" s="24" t="s">
        <v>330</v>
      </c>
      <c r="K162" s="52" t="s">
        <v>346</v>
      </c>
      <c r="L162" s="24" t="s">
        <v>298</v>
      </c>
      <c r="M162" s="24" t="s">
        <v>186</v>
      </c>
      <c r="N162" s="24"/>
      <c r="O162" s="24"/>
      <c r="P162" s="24"/>
      <c r="Q162" s="24"/>
      <c r="R162" s="24"/>
      <c r="S162" s="24" t="s">
        <v>186</v>
      </c>
      <c r="T162" s="24"/>
      <c r="U162" s="24"/>
      <c r="V162" s="24"/>
      <c r="W162" s="28">
        <f t="shared" si="67"/>
        <v>1</v>
      </c>
      <c r="X162" s="24"/>
      <c r="Y162" s="91"/>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t="s">
        <v>753</v>
      </c>
      <c r="AW162" s="24"/>
      <c r="AX162" s="24" t="s">
        <v>753</v>
      </c>
      <c r="AY162" s="24" t="s">
        <v>753</v>
      </c>
      <c r="AZ162" s="24"/>
      <c r="BA162" s="24"/>
      <c r="BB162" s="24"/>
      <c r="BC162" s="24"/>
      <c r="BD162" s="24"/>
      <c r="BE162" s="24"/>
      <c r="BF162" s="24"/>
      <c r="BG162" s="24"/>
      <c r="BH162" s="24"/>
      <c r="BI162" s="24">
        <v>2</v>
      </c>
      <c r="BJ162" s="24">
        <v>2</v>
      </c>
      <c r="BK162" s="24">
        <v>1</v>
      </c>
      <c r="BL162" s="24">
        <v>2</v>
      </c>
      <c r="BM162" s="24">
        <v>2</v>
      </c>
      <c r="BN162" s="24">
        <v>2</v>
      </c>
      <c r="BO162" s="24">
        <v>2</v>
      </c>
      <c r="BP162" s="24">
        <v>1</v>
      </c>
      <c r="BQ162" s="24">
        <v>2</v>
      </c>
      <c r="BR162" s="24">
        <v>1</v>
      </c>
      <c r="BS162" s="24">
        <v>2</v>
      </c>
      <c r="BT162" s="24">
        <v>2</v>
      </c>
      <c r="BU162" s="24">
        <v>2</v>
      </c>
      <c r="BV162" s="24">
        <v>2</v>
      </c>
      <c r="BW162" s="24">
        <v>2</v>
      </c>
      <c r="BX162" s="24">
        <v>2</v>
      </c>
      <c r="BY162" s="24">
        <v>2</v>
      </c>
      <c r="BZ162" s="24">
        <v>2</v>
      </c>
      <c r="CA162" s="24">
        <v>2</v>
      </c>
      <c r="CB162" s="24">
        <v>1</v>
      </c>
      <c r="CC162" s="24">
        <v>1</v>
      </c>
      <c r="CD162" s="24">
        <v>2</v>
      </c>
      <c r="CE162" s="24">
        <v>2</v>
      </c>
      <c r="CF162" s="24">
        <v>2</v>
      </c>
      <c r="CG162" s="24">
        <v>2</v>
      </c>
      <c r="CH162" s="24">
        <v>2</v>
      </c>
      <c r="CI162" s="24">
        <v>2</v>
      </c>
      <c r="CJ162" s="24"/>
      <c r="CK162" s="24">
        <v>2</v>
      </c>
      <c r="CL162" s="57">
        <f>COUNTIF($BI162:$CK162,2)</f>
        <v>23</v>
      </c>
      <c r="CM162" s="67">
        <f>CL162/COUNTA($BI162:$CK162)</f>
        <v>0.8214285714285714</v>
      </c>
      <c r="CN162" s="57">
        <f>COUNTIF($BI162:$CK162,1)</f>
        <v>5</v>
      </c>
      <c r="CO162" s="67">
        <f>CN162/COUNTA($BI162:$CK162)</f>
        <v>0.17857142857142858</v>
      </c>
      <c r="CP162" s="57">
        <f>COUNTIF($BI162:$CK162,0)</f>
        <v>0</v>
      </c>
      <c r="CQ162" s="67">
        <f>CP162/COUNTA($BI162:$CK162)</f>
        <v>0</v>
      </c>
      <c r="CR162" s="57">
        <f>(((CL162*2)+(CN162*1)+(CP162*0)))/COUNTA($BI162:$CK162)</f>
        <v>1.8214285714285714</v>
      </c>
      <c r="CS162" s="57" t="str">
        <f t="shared" si="68"/>
        <v>Đạt mục tiêu</v>
      </c>
    </row>
    <row r="163" spans="1:97" ht="31.5">
      <c r="A163" s="21">
        <v>116</v>
      </c>
      <c r="B163" s="28">
        <v>253</v>
      </c>
      <c r="C163" s="186" t="s">
        <v>388</v>
      </c>
      <c r="D163" s="186"/>
      <c r="E163" s="186"/>
      <c r="F163" s="29" t="s">
        <v>361</v>
      </c>
      <c r="G163" s="29" t="s">
        <v>361</v>
      </c>
      <c r="H163" s="29" t="s">
        <v>361</v>
      </c>
      <c r="I163" s="29" t="s">
        <v>361</v>
      </c>
      <c r="J163" s="29" t="s">
        <v>361</v>
      </c>
      <c r="K163" s="52" t="s">
        <v>346</v>
      </c>
      <c r="L163" s="29" t="s">
        <v>361</v>
      </c>
      <c r="M163" s="29" t="s">
        <v>361</v>
      </c>
      <c r="N163" s="29" t="s">
        <v>361</v>
      </c>
      <c r="O163" s="29" t="s">
        <v>361</v>
      </c>
      <c r="P163" s="29" t="s">
        <v>361</v>
      </c>
      <c r="Q163" s="29" t="s">
        <v>361</v>
      </c>
      <c r="R163" s="29" t="s">
        <v>361</v>
      </c>
      <c r="S163" s="29" t="s">
        <v>361</v>
      </c>
      <c r="T163" s="29" t="s">
        <v>361</v>
      </c>
      <c r="U163" s="29" t="s">
        <v>361</v>
      </c>
      <c r="V163" s="29" t="s">
        <v>361</v>
      </c>
      <c r="W163" s="28">
        <f t="shared" si="67"/>
        <v>0</v>
      </c>
      <c r="X163" s="29"/>
      <c r="Y163" s="91">
        <f>Y164+Y169+Y171+Y174+Y176</f>
        <v>3</v>
      </c>
      <c r="Z163" s="29" t="s">
        <v>361</v>
      </c>
      <c r="AA163" s="29" t="s">
        <v>361</v>
      </c>
      <c r="AB163" s="29" t="s">
        <v>361</v>
      </c>
      <c r="AC163" s="29" t="s">
        <v>361</v>
      </c>
      <c r="AD163" s="29" t="s">
        <v>361</v>
      </c>
      <c r="AE163" s="29" t="s">
        <v>361</v>
      </c>
      <c r="AF163" s="29" t="s">
        <v>361</v>
      </c>
      <c r="AG163" s="29" t="s">
        <v>361</v>
      </c>
      <c r="AH163" s="29" t="s">
        <v>361</v>
      </c>
      <c r="AI163" s="29" t="s">
        <v>361</v>
      </c>
      <c r="AJ163" s="29" t="s">
        <v>361</v>
      </c>
      <c r="AK163" s="29" t="s">
        <v>361</v>
      </c>
      <c r="AL163" s="29" t="s">
        <v>361</v>
      </c>
      <c r="AM163" s="29" t="s">
        <v>361</v>
      </c>
      <c r="AN163" s="29" t="s">
        <v>361</v>
      </c>
      <c r="AO163" s="29" t="s">
        <v>361</v>
      </c>
      <c r="AP163" s="29"/>
      <c r="AQ163" s="29" t="s">
        <v>361</v>
      </c>
      <c r="AR163" s="29" t="s">
        <v>361</v>
      </c>
      <c r="AS163" s="29" t="s">
        <v>361</v>
      </c>
      <c r="AT163" s="29" t="s">
        <v>361</v>
      </c>
      <c r="AU163" s="29" t="s">
        <v>361</v>
      </c>
      <c r="AV163" s="29" t="s">
        <v>361</v>
      </c>
      <c r="AW163" s="29" t="s">
        <v>361</v>
      </c>
      <c r="AX163" s="29" t="s">
        <v>361</v>
      </c>
      <c r="AY163" s="29" t="s">
        <v>361</v>
      </c>
      <c r="AZ163" s="29" t="s">
        <v>361</v>
      </c>
      <c r="BA163" s="29" t="s">
        <v>361</v>
      </c>
      <c r="BB163" s="29"/>
      <c r="BC163" s="29" t="s">
        <v>361</v>
      </c>
      <c r="BD163" s="29" t="s">
        <v>361</v>
      </c>
      <c r="BE163" s="29" t="s">
        <v>361</v>
      </c>
      <c r="BF163" s="29" t="s">
        <v>361</v>
      </c>
      <c r="BG163" s="29" t="s">
        <v>361</v>
      </c>
      <c r="BH163" s="29" t="s">
        <v>361</v>
      </c>
      <c r="BI163" s="29" t="s">
        <v>361</v>
      </c>
      <c r="BJ163" s="29" t="s">
        <v>361</v>
      </c>
      <c r="BK163" s="29" t="s">
        <v>361</v>
      </c>
      <c r="BL163" s="29" t="s">
        <v>361</v>
      </c>
      <c r="BM163" s="29" t="s">
        <v>361</v>
      </c>
      <c r="BN163" s="29" t="s">
        <v>361</v>
      </c>
      <c r="BO163" s="29" t="s">
        <v>361</v>
      </c>
      <c r="BP163" s="29" t="s">
        <v>361</v>
      </c>
      <c r="BQ163" s="29" t="s">
        <v>361</v>
      </c>
      <c r="BR163" s="29" t="s">
        <v>361</v>
      </c>
      <c r="BS163" s="29" t="s">
        <v>361</v>
      </c>
      <c r="BT163" s="29" t="s">
        <v>361</v>
      </c>
      <c r="BU163" s="29" t="s">
        <v>361</v>
      </c>
      <c r="BV163" s="29" t="s">
        <v>361</v>
      </c>
      <c r="BW163" s="29" t="s">
        <v>361</v>
      </c>
      <c r="BX163" s="29" t="s">
        <v>361</v>
      </c>
      <c r="BY163" s="29" t="s">
        <v>361</v>
      </c>
      <c r="BZ163" s="29" t="s">
        <v>361</v>
      </c>
      <c r="CA163" s="29" t="s">
        <v>361</v>
      </c>
      <c r="CB163" s="29" t="s">
        <v>361</v>
      </c>
      <c r="CC163" s="29" t="s">
        <v>361</v>
      </c>
      <c r="CD163" s="29" t="s">
        <v>361</v>
      </c>
      <c r="CE163" s="29" t="s">
        <v>361</v>
      </c>
      <c r="CF163" s="29" t="s">
        <v>361</v>
      </c>
      <c r="CG163" s="29" t="s">
        <v>361</v>
      </c>
      <c r="CH163" s="29" t="s">
        <v>361</v>
      </c>
      <c r="CI163" s="29" t="s">
        <v>361</v>
      </c>
      <c r="CJ163" s="29" t="s">
        <v>361</v>
      </c>
      <c r="CK163" s="29" t="s">
        <v>361</v>
      </c>
      <c r="CL163" s="29" t="s">
        <v>361</v>
      </c>
      <c r="CM163" s="29" t="s">
        <v>361</v>
      </c>
      <c r="CN163" s="29" t="s">
        <v>361</v>
      </c>
      <c r="CO163" s="29" t="s">
        <v>361</v>
      </c>
      <c r="CP163" s="29" t="s">
        <v>361</v>
      </c>
      <c r="CQ163" s="29" t="s">
        <v>361</v>
      </c>
      <c r="CR163" s="29" t="s">
        <v>361</v>
      </c>
      <c r="CS163" s="29" t="s">
        <v>361</v>
      </c>
    </row>
    <row r="164" spans="1:97" ht="31.5">
      <c r="A164" s="21">
        <v>117</v>
      </c>
      <c r="B164" s="28">
        <v>254</v>
      </c>
      <c r="C164" s="186" t="s">
        <v>321</v>
      </c>
      <c r="D164" s="186"/>
      <c r="E164" s="186"/>
      <c r="F164" s="29" t="s">
        <v>361</v>
      </c>
      <c r="G164" s="29" t="s">
        <v>361</v>
      </c>
      <c r="H164" s="29" t="s">
        <v>361</v>
      </c>
      <c r="I164" s="29" t="s">
        <v>361</v>
      </c>
      <c r="J164" s="29" t="s">
        <v>361</v>
      </c>
      <c r="K164" s="52" t="s">
        <v>346</v>
      </c>
      <c r="L164" s="29" t="s">
        <v>361</v>
      </c>
      <c r="M164" s="29" t="s">
        <v>361</v>
      </c>
      <c r="N164" s="29" t="s">
        <v>361</v>
      </c>
      <c r="O164" s="29" t="s">
        <v>361</v>
      </c>
      <c r="P164" s="29" t="s">
        <v>361</v>
      </c>
      <c r="Q164" s="29" t="s">
        <v>361</v>
      </c>
      <c r="R164" s="29" t="s">
        <v>361</v>
      </c>
      <c r="S164" s="29" t="s">
        <v>361</v>
      </c>
      <c r="T164" s="29" t="s">
        <v>361</v>
      </c>
      <c r="U164" s="29" t="s">
        <v>361</v>
      </c>
      <c r="V164" s="29" t="s">
        <v>361</v>
      </c>
      <c r="W164" s="28">
        <f t="shared" si="67"/>
        <v>0</v>
      </c>
      <c r="X164" s="29"/>
      <c r="Y164" s="93">
        <f>SUM(Y165:Y168)</f>
        <v>2</v>
      </c>
      <c r="Z164" s="29" t="s">
        <v>361</v>
      </c>
      <c r="AA164" s="29" t="s">
        <v>361</v>
      </c>
      <c r="AB164" s="29" t="s">
        <v>361</v>
      </c>
      <c r="AC164" s="29" t="s">
        <v>361</v>
      </c>
      <c r="AD164" s="29" t="s">
        <v>361</v>
      </c>
      <c r="AE164" s="29" t="s">
        <v>361</v>
      </c>
      <c r="AF164" s="29" t="s">
        <v>361</v>
      </c>
      <c r="AG164" s="29" t="s">
        <v>361</v>
      </c>
      <c r="AH164" s="29" t="s">
        <v>361</v>
      </c>
      <c r="AI164" s="29" t="s">
        <v>361</v>
      </c>
      <c r="AJ164" s="29" t="s">
        <v>361</v>
      </c>
      <c r="AK164" s="29" t="s">
        <v>361</v>
      </c>
      <c r="AL164" s="29" t="s">
        <v>361</v>
      </c>
      <c r="AM164" s="29" t="s">
        <v>361</v>
      </c>
      <c r="AN164" s="29" t="s">
        <v>361</v>
      </c>
      <c r="AO164" s="29" t="s">
        <v>361</v>
      </c>
      <c r="AP164" s="29"/>
      <c r="AQ164" s="29" t="s">
        <v>361</v>
      </c>
      <c r="AR164" s="29" t="s">
        <v>361</v>
      </c>
      <c r="AS164" s="29" t="s">
        <v>361</v>
      </c>
      <c r="AT164" s="29" t="s">
        <v>361</v>
      </c>
      <c r="AU164" s="29" t="s">
        <v>361</v>
      </c>
      <c r="AV164" s="29" t="s">
        <v>361</v>
      </c>
      <c r="AW164" s="29" t="s">
        <v>361</v>
      </c>
      <c r="AX164" s="29" t="s">
        <v>361</v>
      </c>
      <c r="AY164" s="29" t="s">
        <v>361</v>
      </c>
      <c r="AZ164" s="29" t="s">
        <v>361</v>
      </c>
      <c r="BA164" s="29" t="s">
        <v>361</v>
      </c>
      <c r="BB164" s="29"/>
      <c r="BC164" s="29" t="s">
        <v>361</v>
      </c>
      <c r="BD164" s="29" t="s">
        <v>361</v>
      </c>
      <c r="BE164" s="29" t="s">
        <v>361</v>
      </c>
      <c r="BF164" s="29" t="s">
        <v>361</v>
      </c>
      <c r="BG164" s="29" t="s">
        <v>361</v>
      </c>
      <c r="BH164" s="29" t="s">
        <v>361</v>
      </c>
      <c r="BI164" s="29" t="s">
        <v>361</v>
      </c>
      <c r="BJ164" s="29" t="s">
        <v>361</v>
      </c>
      <c r="BK164" s="29" t="s">
        <v>361</v>
      </c>
      <c r="BL164" s="29" t="s">
        <v>361</v>
      </c>
      <c r="BM164" s="29" t="s">
        <v>361</v>
      </c>
      <c r="BN164" s="29" t="s">
        <v>361</v>
      </c>
      <c r="BO164" s="29" t="s">
        <v>361</v>
      </c>
      <c r="BP164" s="29" t="s">
        <v>361</v>
      </c>
      <c r="BQ164" s="29" t="s">
        <v>361</v>
      </c>
      <c r="BR164" s="29" t="s">
        <v>361</v>
      </c>
      <c r="BS164" s="29" t="s">
        <v>361</v>
      </c>
      <c r="BT164" s="29" t="s">
        <v>361</v>
      </c>
      <c r="BU164" s="29" t="s">
        <v>361</v>
      </c>
      <c r="BV164" s="29" t="s">
        <v>361</v>
      </c>
      <c r="BW164" s="29" t="s">
        <v>361</v>
      </c>
      <c r="BX164" s="29" t="s">
        <v>361</v>
      </c>
      <c r="BY164" s="29" t="s">
        <v>361</v>
      </c>
      <c r="BZ164" s="29" t="s">
        <v>361</v>
      </c>
      <c r="CA164" s="29" t="s">
        <v>361</v>
      </c>
      <c r="CB164" s="29" t="s">
        <v>361</v>
      </c>
      <c r="CC164" s="29" t="s">
        <v>361</v>
      </c>
      <c r="CD164" s="29" t="s">
        <v>361</v>
      </c>
      <c r="CE164" s="29" t="s">
        <v>361</v>
      </c>
      <c r="CF164" s="29" t="s">
        <v>361</v>
      </c>
      <c r="CG164" s="29" t="s">
        <v>361</v>
      </c>
      <c r="CH164" s="29" t="s">
        <v>361</v>
      </c>
      <c r="CI164" s="29" t="s">
        <v>361</v>
      </c>
      <c r="CJ164" s="29" t="s">
        <v>361</v>
      </c>
      <c r="CK164" s="29" t="s">
        <v>361</v>
      </c>
      <c r="CL164" s="29" t="s">
        <v>361</v>
      </c>
      <c r="CM164" s="29" t="s">
        <v>361</v>
      </c>
      <c r="CN164" s="29" t="s">
        <v>361</v>
      </c>
      <c r="CO164" s="29" t="s">
        <v>361</v>
      </c>
      <c r="CP164" s="29" t="s">
        <v>361</v>
      </c>
      <c r="CQ164" s="29" t="s">
        <v>361</v>
      </c>
      <c r="CR164" s="29" t="s">
        <v>361</v>
      </c>
      <c r="CS164" s="29" t="s">
        <v>361</v>
      </c>
    </row>
    <row r="165" spans="1:97" ht="84.75" customHeight="1">
      <c r="A165" s="21">
        <v>118</v>
      </c>
      <c r="B165" s="24">
        <v>257</v>
      </c>
      <c r="C165" s="181" t="s">
        <v>397</v>
      </c>
      <c r="D165" s="191" t="s">
        <v>54</v>
      </c>
      <c r="E165" s="181" t="s">
        <v>397</v>
      </c>
      <c r="F165" s="191" t="s">
        <v>54</v>
      </c>
      <c r="G165" s="181" t="s">
        <v>397</v>
      </c>
      <c r="H165" s="181" t="s">
        <v>702</v>
      </c>
      <c r="I165" s="52" t="s">
        <v>780</v>
      </c>
      <c r="J165" s="24" t="s">
        <v>330</v>
      </c>
      <c r="K165" s="52" t="s">
        <v>346</v>
      </c>
      <c r="L165" s="24" t="s">
        <v>298</v>
      </c>
      <c r="M165" s="24" t="s">
        <v>186</v>
      </c>
      <c r="N165" s="24"/>
      <c r="O165" s="24"/>
      <c r="P165" s="24"/>
      <c r="Q165" s="24"/>
      <c r="R165" s="24"/>
      <c r="S165" s="24"/>
      <c r="T165" s="24" t="s">
        <v>186</v>
      </c>
      <c r="U165" s="24"/>
      <c r="V165" s="24"/>
      <c r="W165" s="28">
        <f t="shared" si="67"/>
        <v>1</v>
      </c>
      <c r="X165" s="24"/>
      <c r="Y165" s="91"/>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t="s">
        <v>753</v>
      </c>
      <c r="AX165" s="24"/>
      <c r="AY165" s="24"/>
      <c r="AZ165" s="24" t="s">
        <v>753</v>
      </c>
      <c r="BA165" s="24" t="s">
        <v>753</v>
      </c>
      <c r="BB165" s="24" t="s">
        <v>753</v>
      </c>
      <c r="BC165" s="24"/>
      <c r="BD165" s="24"/>
      <c r="BE165" s="24"/>
      <c r="BF165" s="24"/>
      <c r="BG165" s="24"/>
      <c r="BH165" s="24"/>
      <c r="BI165" s="24">
        <v>2</v>
      </c>
      <c r="BJ165" s="24">
        <v>2</v>
      </c>
      <c r="BK165" s="24">
        <v>1</v>
      </c>
      <c r="BL165" s="24">
        <v>2</v>
      </c>
      <c r="BM165" s="24">
        <v>2</v>
      </c>
      <c r="BN165" s="24">
        <v>2</v>
      </c>
      <c r="BO165" s="24">
        <v>2</v>
      </c>
      <c r="BP165" s="24">
        <v>1</v>
      </c>
      <c r="BQ165" s="24">
        <v>2</v>
      </c>
      <c r="BR165" s="24">
        <v>1</v>
      </c>
      <c r="BS165" s="24">
        <v>2</v>
      </c>
      <c r="BT165" s="24">
        <v>2</v>
      </c>
      <c r="BU165" s="24">
        <v>2</v>
      </c>
      <c r="BV165" s="24">
        <v>2</v>
      </c>
      <c r="BW165" s="24">
        <v>2</v>
      </c>
      <c r="BX165" s="24">
        <v>2</v>
      </c>
      <c r="BY165" s="24">
        <v>2</v>
      </c>
      <c r="BZ165" s="24">
        <v>2</v>
      </c>
      <c r="CA165" s="24">
        <v>2</v>
      </c>
      <c r="CB165" s="24">
        <v>1</v>
      </c>
      <c r="CC165" s="24">
        <v>1</v>
      </c>
      <c r="CD165" s="24">
        <v>2</v>
      </c>
      <c r="CE165" s="24">
        <v>2</v>
      </c>
      <c r="CF165" s="24">
        <v>2</v>
      </c>
      <c r="CG165" s="24">
        <v>2</v>
      </c>
      <c r="CH165" s="24">
        <v>2</v>
      </c>
      <c r="CI165" s="24">
        <v>2</v>
      </c>
      <c r="CJ165" s="24">
        <v>2</v>
      </c>
      <c r="CK165" s="24">
        <v>2</v>
      </c>
      <c r="CL165" s="57">
        <f>COUNTIF($BI165:$CK165,2)</f>
        <v>24</v>
      </c>
      <c r="CM165" s="67">
        <f>CL165/COUNTA($BI165:$CK165)</f>
        <v>0.82758620689655171</v>
      </c>
      <c r="CN165" s="57">
        <f>COUNTIF($BI165:$CK165,1)</f>
        <v>5</v>
      </c>
      <c r="CO165" s="67">
        <f>CN165/COUNTA($BI165:$CK165)</f>
        <v>0.17241379310344829</v>
      </c>
      <c r="CP165" s="57">
        <f>COUNTIF($BI165:$CK165,0)</f>
        <v>0</v>
      </c>
      <c r="CQ165" s="67">
        <f>CP165/COUNTA($BI165:$CK165)</f>
        <v>0</v>
      </c>
      <c r="CR165" s="57">
        <f>(((CL165*2)+(CN165*1)+(CP165*0)))/COUNTA($BI165:$CK165)</f>
        <v>1.8275862068965518</v>
      </c>
      <c r="CS165" s="57" t="str">
        <f t="shared" si="68"/>
        <v>Đạt mục tiêu</v>
      </c>
    </row>
    <row r="166" spans="1:97" ht="89.25" customHeight="1">
      <c r="A166" s="21"/>
      <c r="B166" s="24"/>
      <c r="C166" s="182"/>
      <c r="D166" s="193"/>
      <c r="E166" s="182"/>
      <c r="F166" s="193"/>
      <c r="G166" s="182"/>
      <c r="H166" s="182"/>
      <c r="I166" s="52" t="s">
        <v>780</v>
      </c>
      <c r="J166" s="24" t="s">
        <v>330</v>
      </c>
      <c r="K166" s="52" t="s">
        <v>346</v>
      </c>
      <c r="L166" s="24" t="s">
        <v>298</v>
      </c>
      <c r="M166" s="24" t="s">
        <v>186</v>
      </c>
      <c r="N166" s="24"/>
      <c r="O166" s="24"/>
      <c r="P166" s="24"/>
      <c r="Q166" s="24"/>
      <c r="R166" s="24"/>
      <c r="S166" s="24"/>
      <c r="T166" s="24"/>
      <c r="U166" s="24"/>
      <c r="V166" s="24" t="s">
        <v>186</v>
      </c>
      <c r="W166" s="28">
        <f t="shared" si="67"/>
        <v>1</v>
      </c>
      <c r="X166" s="24"/>
      <c r="Y166" s="91"/>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t="s">
        <v>753</v>
      </c>
      <c r="BG166" s="24" t="s">
        <v>753</v>
      </c>
      <c r="BH166" s="24" t="s">
        <v>753</v>
      </c>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57">
        <f>COUNTIF($BI166:$CK166,2)</f>
        <v>0</v>
      </c>
      <c r="CM166" s="67" t="e">
        <f>CL166/COUNTA($BI166:$CK166)</f>
        <v>#DIV/0!</v>
      </c>
      <c r="CN166" s="57">
        <f>COUNTIF($BI166:$CK166,1)</f>
        <v>0</v>
      </c>
      <c r="CO166" s="67" t="e">
        <f>CN166/COUNTA($BI166:$CK166)</f>
        <v>#DIV/0!</v>
      </c>
      <c r="CP166" s="57">
        <f>COUNTIF($BI166:$CK166,0)</f>
        <v>0</v>
      </c>
      <c r="CQ166" s="67" t="e">
        <f>CP166/COUNTA($BI166:$CK166)</f>
        <v>#DIV/0!</v>
      </c>
      <c r="CR166" s="57" t="e">
        <f>(((CL166*2)+(CN166*1)+(CP166*0)))/COUNTA($BI166:$CK166)</f>
        <v>#DIV/0!</v>
      </c>
      <c r="CS166" s="57" t="e">
        <f t="shared" si="68"/>
        <v>#DIV/0!</v>
      </c>
    </row>
    <row r="167" spans="1:97" ht="90" customHeight="1">
      <c r="A167" s="21">
        <v>119</v>
      </c>
      <c r="B167" s="24">
        <v>258</v>
      </c>
      <c r="C167" s="181" t="s">
        <v>398</v>
      </c>
      <c r="D167" s="191" t="s">
        <v>12</v>
      </c>
      <c r="E167" s="181" t="s">
        <v>398</v>
      </c>
      <c r="F167" s="191" t="s">
        <v>12</v>
      </c>
      <c r="G167" s="50" t="s">
        <v>476</v>
      </c>
      <c r="H167" s="50" t="s">
        <v>399</v>
      </c>
      <c r="I167" s="52" t="s">
        <v>780</v>
      </c>
      <c r="J167" s="24" t="s">
        <v>497</v>
      </c>
      <c r="K167" s="52" t="s">
        <v>346</v>
      </c>
      <c r="L167" s="24" t="s">
        <v>298</v>
      </c>
      <c r="M167" s="24" t="s">
        <v>186</v>
      </c>
      <c r="N167" s="24"/>
      <c r="O167" s="24"/>
      <c r="P167" s="24"/>
      <c r="Q167" s="24"/>
      <c r="R167" s="24"/>
      <c r="S167" s="24"/>
      <c r="T167" s="24"/>
      <c r="U167" s="24" t="s">
        <v>186</v>
      </c>
      <c r="V167" s="24"/>
      <c r="W167" s="28">
        <f t="shared" si="67"/>
        <v>1</v>
      </c>
      <c r="X167" s="24"/>
      <c r="Y167" s="91">
        <v>1</v>
      </c>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t="s">
        <v>754</v>
      </c>
      <c r="BE167" s="24"/>
      <c r="BF167" s="24"/>
      <c r="BG167" s="24"/>
      <c r="BH167" s="24"/>
      <c r="BI167" s="24">
        <v>2</v>
      </c>
      <c r="BJ167" s="24">
        <v>2</v>
      </c>
      <c r="BK167" s="24">
        <v>2</v>
      </c>
      <c r="BL167" s="24">
        <v>2</v>
      </c>
      <c r="BM167" s="24">
        <v>2</v>
      </c>
      <c r="BN167" s="24">
        <v>2</v>
      </c>
      <c r="BO167" s="24">
        <v>2</v>
      </c>
      <c r="BP167" s="24">
        <v>2</v>
      </c>
      <c r="BQ167" s="24">
        <v>2</v>
      </c>
      <c r="BR167" s="24">
        <v>2</v>
      </c>
      <c r="BS167" s="24">
        <v>2</v>
      </c>
      <c r="BT167" s="24">
        <v>2</v>
      </c>
      <c r="BU167" s="24">
        <v>2</v>
      </c>
      <c r="BV167" s="24">
        <v>2</v>
      </c>
      <c r="BW167" s="24">
        <v>2</v>
      </c>
      <c r="BX167" s="24">
        <v>2</v>
      </c>
      <c r="BY167" s="24">
        <v>2</v>
      </c>
      <c r="BZ167" s="24">
        <v>2</v>
      </c>
      <c r="CA167" s="24">
        <v>2</v>
      </c>
      <c r="CB167" s="24">
        <v>2</v>
      </c>
      <c r="CC167" s="24">
        <v>1</v>
      </c>
      <c r="CD167" s="24">
        <v>2</v>
      </c>
      <c r="CE167" s="24">
        <v>2</v>
      </c>
      <c r="CF167" s="24">
        <v>2</v>
      </c>
      <c r="CG167" s="24">
        <v>2</v>
      </c>
      <c r="CH167" s="24">
        <v>2</v>
      </c>
      <c r="CI167" s="24">
        <v>2</v>
      </c>
      <c r="CJ167" s="24">
        <v>2</v>
      </c>
      <c r="CK167" s="24">
        <v>2</v>
      </c>
      <c r="CL167" s="57">
        <f>COUNTIF($BI167:$CK167,2)</f>
        <v>28</v>
      </c>
      <c r="CM167" s="67">
        <f>CL167/COUNTA($BI167:$CK167)</f>
        <v>0.96551724137931039</v>
      </c>
      <c r="CN167" s="57">
        <f>COUNTIF($BI167:$CK167,1)</f>
        <v>1</v>
      </c>
      <c r="CO167" s="67">
        <f>CN167/COUNTA($BI167:$CK167)</f>
        <v>3.4482758620689655E-2</v>
      </c>
      <c r="CP167" s="57">
        <f>COUNTIF($BI167:$CK167,0)</f>
        <v>0</v>
      </c>
      <c r="CQ167" s="67">
        <f>CP167/COUNTA($BI167:$CK167)</f>
        <v>0</v>
      </c>
      <c r="CR167" s="57">
        <f>(((CL167*2)+(CN167*1)+(CP167*0)))/COUNTA($BI167:$CK167)</f>
        <v>1.9655172413793103</v>
      </c>
      <c r="CS167" s="57" t="str">
        <f t="shared" si="68"/>
        <v>Đạt mục tiêu</v>
      </c>
    </row>
    <row r="168" spans="1:97" ht="90" customHeight="1">
      <c r="A168" s="21">
        <v>120</v>
      </c>
      <c r="B168" s="24">
        <v>259</v>
      </c>
      <c r="C168" s="182"/>
      <c r="D168" s="193"/>
      <c r="E168" s="182"/>
      <c r="F168" s="193"/>
      <c r="G168" s="50" t="s">
        <v>477</v>
      </c>
      <c r="H168" s="50" t="s">
        <v>616</v>
      </c>
      <c r="I168" s="52" t="s">
        <v>780</v>
      </c>
      <c r="J168" s="24" t="s">
        <v>497</v>
      </c>
      <c r="K168" s="52" t="s">
        <v>346</v>
      </c>
      <c r="L168" s="24" t="s">
        <v>298</v>
      </c>
      <c r="M168" s="24" t="s">
        <v>186</v>
      </c>
      <c r="N168" s="24"/>
      <c r="O168" s="24"/>
      <c r="P168" s="24"/>
      <c r="Q168" s="24"/>
      <c r="R168" s="24" t="s">
        <v>186</v>
      </c>
      <c r="S168" s="24"/>
      <c r="T168" s="24"/>
      <c r="U168" s="24"/>
      <c r="V168" s="24"/>
      <c r="W168" s="28">
        <f t="shared" si="67"/>
        <v>1</v>
      </c>
      <c r="X168" s="24"/>
      <c r="Y168" s="91">
        <v>1</v>
      </c>
      <c r="Z168" s="24"/>
      <c r="AA168" s="24"/>
      <c r="AB168" s="24"/>
      <c r="AC168" s="24"/>
      <c r="AD168" s="24"/>
      <c r="AE168" s="24"/>
      <c r="AF168" s="24"/>
      <c r="AG168" s="24"/>
      <c r="AH168" s="24"/>
      <c r="AI168" s="24"/>
      <c r="AJ168" s="24"/>
      <c r="AK168" s="24"/>
      <c r="AL168" s="24"/>
      <c r="AM168" s="24"/>
      <c r="AN168" s="24"/>
      <c r="AO168" s="24"/>
      <c r="AP168" s="24"/>
      <c r="AQ168" s="24"/>
      <c r="AR168" s="24"/>
      <c r="AS168" s="24"/>
      <c r="AT168" s="24" t="s">
        <v>754</v>
      </c>
      <c r="AU168" s="24"/>
      <c r="AV168" s="24"/>
      <c r="AW168" s="24"/>
      <c r="AX168" s="24"/>
      <c r="AY168" s="24"/>
      <c r="AZ168" s="24"/>
      <c r="BA168" s="24"/>
      <c r="BB168" s="24"/>
      <c r="BC168" s="24"/>
      <c r="BD168" s="24"/>
      <c r="BE168" s="24"/>
      <c r="BF168" s="24"/>
      <c r="BG168" s="24"/>
      <c r="BH168" s="24"/>
      <c r="BI168" s="24">
        <v>2</v>
      </c>
      <c r="BJ168" s="24">
        <v>2</v>
      </c>
      <c r="BK168" s="24">
        <v>1</v>
      </c>
      <c r="BL168" s="24">
        <v>2</v>
      </c>
      <c r="BM168" s="24">
        <v>2</v>
      </c>
      <c r="BN168" s="24">
        <v>2</v>
      </c>
      <c r="BO168" s="24">
        <v>2</v>
      </c>
      <c r="BP168" s="24">
        <v>1</v>
      </c>
      <c r="BQ168" s="24">
        <v>2</v>
      </c>
      <c r="BR168" s="24">
        <v>1</v>
      </c>
      <c r="BS168" s="24">
        <v>2</v>
      </c>
      <c r="BT168" s="24">
        <v>2</v>
      </c>
      <c r="BU168" s="24">
        <v>2</v>
      </c>
      <c r="BV168" s="24">
        <v>2</v>
      </c>
      <c r="BW168" s="24">
        <v>2</v>
      </c>
      <c r="BX168" s="24">
        <v>1</v>
      </c>
      <c r="BY168" s="24">
        <v>2</v>
      </c>
      <c r="BZ168" s="24">
        <v>2</v>
      </c>
      <c r="CA168" s="24">
        <v>2</v>
      </c>
      <c r="CB168" s="24">
        <v>1</v>
      </c>
      <c r="CC168" s="24">
        <v>1</v>
      </c>
      <c r="CD168" s="24">
        <v>2</v>
      </c>
      <c r="CE168" s="24">
        <v>2</v>
      </c>
      <c r="CF168" s="24">
        <v>2</v>
      </c>
      <c r="CG168" s="24">
        <v>2</v>
      </c>
      <c r="CH168" s="24">
        <v>2</v>
      </c>
      <c r="CI168" s="24">
        <v>2</v>
      </c>
      <c r="CJ168" s="24"/>
      <c r="CK168" s="24">
        <v>2</v>
      </c>
      <c r="CL168" s="57">
        <f>COUNTIF($BI168:$CK168,2)</f>
        <v>22</v>
      </c>
      <c r="CM168" s="67">
        <f>CL168/COUNTA($BI168:$CK168)</f>
        <v>0.7857142857142857</v>
      </c>
      <c r="CN168" s="57">
        <f>COUNTIF($BI168:$CK168,1)</f>
        <v>6</v>
      </c>
      <c r="CO168" s="67">
        <f>CN168/COUNTA($BI168:$CK168)</f>
        <v>0.21428571428571427</v>
      </c>
      <c r="CP168" s="57">
        <f>COUNTIF($BI168:$CK168,0)</f>
        <v>0</v>
      </c>
      <c r="CQ168" s="67">
        <f>CP168/COUNTA($BI168:$CK168)</f>
        <v>0</v>
      </c>
      <c r="CR168" s="57">
        <f>(((CL168*2)+(CN168*1)+(CP168*0)))/COUNTA($BI168:$CK168)</f>
        <v>1.7857142857142858</v>
      </c>
      <c r="CS168" s="57" t="str">
        <f t="shared" si="68"/>
        <v>Đạt mục tiêu</v>
      </c>
    </row>
    <row r="169" spans="1:97" ht="31.5">
      <c r="A169" s="21">
        <v>122</v>
      </c>
      <c r="B169" s="28">
        <v>261</v>
      </c>
      <c r="C169" s="186" t="s">
        <v>109</v>
      </c>
      <c r="D169" s="186"/>
      <c r="E169" s="186"/>
      <c r="F169" s="29" t="s">
        <v>361</v>
      </c>
      <c r="G169" s="29" t="s">
        <v>361</v>
      </c>
      <c r="H169" s="29" t="s">
        <v>361</v>
      </c>
      <c r="I169" s="29" t="s">
        <v>361</v>
      </c>
      <c r="J169" s="29" t="s">
        <v>361</v>
      </c>
      <c r="K169" s="52" t="s">
        <v>346</v>
      </c>
      <c r="L169" s="29" t="s">
        <v>361</v>
      </c>
      <c r="M169" s="29" t="s">
        <v>361</v>
      </c>
      <c r="N169" s="29" t="s">
        <v>361</v>
      </c>
      <c r="O169" s="29" t="s">
        <v>361</v>
      </c>
      <c r="P169" s="29" t="s">
        <v>361</v>
      </c>
      <c r="Q169" s="29" t="s">
        <v>361</v>
      </c>
      <c r="R169" s="29" t="s">
        <v>361</v>
      </c>
      <c r="S169" s="29" t="s">
        <v>361</v>
      </c>
      <c r="T169" s="29" t="s">
        <v>361</v>
      </c>
      <c r="U169" s="29" t="s">
        <v>361</v>
      </c>
      <c r="V169" s="29" t="s">
        <v>361</v>
      </c>
      <c r="W169" s="28">
        <f t="shared" si="67"/>
        <v>0</v>
      </c>
      <c r="X169" s="29"/>
      <c r="Y169" s="93">
        <f>SUM(Y170:Y170)</f>
        <v>0</v>
      </c>
      <c r="Z169" s="29" t="s">
        <v>361</v>
      </c>
      <c r="AA169" s="29" t="s">
        <v>361</v>
      </c>
      <c r="AB169" s="29" t="s">
        <v>361</v>
      </c>
      <c r="AC169" s="29" t="s">
        <v>361</v>
      </c>
      <c r="AD169" s="29" t="s">
        <v>361</v>
      </c>
      <c r="AE169" s="29" t="s">
        <v>361</v>
      </c>
      <c r="AF169" s="29" t="s">
        <v>361</v>
      </c>
      <c r="AG169" s="29" t="s">
        <v>361</v>
      </c>
      <c r="AH169" s="29" t="s">
        <v>361</v>
      </c>
      <c r="AI169" s="29" t="s">
        <v>361</v>
      </c>
      <c r="AJ169" s="29" t="s">
        <v>361</v>
      </c>
      <c r="AK169" s="29" t="s">
        <v>361</v>
      </c>
      <c r="AL169" s="29" t="s">
        <v>361</v>
      </c>
      <c r="AM169" s="29" t="s">
        <v>361</v>
      </c>
      <c r="AN169" s="29" t="s">
        <v>361</v>
      </c>
      <c r="AO169" s="29" t="s">
        <v>361</v>
      </c>
      <c r="AP169" s="29"/>
      <c r="AQ169" s="29" t="s">
        <v>361</v>
      </c>
      <c r="AR169" s="29" t="s">
        <v>361</v>
      </c>
      <c r="AS169" s="29" t="s">
        <v>361</v>
      </c>
      <c r="AT169" s="29" t="s">
        <v>361</v>
      </c>
      <c r="AU169" s="29" t="s">
        <v>361</v>
      </c>
      <c r="AV169" s="29" t="s">
        <v>361</v>
      </c>
      <c r="AW169" s="29" t="s">
        <v>361</v>
      </c>
      <c r="AX169" s="29" t="s">
        <v>361</v>
      </c>
      <c r="AY169" s="29" t="s">
        <v>361</v>
      </c>
      <c r="AZ169" s="29" t="s">
        <v>361</v>
      </c>
      <c r="BA169" s="29" t="s">
        <v>361</v>
      </c>
      <c r="BB169" s="29"/>
      <c r="BC169" s="29" t="s">
        <v>361</v>
      </c>
      <c r="BD169" s="29" t="s">
        <v>361</v>
      </c>
      <c r="BE169" s="29" t="s">
        <v>361</v>
      </c>
      <c r="BF169" s="29" t="s">
        <v>361</v>
      </c>
      <c r="BG169" s="29" t="s">
        <v>361</v>
      </c>
      <c r="BH169" s="29" t="s">
        <v>361</v>
      </c>
      <c r="BI169" s="29" t="s">
        <v>361</v>
      </c>
      <c r="BJ169" s="29" t="s">
        <v>361</v>
      </c>
      <c r="BK169" s="29" t="s">
        <v>361</v>
      </c>
      <c r="BL169" s="29" t="s">
        <v>361</v>
      </c>
      <c r="BM169" s="29" t="s">
        <v>361</v>
      </c>
      <c r="BN169" s="29" t="s">
        <v>361</v>
      </c>
      <c r="BO169" s="29" t="s">
        <v>361</v>
      </c>
      <c r="BP169" s="29" t="s">
        <v>361</v>
      </c>
      <c r="BQ169" s="29" t="s">
        <v>361</v>
      </c>
      <c r="BR169" s="29" t="s">
        <v>361</v>
      </c>
      <c r="BS169" s="29" t="s">
        <v>361</v>
      </c>
      <c r="BT169" s="29" t="s">
        <v>361</v>
      </c>
      <c r="BU169" s="29" t="s">
        <v>361</v>
      </c>
      <c r="BV169" s="29" t="s">
        <v>361</v>
      </c>
      <c r="BW169" s="29" t="s">
        <v>361</v>
      </c>
      <c r="BX169" s="29" t="s">
        <v>361</v>
      </c>
      <c r="BY169" s="29" t="s">
        <v>361</v>
      </c>
      <c r="BZ169" s="29" t="s">
        <v>361</v>
      </c>
      <c r="CA169" s="29" t="s">
        <v>361</v>
      </c>
      <c r="CB169" s="29" t="s">
        <v>361</v>
      </c>
      <c r="CC169" s="29" t="s">
        <v>361</v>
      </c>
      <c r="CD169" s="29" t="s">
        <v>361</v>
      </c>
      <c r="CE169" s="29" t="s">
        <v>361</v>
      </c>
      <c r="CF169" s="29" t="s">
        <v>361</v>
      </c>
      <c r="CG169" s="29" t="s">
        <v>361</v>
      </c>
      <c r="CH169" s="29" t="s">
        <v>361</v>
      </c>
      <c r="CI169" s="29" t="s">
        <v>361</v>
      </c>
      <c r="CJ169" s="29" t="s">
        <v>361</v>
      </c>
      <c r="CK169" s="29" t="s">
        <v>361</v>
      </c>
      <c r="CL169" s="29" t="s">
        <v>361</v>
      </c>
      <c r="CM169" s="29" t="s">
        <v>361</v>
      </c>
      <c r="CN169" s="29" t="s">
        <v>361</v>
      </c>
      <c r="CO169" s="29" t="s">
        <v>361</v>
      </c>
      <c r="CP169" s="29" t="s">
        <v>361</v>
      </c>
      <c r="CQ169" s="29" t="s">
        <v>361</v>
      </c>
      <c r="CR169" s="29" t="s">
        <v>361</v>
      </c>
      <c r="CS169" s="29" t="s">
        <v>361</v>
      </c>
    </row>
    <row r="170" spans="1:97" ht="66" customHeight="1">
      <c r="A170" s="21">
        <v>123</v>
      </c>
      <c r="B170" s="24">
        <v>264</v>
      </c>
      <c r="C170" s="50" t="s">
        <v>110</v>
      </c>
      <c r="D170" s="55" t="s">
        <v>12</v>
      </c>
      <c r="E170" s="50" t="s">
        <v>111</v>
      </c>
      <c r="F170" s="55" t="s">
        <v>12</v>
      </c>
      <c r="G170" s="7" t="s">
        <v>475</v>
      </c>
      <c r="H170" s="7" t="s">
        <v>400</v>
      </c>
      <c r="I170" s="52" t="s">
        <v>780</v>
      </c>
      <c r="J170" s="24" t="s">
        <v>497</v>
      </c>
      <c r="K170" s="52" t="s">
        <v>346</v>
      </c>
      <c r="L170" s="24" t="s">
        <v>298</v>
      </c>
      <c r="M170" s="24" t="s">
        <v>186</v>
      </c>
      <c r="N170" s="24"/>
      <c r="O170" s="24"/>
      <c r="P170" s="24"/>
      <c r="Q170" s="24"/>
      <c r="R170" s="24"/>
      <c r="S170" s="24"/>
      <c r="T170" s="24"/>
      <c r="U170" s="24" t="s">
        <v>186</v>
      </c>
      <c r="V170" s="24"/>
      <c r="W170" s="28">
        <f t="shared" si="67"/>
        <v>1</v>
      </c>
      <c r="X170" s="24"/>
      <c r="Y170" s="91"/>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t="s">
        <v>754</v>
      </c>
      <c r="BD170" s="24"/>
      <c r="BE170" s="24"/>
      <c r="BF170" s="24"/>
      <c r="BG170" s="24"/>
      <c r="BH170" s="24"/>
      <c r="BI170" s="24">
        <v>2</v>
      </c>
      <c r="BJ170" s="24">
        <v>2</v>
      </c>
      <c r="BK170" s="24">
        <v>2</v>
      </c>
      <c r="BL170" s="24">
        <v>2</v>
      </c>
      <c r="BM170" s="24">
        <v>2</v>
      </c>
      <c r="BN170" s="24">
        <v>2</v>
      </c>
      <c r="BO170" s="24">
        <v>2</v>
      </c>
      <c r="BP170" s="24">
        <v>2</v>
      </c>
      <c r="BQ170" s="24">
        <v>2</v>
      </c>
      <c r="BR170" s="24">
        <v>2</v>
      </c>
      <c r="BS170" s="24">
        <v>2</v>
      </c>
      <c r="BT170" s="24">
        <v>2</v>
      </c>
      <c r="BU170" s="24">
        <v>2</v>
      </c>
      <c r="BV170" s="24">
        <v>2</v>
      </c>
      <c r="BW170" s="24">
        <v>2</v>
      </c>
      <c r="BX170" s="24">
        <v>2</v>
      </c>
      <c r="BY170" s="24">
        <v>2</v>
      </c>
      <c r="BZ170" s="24">
        <v>2</v>
      </c>
      <c r="CA170" s="24">
        <v>2</v>
      </c>
      <c r="CB170" s="24">
        <v>2</v>
      </c>
      <c r="CC170" s="24">
        <v>1</v>
      </c>
      <c r="CD170" s="24">
        <v>2</v>
      </c>
      <c r="CE170" s="24">
        <v>2</v>
      </c>
      <c r="CF170" s="24">
        <v>2</v>
      </c>
      <c r="CG170" s="24">
        <v>2</v>
      </c>
      <c r="CH170" s="24">
        <v>2</v>
      </c>
      <c r="CI170" s="24">
        <v>2</v>
      </c>
      <c r="CJ170" s="24">
        <v>2</v>
      </c>
      <c r="CK170" s="24">
        <v>2</v>
      </c>
      <c r="CL170" s="57">
        <f>COUNTIF($BI170:$CK170,2)</f>
        <v>28</v>
      </c>
      <c r="CM170" s="67">
        <f>CL170/COUNTA($BI170:$CK170)</f>
        <v>0.96551724137931039</v>
      </c>
      <c r="CN170" s="57">
        <f>COUNTIF($BI170:$CK170,1)</f>
        <v>1</v>
      </c>
      <c r="CO170" s="67">
        <f>CN170/COUNTA($BI170:$CK170)</f>
        <v>3.4482758620689655E-2</v>
      </c>
      <c r="CP170" s="57">
        <f>COUNTIF($BI170:$CK170,0)</f>
        <v>0</v>
      </c>
      <c r="CQ170" s="67">
        <f>CP170/COUNTA($BI170:$CK170)</f>
        <v>0</v>
      </c>
      <c r="CR170" s="57">
        <f>(((CL170*2)+(CN170*1)+(CP170*0)))/COUNTA($BI170:$CK170)</f>
        <v>1.9655172413793103</v>
      </c>
      <c r="CS170" s="57" t="str">
        <f t="shared" si="68"/>
        <v>Đạt mục tiêu</v>
      </c>
    </row>
    <row r="171" spans="1:97" ht="66" customHeight="1">
      <c r="A171" s="21">
        <v>124</v>
      </c>
      <c r="B171" s="28">
        <v>265</v>
      </c>
      <c r="C171" s="186" t="s">
        <v>112</v>
      </c>
      <c r="D171" s="186"/>
      <c r="E171" s="186"/>
      <c r="F171" s="29" t="s">
        <v>361</v>
      </c>
      <c r="G171" s="29" t="s">
        <v>361</v>
      </c>
      <c r="H171" s="29" t="s">
        <v>361</v>
      </c>
      <c r="I171" s="29" t="s">
        <v>361</v>
      </c>
      <c r="J171" s="29" t="s">
        <v>361</v>
      </c>
      <c r="K171" s="52" t="s">
        <v>346</v>
      </c>
      <c r="L171" s="29" t="s">
        <v>361</v>
      </c>
      <c r="M171" s="29" t="s">
        <v>361</v>
      </c>
      <c r="N171" s="29" t="s">
        <v>361</v>
      </c>
      <c r="O171" s="29" t="s">
        <v>361</v>
      </c>
      <c r="P171" s="29" t="s">
        <v>361</v>
      </c>
      <c r="Q171" s="29" t="s">
        <v>361</v>
      </c>
      <c r="R171" s="29" t="s">
        <v>361</v>
      </c>
      <c r="S171" s="29" t="s">
        <v>361</v>
      </c>
      <c r="T171" s="29" t="s">
        <v>361</v>
      </c>
      <c r="U171" s="29" t="s">
        <v>361</v>
      </c>
      <c r="V171" s="29" t="s">
        <v>361</v>
      </c>
      <c r="W171" s="28">
        <f t="shared" si="67"/>
        <v>0</v>
      </c>
      <c r="X171" s="29"/>
      <c r="Y171" s="93">
        <f>SUM(Y172:Y173)</f>
        <v>1</v>
      </c>
      <c r="Z171" s="29" t="s">
        <v>361</v>
      </c>
      <c r="AA171" s="29" t="s">
        <v>361</v>
      </c>
      <c r="AB171" s="29" t="s">
        <v>361</v>
      </c>
      <c r="AC171" s="29" t="s">
        <v>361</v>
      </c>
      <c r="AD171" s="29" t="s">
        <v>361</v>
      </c>
      <c r="AE171" s="29" t="s">
        <v>361</v>
      </c>
      <c r="AF171" s="29" t="s">
        <v>361</v>
      </c>
      <c r="AG171" s="29" t="s">
        <v>361</v>
      </c>
      <c r="AH171" s="29" t="s">
        <v>361</v>
      </c>
      <c r="AI171" s="29" t="s">
        <v>361</v>
      </c>
      <c r="AJ171" s="29" t="s">
        <v>361</v>
      </c>
      <c r="AK171" s="29" t="s">
        <v>361</v>
      </c>
      <c r="AL171" s="29" t="s">
        <v>361</v>
      </c>
      <c r="AM171" s="29" t="s">
        <v>361</v>
      </c>
      <c r="AN171" s="29" t="s">
        <v>361</v>
      </c>
      <c r="AO171" s="29" t="s">
        <v>361</v>
      </c>
      <c r="AP171" s="29"/>
      <c r="AQ171" s="29" t="s">
        <v>361</v>
      </c>
      <c r="AR171" s="29" t="s">
        <v>361</v>
      </c>
      <c r="AS171" s="29" t="s">
        <v>361</v>
      </c>
      <c r="AT171" s="29" t="s">
        <v>361</v>
      </c>
      <c r="AU171" s="29" t="s">
        <v>361</v>
      </c>
      <c r="AV171" s="29" t="s">
        <v>361</v>
      </c>
      <c r="AW171" s="29" t="s">
        <v>361</v>
      </c>
      <c r="AX171" s="29" t="s">
        <v>361</v>
      </c>
      <c r="AY171" s="29" t="s">
        <v>361</v>
      </c>
      <c r="AZ171" s="29" t="s">
        <v>361</v>
      </c>
      <c r="BA171" s="29" t="s">
        <v>361</v>
      </c>
      <c r="BB171" s="29"/>
      <c r="BC171" s="29" t="s">
        <v>361</v>
      </c>
      <c r="BD171" s="29" t="s">
        <v>361</v>
      </c>
      <c r="BE171" s="29" t="s">
        <v>361</v>
      </c>
      <c r="BF171" s="29" t="s">
        <v>361</v>
      </c>
      <c r="BG171" s="29" t="s">
        <v>361</v>
      </c>
      <c r="BH171" s="29" t="s">
        <v>361</v>
      </c>
      <c r="BI171" s="29" t="s">
        <v>361</v>
      </c>
      <c r="BJ171" s="29" t="s">
        <v>361</v>
      </c>
      <c r="BK171" s="29" t="s">
        <v>361</v>
      </c>
      <c r="BL171" s="29" t="s">
        <v>361</v>
      </c>
      <c r="BM171" s="29" t="s">
        <v>361</v>
      </c>
      <c r="BN171" s="29" t="s">
        <v>361</v>
      </c>
      <c r="BO171" s="29" t="s">
        <v>361</v>
      </c>
      <c r="BP171" s="29" t="s">
        <v>361</v>
      </c>
      <c r="BQ171" s="29" t="s">
        <v>361</v>
      </c>
      <c r="BR171" s="29" t="s">
        <v>361</v>
      </c>
      <c r="BS171" s="29" t="s">
        <v>361</v>
      </c>
      <c r="BT171" s="29" t="s">
        <v>361</v>
      </c>
      <c r="BU171" s="29" t="s">
        <v>361</v>
      </c>
      <c r="BV171" s="29" t="s">
        <v>361</v>
      </c>
      <c r="BW171" s="29" t="s">
        <v>361</v>
      </c>
      <c r="BX171" s="29" t="s">
        <v>361</v>
      </c>
      <c r="BY171" s="29" t="s">
        <v>361</v>
      </c>
      <c r="BZ171" s="29" t="s">
        <v>361</v>
      </c>
      <c r="CA171" s="29" t="s">
        <v>361</v>
      </c>
      <c r="CB171" s="29" t="s">
        <v>361</v>
      </c>
      <c r="CC171" s="29" t="s">
        <v>361</v>
      </c>
      <c r="CD171" s="29" t="s">
        <v>361</v>
      </c>
      <c r="CE171" s="29" t="s">
        <v>361</v>
      </c>
      <c r="CF171" s="29" t="s">
        <v>361</v>
      </c>
      <c r="CG171" s="29" t="s">
        <v>361</v>
      </c>
      <c r="CH171" s="29" t="s">
        <v>361</v>
      </c>
      <c r="CI171" s="29" t="s">
        <v>361</v>
      </c>
      <c r="CJ171" s="29" t="s">
        <v>361</v>
      </c>
      <c r="CK171" s="29" t="s">
        <v>361</v>
      </c>
      <c r="CL171" s="29" t="s">
        <v>361</v>
      </c>
      <c r="CM171" s="29" t="s">
        <v>361</v>
      </c>
      <c r="CN171" s="29" t="s">
        <v>361</v>
      </c>
      <c r="CO171" s="29" t="s">
        <v>361</v>
      </c>
      <c r="CP171" s="29" t="s">
        <v>361</v>
      </c>
      <c r="CQ171" s="29" t="s">
        <v>361</v>
      </c>
      <c r="CR171" s="29" t="s">
        <v>361</v>
      </c>
      <c r="CS171" s="29" t="s">
        <v>361</v>
      </c>
    </row>
    <row r="172" spans="1:97" ht="90" customHeight="1">
      <c r="A172" s="21">
        <v>125</v>
      </c>
      <c r="B172" s="24">
        <v>272</v>
      </c>
      <c r="C172" s="195" t="s">
        <v>113</v>
      </c>
      <c r="D172" s="22" t="s">
        <v>12</v>
      </c>
      <c r="E172" s="50" t="s">
        <v>114</v>
      </c>
      <c r="F172" s="55" t="s">
        <v>12</v>
      </c>
      <c r="G172" s="7" t="s">
        <v>474</v>
      </c>
      <c r="H172" s="7" t="s">
        <v>1203</v>
      </c>
      <c r="I172" s="52" t="s">
        <v>780</v>
      </c>
      <c r="J172" s="24" t="s">
        <v>497</v>
      </c>
      <c r="K172" s="52" t="s">
        <v>346</v>
      </c>
      <c r="L172" s="24" t="s">
        <v>298</v>
      </c>
      <c r="M172" s="24" t="s">
        <v>186</v>
      </c>
      <c r="N172" s="24"/>
      <c r="O172" s="24"/>
      <c r="P172" s="24"/>
      <c r="Q172" s="24"/>
      <c r="R172" s="24"/>
      <c r="S172" s="24"/>
      <c r="T172" s="24"/>
      <c r="U172" s="24" t="s">
        <v>186</v>
      </c>
      <c r="V172" s="24"/>
      <c r="W172" s="28">
        <f t="shared" si="67"/>
        <v>1</v>
      </c>
      <c r="X172" s="24"/>
      <c r="Y172" s="93">
        <v>1</v>
      </c>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t="s">
        <v>754</v>
      </c>
      <c r="BF172" s="24"/>
      <c r="BG172" s="24"/>
      <c r="BH172" s="24"/>
      <c r="BI172" s="24">
        <v>2</v>
      </c>
      <c r="BJ172" s="24">
        <v>2</v>
      </c>
      <c r="BK172" s="24">
        <v>1</v>
      </c>
      <c r="BL172" s="24">
        <v>2</v>
      </c>
      <c r="BM172" s="24">
        <v>2</v>
      </c>
      <c r="BN172" s="24">
        <v>2</v>
      </c>
      <c r="BO172" s="24">
        <v>2</v>
      </c>
      <c r="BP172" s="24">
        <v>1</v>
      </c>
      <c r="BQ172" s="24">
        <v>2</v>
      </c>
      <c r="BR172" s="24">
        <v>2</v>
      </c>
      <c r="BS172" s="24">
        <v>2</v>
      </c>
      <c r="BT172" s="24">
        <v>2</v>
      </c>
      <c r="BU172" s="24">
        <v>2</v>
      </c>
      <c r="BV172" s="24">
        <v>2</v>
      </c>
      <c r="BW172" s="24">
        <v>2</v>
      </c>
      <c r="BX172" s="24">
        <v>2</v>
      </c>
      <c r="BY172" s="24">
        <v>2</v>
      </c>
      <c r="BZ172" s="24">
        <v>2</v>
      </c>
      <c r="CA172" s="24">
        <v>2</v>
      </c>
      <c r="CB172" s="24">
        <v>1</v>
      </c>
      <c r="CC172" s="24">
        <v>1</v>
      </c>
      <c r="CD172" s="24">
        <v>2</v>
      </c>
      <c r="CE172" s="24">
        <v>2</v>
      </c>
      <c r="CF172" s="24">
        <v>2</v>
      </c>
      <c r="CG172" s="24">
        <v>2</v>
      </c>
      <c r="CH172" s="24">
        <v>2</v>
      </c>
      <c r="CI172" s="24">
        <v>2</v>
      </c>
      <c r="CJ172" s="24">
        <v>2</v>
      </c>
      <c r="CK172" s="24">
        <v>2</v>
      </c>
      <c r="CL172" s="57">
        <f>COUNTIF($BI172:$CK172,2)</f>
        <v>25</v>
      </c>
      <c r="CM172" s="67">
        <f>CL172/COUNTA($BI172:$CK172)</f>
        <v>0.86206896551724133</v>
      </c>
      <c r="CN172" s="57">
        <f>COUNTIF($BI172:$CK172,1)</f>
        <v>4</v>
      </c>
      <c r="CO172" s="67">
        <f>CN172/COUNTA($BI172:$CK172)</f>
        <v>0.13793103448275862</v>
      </c>
      <c r="CP172" s="57">
        <f>COUNTIF($BI172:$CK172,0)</f>
        <v>0</v>
      </c>
      <c r="CQ172" s="67">
        <f>CP172/COUNTA($BI172:$CK172)</f>
        <v>0</v>
      </c>
      <c r="CR172" s="57">
        <f>(((CL172*2)+(CN172*1)+(CP172*0)))/COUNTA($BI172:$CK172)</f>
        <v>1.8620689655172413</v>
      </c>
      <c r="CS172" s="57" t="str">
        <f t="shared" si="68"/>
        <v>Đạt mục tiêu</v>
      </c>
    </row>
    <row r="173" spans="1:97" ht="90" customHeight="1">
      <c r="A173" s="21">
        <v>126</v>
      </c>
      <c r="B173" s="24">
        <v>273</v>
      </c>
      <c r="C173" s="197"/>
      <c r="D173" s="22" t="s">
        <v>12</v>
      </c>
      <c r="E173" s="50" t="s">
        <v>115</v>
      </c>
      <c r="F173" s="55" t="s">
        <v>12</v>
      </c>
      <c r="G173" s="50" t="s">
        <v>115</v>
      </c>
      <c r="H173" s="50" t="s">
        <v>701</v>
      </c>
      <c r="I173" s="52" t="s">
        <v>780</v>
      </c>
      <c r="J173" s="24" t="s">
        <v>497</v>
      </c>
      <c r="K173" s="52" t="s">
        <v>346</v>
      </c>
      <c r="L173" s="24" t="s">
        <v>298</v>
      </c>
      <c r="M173" s="24" t="s">
        <v>186</v>
      </c>
      <c r="N173" s="24"/>
      <c r="O173" s="24"/>
      <c r="P173" s="24"/>
      <c r="Q173" s="24"/>
      <c r="R173" s="24"/>
      <c r="S173" s="24"/>
      <c r="T173" s="24"/>
      <c r="U173" s="24" t="s">
        <v>186</v>
      </c>
      <c r="V173" s="24"/>
      <c r="W173" s="28">
        <f t="shared" si="67"/>
        <v>1</v>
      </c>
      <c r="X173" s="24"/>
      <c r="Y173" s="91"/>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t="s">
        <v>757</v>
      </c>
      <c r="BD173" s="24" t="s">
        <v>757</v>
      </c>
      <c r="BE173" s="24" t="s">
        <v>757</v>
      </c>
      <c r="BF173" s="24"/>
      <c r="BG173" s="24"/>
      <c r="BH173" s="24"/>
      <c r="BI173" s="24">
        <v>2</v>
      </c>
      <c r="BJ173" s="24">
        <v>2</v>
      </c>
      <c r="BK173" s="24">
        <v>2</v>
      </c>
      <c r="BL173" s="24">
        <v>2</v>
      </c>
      <c r="BM173" s="24">
        <v>2</v>
      </c>
      <c r="BN173" s="24">
        <v>2</v>
      </c>
      <c r="BO173" s="24">
        <v>2</v>
      </c>
      <c r="BP173" s="24">
        <v>2</v>
      </c>
      <c r="BQ173" s="24">
        <v>2</v>
      </c>
      <c r="BR173" s="24">
        <v>2</v>
      </c>
      <c r="BS173" s="24">
        <v>2</v>
      </c>
      <c r="BT173" s="24">
        <v>2</v>
      </c>
      <c r="BU173" s="24">
        <v>2</v>
      </c>
      <c r="BV173" s="24">
        <v>2</v>
      </c>
      <c r="BW173" s="24">
        <v>2</v>
      </c>
      <c r="BX173" s="24">
        <v>2</v>
      </c>
      <c r="BY173" s="24">
        <v>2</v>
      </c>
      <c r="BZ173" s="24">
        <v>2</v>
      </c>
      <c r="CA173" s="24">
        <v>2</v>
      </c>
      <c r="CB173" s="24">
        <v>2</v>
      </c>
      <c r="CC173" s="24">
        <v>1</v>
      </c>
      <c r="CD173" s="24">
        <v>2</v>
      </c>
      <c r="CE173" s="24">
        <v>2</v>
      </c>
      <c r="CF173" s="24">
        <v>2</v>
      </c>
      <c r="CG173" s="24">
        <v>2</v>
      </c>
      <c r="CH173" s="24">
        <v>2</v>
      </c>
      <c r="CI173" s="24">
        <v>2</v>
      </c>
      <c r="CJ173" s="24">
        <v>2</v>
      </c>
      <c r="CK173" s="24">
        <v>2</v>
      </c>
      <c r="CL173" s="57">
        <f>COUNTIF($BI173:$CK173,2)</f>
        <v>28</v>
      </c>
      <c r="CM173" s="67">
        <f>CL173/COUNTA($BI173:$CK173)</f>
        <v>0.96551724137931039</v>
      </c>
      <c r="CN173" s="57">
        <f>COUNTIF($BI173:$CK173,1)</f>
        <v>1</v>
      </c>
      <c r="CO173" s="67">
        <f>CN173/COUNTA($BI173:$CK173)</f>
        <v>3.4482758620689655E-2</v>
      </c>
      <c r="CP173" s="57">
        <f>COUNTIF($BI173:$CK173,0)</f>
        <v>0</v>
      </c>
      <c r="CQ173" s="67">
        <f>CP173/COUNTA($BI173:$CK173)</f>
        <v>0</v>
      </c>
      <c r="CR173" s="57">
        <f>(((CL173*2)+(CN173*1)+(CP173*0)))/COUNTA($BI173:$CK173)</f>
        <v>1.9655172413793103</v>
      </c>
      <c r="CS173" s="57" t="str">
        <f t="shared" si="68"/>
        <v>Đạt mục tiêu</v>
      </c>
    </row>
    <row r="174" spans="1:97" ht="31.5">
      <c r="A174" s="21">
        <v>129</v>
      </c>
      <c r="B174" s="28">
        <v>276</v>
      </c>
      <c r="C174" s="186" t="s">
        <v>116</v>
      </c>
      <c r="D174" s="186"/>
      <c r="E174" s="186"/>
      <c r="F174" s="29" t="s">
        <v>361</v>
      </c>
      <c r="G174" s="29" t="s">
        <v>361</v>
      </c>
      <c r="H174" s="29" t="s">
        <v>361</v>
      </c>
      <c r="I174" s="29" t="s">
        <v>361</v>
      </c>
      <c r="J174" s="29" t="s">
        <v>361</v>
      </c>
      <c r="K174" s="52" t="s">
        <v>346</v>
      </c>
      <c r="L174" s="29" t="s">
        <v>361</v>
      </c>
      <c r="M174" s="29" t="s">
        <v>361</v>
      </c>
      <c r="N174" s="29" t="s">
        <v>361</v>
      </c>
      <c r="O174" s="29" t="s">
        <v>361</v>
      </c>
      <c r="P174" s="29" t="s">
        <v>361</v>
      </c>
      <c r="Q174" s="29" t="s">
        <v>361</v>
      </c>
      <c r="R174" s="29" t="s">
        <v>361</v>
      </c>
      <c r="S174" s="29" t="s">
        <v>361</v>
      </c>
      <c r="T174" s="29" t="s">
        <v>361</v>
      </c>
      <c r="U174" s="29" t="s">
        <v>361</v>
      </c>
      <c r="V174" s="29" t="s">
        <v>361</v>
      </c>
      <c r="W174" s="28">
        <f t="shared" si="67"/>
        <v>0</v>
      </c>
      <c r="X174" s="29"/>
      <c r="Y174" s="93">
        <f>SUM(Y175:Y175)</f>
        <v>0</v>
      </c>
      <c r="Z174" s="29" t="s">
        <v>361</v>
      </c>
      <c r="AA174" s="29" t="s">
        <v>361</v>
      </c>
      <c r="AB174" s="29" t="s">
        <v>361</v>
      </c>
      <c r="AC174" s="29" t="s">
        <v>361</v>
      </c>
      <c r="AD174" s="29" t="s">
        <v>361</v>
      </c>
      <c r="AE174" s="29" t="s">
        <v>361</v>
      </c>
      <c r="AF174" s="29" t="s">
        <v>361</v>
      </c>
      <c r="AG174" s="29" t="s">
        <v>361</v>
      </c>
      <c r="AH174" s="29" t="s">
        <v>361</v>
      </c>
      <c r="AI174" s="29" t="s">
        <v>361</v>
      </c>
      <c r="AJ174" s="29" t="s">
        <v>361</v>
      </c>
      <c r="AK174" s="29" t="s">
        <v>361</v>
      </c>
      <c r="AL174" s="29" t="s">
        <v>361</v>
      </c>
      <c r="AM174" s="29" t="s">
        <v>361</v>
      </c>
      <c r="AN174" s="29" t="s">
        <v>361</v>
      </c>
      <c r="AO174" s="29" t="s">
        <v>361</v>
      </c>
      <c r="AP174" s="29"/>
      <c r="AQ174" s="29" t="s">
        <v>361</v>
      </c>
      <c r="AR174" s="29" t="s">
        <v>361</v>
      </c>
      <c r="AS174" s="29" t="s">
        <v>361</v>
      </c>
      <c r="AT174" s="29" t="s">
        <v>361</v>
      </c>
      <c r="AU174" s="29" t="s">
        <v>361</v>
      </c>
      <c r="AV174" s="29" t="s">
        <v>361</v>
      </c>
      <c r="AW174" s="29" t="s">
        <v>361</v>
      </c>
      <c r="AX174" s="29" t="s">
        <v>361</v>
      </c>
      <c r="AY174" s="29" t="s">
        <v>361</v>
      </c>
      <c r="AZ174" s="29" t="s">
        <v>361</v>
      </c>
      <c r="BA174" s="29" t="s">
        <v>361</v>
      </c>
      <c r="BB174" s="29"/>
      <c r="BC174" s="29" t="s">
        <v>361</v>
      </c>
      <c r="BD174" s="29" t="s">
        <v>361</v>
      </c>
      <c r="BE174" s="29" t="s">
        <v>361</v>
      </c>
      <c r="BF174" s="29" t="s">
        <v>361</v>
      </c>
      <c r="BG174" s="29" t="s">
        <v>361</v>
      </c>
      <c r="BH174" s="29" t="s">
        <v>361</v>
      </c>
      <c r="BI174" s="29" t="s">
        <v>361</v>
      </c>
      <c r="BJ174" s="29" t="s">
        <v>361</v>
      </c>
      <c r="BK174" s="29" t="s">
        <v>361</v>
      </c>
      <c r="BL174" s="29" t="s">
        <v>361</v>
      </c>
      <c r="BM174" s="29" t="s">
        <v>361</v>
      </c>
      <c r="BN174" s="29" t="s">
        <v>361</v>
      </c>
      <c r="BO174" s="29" t="s">
        <v>361</v>
      </c>
      <c r="BP174" s="29" t="s">
        <v>361</v>
      </c>
      <c r="BQ174" s="29" t="s">
        <v>361</v>
      </c>
      <c r="BR174" s="29" t="s">
        <v>361</v>
      </c>
      <c r="BS174" s="29" t="s">
        <v>361</v>
      </c>
      <c r="BT174" s="29" t="s">
        <v>361</v>
      </c>
      <c r="BU174" s="29" t="s">
        <v>361</v>
      </c>
      <c r="BV174" s="29" t="s">
        <v>361</v>
      </c>
      <c r="BW174" s="29" t="s">
        <v>361</v>
      </c>
      <c r="BX174" s="29" t="s">
        <v>361</v>
      </c>
      <c r="BY174" s="29" t="s">
        <v>361</v>
      </c>
      <c r="BZ174" s="29" t="s">
        <v>361</v>
      </c>
      <c r="CA174" s="29" t="s">
        <v>361</v>
      </c>
      <c r="CB174" s="29" t="s">
        <v>361</v>
      </c>
      <c r="CC174" s="29" t="s">
        <v>361</v>
      </c>
      <c r="CD174" s="29" t="s">
        <v>361</v>
      </c>
      <c r="CE174" s="29" t="s">
        <v>361</v>
      </c>
      <c r="CF174" s="29" t="s">
        <v>361</v>
      </c>
      <c r="CG174" s="29" t="s">
        <v>361</v>
      </c>
      <c r="CH174" s="29" t="s">
        <v>361</v>
      </c>
      <c r="CI174" s="29" t="s">
        <v>361</v>
      </c>
      <c r="CJ174" s="29" t="s">
        <v>361</v>
      </c>
      <c r="CK174" s="29" t="s">
        <v>361</v>
      </c>
      <c r="CL174" s="29" t="s">
        <v>361</v>
      </c>
      <c r="CM174" s="29" t="s">
        <v>361</v>
      </c>
      <c r="CN174" s="29" t="s">
        <v>361</v>
      </c>
      <c r="CO174" s="29" t="s">
        <v>361</v>
      </c>
      <c r="CP174" s="29" t="s">
        <v>361</v>
      </c>
      <c r="CQ174" s="29" t="s">
        <v>361</v>
      </c>
      <c r="CR174" s="29" t="s">
        <v>361</v>
      </c>
      <c r="CS174" s="29" t="s">
        <v>361</v>
      </c>
    </row>
    <row r="175" spans="1:97" ht="94.5" customHeight="1">
      <c r="A175" s="21">
        <v>130</v>
      </c>
      <c r="B175" s="24">
        <v>279</v>
      </c>
      <c r="C175" s="50" t="s">
        <v>117</v>
      </c>
      <c r="D175" s="55" t="s">
        <v>13</v>
      </c>
      <c r="E175" s="50" t="s">
        <v>118</v>
      </c>
      <c r="F175" s="55" t="s">
        <v>13</v>
      </c>
      <c r="G175" s="50" t="s">
        <v>118</v>
      </c>
      <c r="H175" s="50" t="s">
        <v>700</v>
      </c>
      <c r="I175" s="52" t="s">
        <v>780</v>
      </c>
      <c r="J175" s="24" t="s">
        <v>330</v>
      </c>
      <c r="K175" s="52" t="s">
        <v>346</v>
      </c>
      <c r="L175" s="24" t="s">
        <v>298</v>
      </c>
      <c r="M175" s="24" t="s">
        <v>186</v>
      </c>
      <c r="N175" s="24"/>
      <c r="O175" s="24"/>
      <c r="P175" s="24"/>
      <c r="Q175" s="24"/>
      <c r="R175" s="24"/>
      <c r="S175" s="24"/>
      <c r="T175" s="24"/>
      <c r="U175" s="24" t="s">
        <v>186</v>
      </c>
      <c r="V175" s="24"/>
      <c r="W175" s="28">
        <f t="shared" si="67"/>
        <v>1</v>
      </c>
      <c r="X175" s="24"/>
      <c r="Y175" s="91"/>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t="s">
        <v>757</v>
      </c>
      <c r="BD175" s="24" t="s">
        <v>757</v>
      </c>
      <c r="BE175" s="24" t="s">
        <v>757</v>
      </c>
      <c r="BF175" s="24"/>
      <c r="BG175" s="24"/>
      <c r="BH175" s="24"/>
      <c r="BI175" s="24">
        <v>2</v>
      </c>
      <c r="BJ175" s="24">
        <v>2</v>
      </c>
      <c r="BK175" s="24">
        <v>2</v>
      </c>
      <c r="BL175" s="24">
        <v>2</v>
      </c>
      <c r="BM175" s="24">
        <v>2</v>
      </c>
      <c r="BN175" s="24">
        <v>2</v>
      </c>
      <c r="BO175" s="24">
        <v>2</v>
      </c>
      <c r="BP175" s="24">
        <v>2</v>
      </c>
      <c r="BQ175" s="24">
        <v>2</v>
      </c>
      <c r="BR175" s="24">
        <v>2</v>
      </c>
      <c r="BS175" s="24">
        <v>2</v>
      </c>
      <c r="BT175" s="24">
        <v>2</v>
      </c>
      <c r="BU175" s="24">
        <v>2</v>
      </c>
      <c r="BV175" s="24">
        <v>2</v>
      </c>
      <c r="BW175" s="24">
        <v>2</v>
      </c>
      <c r="BX175" s="24">
        <v>2</v>
      </c>
      <c r="BY175" s="24">
        <v>2</v>
      </c>
      <c r="BZ175" s="24">
        <v>2</v>
      </c>
      <c r="CA175" s="24">
        <v>2</v>
      </c>
      <c r="CB175" s="24">
        <v>2</v>
      </c>
      <c r="CC175" s="24">
        <v>1</v>
      </c>
      <c r="CD175" s="24">
        <v>2</v>
      </c>
      <c r="CE175" s="24">
        <v>2</v>
      </c>
      <c r="CF175" s="24">
        <v>2</v>
      </c>
      <c r="CG175" s="24">
        <v>2</v>
      </c>
      <c r="CH175" s="24">
        <v>2</v>
      </c>
      <c r="CI175" s="24">
        <v>2</v>
      </c>
      <c r="CJ175" s="24">
        <v>2</v>
      </c>
      <c r="CK175" s="24">
        <v>2</v>
      </c>
      <c r="CL175" s="57">
        <f>COUNTIF($BI175:$CK175,2)</f>
        <v>28</v>
      </c>
      <c r="CM175" s="67">
        <f>CL175/COUNTA($BI175:$CK175)</f>
        <v>0.96551724137931039</v>
      </c>
      <c r="CN175" s="57">
        <f>COUNTIF($BI175:$CK175,1)</f>
        <v>1</v>
      </c>
      <c r="CO175" s="67">
        <f>CN175/COUNTA($BI175:$CK175)</f>
        <v>3.4482758620689655E-2</v>
      </c>
      <c r="CP175" s="57">
        <f>COUNTIF($BI175:$CK175,0)</f>
        <v>0</v>
      </c>
      <c r="CQ175" s="67">
        <f>CP175/COUNTA($BI175:$CK175)</f>
        <v>0</v>
      </c>
      <c r="CR175" s="57">
        <f>(((CL175*2)+(CN175*1)+(CP175*0)))/COUNTA($BI175:$CK175)</f>
        <v>1.9655172413793103</v>
      </c>
      <c r="CS175" s="57" t="str">
        <f t="shared" si="68"/>
        <v>Đạt mục tiêu</v>
      </c>
    </row>
    <row r="176" spans="1:97" ht="31.5">
      <c r="A176" s="21">
        <v>132</v>
      </c>
      <c r="B176" s="28">
        <v>281</v>
      </c>
      <c r="C176" s="186" t="s">
        <v>119</v>
      </c>
      <c r="D176" s="186"/>
      <c r="E176" s="186"/>
      <c r="F176" s="29" t="s">
        <v>361</v>
      </c>
      <c r="G176" s="29" t="s">
        <v>361</v>
      </c>
      <c r="H176" s="29" t="s">
        <v>361</v>
      </c>
      <c r="I176" s="29" t="s">
        <v>361</v>
      </c>
      <c r="J176" s="29" t="s">
        <v>361</v>
      </c>
      <c r="K176" s="52" t="s">
        <v>346</v>
      </c>
      <c r="L176" s="29" t="s">
        <v>361</v>
      </c>
      <c r="M176" s="29" t="s">
        <v>361</v>
      </c>
      <c r="N176" s="29" t="s">
        <v>361</v>
      </c>
      <c r="O176" s="29" t="s">
        <v>361</v>
      </c>
      <c r="P176" s="29" t="s">
        <v>361</v>
      </c>
      <c r="Q176" s="29" t="s">
        <v>361</v>
      </c>
      <c r="R176" s="29" t="s">
        <v>361</v>
      </c>
      <c r="S176" s="29" t="s">
        <v>361</v>
      </c>
      <c r="T176" s="29" t="s">
        <v>361</v>
      </c>
      <c r="U176" s="29" t="s">
        <v>361</v>
      </c>
      <c r="V176" s="29" t="s">
        <v>361</v>
      </c>
      <c r="W176" s="28">
        <f t="shared" si="67"/>
        <v>0</v>
      </c>
      <c r="X176" s="29"/>
      <c r="Y176" s="91"/>
      <c r="Z176" s="29" t="s">
        <v>361</v>
      </c>
      <c r="AA176" s="29" t="s">
        <v>361</v>
      </c>
      <c r="AB176" s="29" t="s">
        <v>361</v>
      </c>
      <c r="AC176" s="29" t="s">
        <v>361</v>
      </c>
      <c r="AD176" s="29" t="s">
        <v>361</v>
      </c>
      <c r="AE176" s="29" t="s">
        <v>361</v>
      </c>
      <c r="AF176" s="29" t="s">
        <v>361</v>
      </c>
      <c r="AG176" s="29" t="s">
        <v>361</v>
      </c>
      <c r="AH176" s="29" t="s">
        <v>361</v>
      </c>
      <c r="AI176" s="29" t="s">
        <v>361</v>
      </c>
      <c r="AJ176" s="29" t="s">
        <v>361</v>
      </c>
      <c r="AK176" s="29" t="s">
        <v>361</v>
      </c>
      <c r="AL176" s="29" t="s">
        <v>361</v>
      </c>
      <c r="AM176" s="29" t="s">
        <v>361</v>
      </c>
      <c r="AN176" s="29" t="s">
        <v>361</v>
      </c>
      <c r="AO176" s="29" t="s">
        <v>361</v>
      </c>
      <c r="AP176" s="29"/>
      <c r="AQ176" s="29" t="s">
        <v>361</v>
      </c>
      <c r="AR176" s="29" t="s">
        <v>361</v>
      </c>
      <c r="AS176" s="29" t="s">
        <v>361</v>
      </c>
      <c r="AT176" s="29" t="s">
        <v>361</v>
      </c>
      <c r="AU176" s="29" t="s">
        <v>361</v>
      </c>
      <c r="AV176" s="29" t="s">
        <v>361</v>
      </c>
      <c r="AW176" s="29" t="s">
        <v>361</v>
      </c>
      <c r="AX176" s="29" t="s">
        <v>361</v>
      </c>
      <c r="AY176" s="29" t="s">
        <v>361</v>
      </c>
      <c r="AZ176" s="29" t="s">
        <v>361</v>
      </c>
      <c r="BA176" s="29" t="s">
        <v>361</v>
      </c>
      <c r="BB176" s="29"/>
      <c r="BC176" s="29" t="s">
        <v>361</v>
      </c>
      <c r="BD176" s="29" t="s">
        <v>361</v>
      </c>
      <c r="BE176" s="29" t="s">
        <v>361</v>
      </c>
      <c r="BF176" s="29" t="s">
        <v>361</v>
      </c>
      <c r="BG176" s="29" t="s">
        <v>361</v>
      </c>
      <c r="BH176" s="29" t="s">
        <v>361</v>
      </c>
      <c r="BI176" s="29" t="s">
        <v>361</v>
      </c>
      <c r="BJ176" s="29" t="s">
        <v>361</v>
      </c>
      <c r="BK176" s="29" t="s">
        <v>361</v>
      </c>
      <c r="BL176" s="29" t="s">
        <v>361</v>
      </c>
      <c r="BM176" s="29" t="s">
        <v>361</v>
      </c>
      <c r="BN176" s="29" t="s">
        <v>361</v>
      </c>
      <c r="BO176" s="29" t="s">
        <v>361</v>
      </c>
      <c r="BP176" s="29" t="s">
        <v>361</v>
      </c>
      <c r="BQ176" s="29" t="s">
        <v>361</v>
      </c>
      <c r="BR176" s="29" t="s">
        <v>361</v>
      </c>
      <c r="BS176" s="29" t="s">
        <v>361</v>
      </c>
      <c r="BT176" s="29" t="s">
        <v>361</v>
      </c>
      <c r="BU176" s="29" t="s">
        <v>361</v>
      </c>
      <c r="BV176" s="29" t="s">
        <v>361</v>
      </c>
      <c r="BW176" s="29" t="s">
        <v>361</v>
      </c>
      <c r="BX176" s="29" t="s">
        <v>361</v>
      </c>
      <c r="BY176" s="29" t="s">
        <v>361</v>
      </c>
      <c r="BZ176" s="29" t="s">
        <v>361</v>
      </c>
      <c r="CA176" s="29" t="s">
        <v>361</v>
      </c>
      <c r="CB176" s="29" t="s">
        <v>361</v>
      </c>
      <c r="CC176" s="29" t="s">
        <v>361</v>
      </c>
      <c r="CD176" s="29" t="s">
        <v>361</v>
      </c>
      <c r="CE176" s="29" t="s">
        <v>361</v>
      </c>
      <c r="CF176" s="29" t="s">
        <v>361</v>
      </c>
      <c r="CG176" s="29" t="s">
        <v>361</v>
      </c>
      <c r="CH176" s="29" t="s">
        <v>361</v>
      </c>
      <c r="CI176" s="29" t="s">
        <v>361</v>
      </c>
      <c r="CJ176" s="29" t="s">
        <v>361</v>
      </c>
      <c r="CK176" s="29" t="s">
        <v>361</v>
      </c>
      <c r="CL176" s="29" t="s">
        <v>361</v>
      </c>
      <c r="CM176" s="29" t="s">
        <v>361</v>
      </c>
      <c r="CN176" s="29" t="s">
        <v>361</v>
      </c>
      <c r="CO176" s="29" t="s">
        <v>361</v>
      </c>
      <c r="CP176" s="29" t="s">
        <v>361</v>
      </c>
      <c r="CQ176" s="29" t="s">
        <v>361</v>
      </c>
      <c r="CR176" s="29" t="s">
        <v>361</v>
      </c>
      <c r="CS176" s="29" t="s">
        <v>361</v>
      </c>
    </row>
    <row r="177" spans="1:97" ht="89.25" customHeight="1">
      <c r="A177" s="21">
        <v>133</v>
      </c>
      <c r="B177" s="24">
        <v>284</v>
      </c>
      <c r="C177" s="50" t="s">
        <v>120</v>
      </c>
      <c r="D177" s="55" t="s">
        <v>12</v>
      </c>
      <c r="E177" s="50" t="s">
        <v>188</v>
      </c>
      <c r="F177" s="55" t="s">
        <v>12</v>
      </c>
      <c r="G177" s="50" t="s">
        <v>188</v>
      </c>
      <c r="H177" s="50" t="s">
        <v>693</v>
      </c>
      <c r="I177" s="52" t="s">
        <v>780</v>
      </c>
      <c r="J177" s="24" t="s">
        <v>330</v>
      </c>
      <c r="K177" s="52" t="s">
        <v>346</v>
      </c>
      <c r="L177" s="24" t="s">
        <v>298</v>
      </c>
      <c r="M177" s="24" t="s">
        <v>186</v>
      </c>
      <c r="N177" s="24"/>
      <c r="O177" s="24"/>
      <c r="P177" s="24"/>
      <c r="Q177" s="24"/>
      <c r="R177" s="24"/>
      <c r="S177" s="24"/>
      <c r="T177" s="24"/>
      <c r="U177" s="24" t="s">
        <v>186</v>
      </c>
      <c r="V177" s="24"/>
      <c r="W177" s="28">
        <f t="shared" si="67"/>
        <v>1</v>
      </c>
      <c r="X177" s="24"/>
      <c r="Y177" s="91"/>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t="s">
        <v>753</v>
      </c>
      <c r="BD177" s="24" t="s">
        <v>753</v>
      </c>
      <c r="BE177" s="24" t="s">
        <v>753</v>
      </c>
      <c r="BF177" s="24"/>
      <c r="BG177" s="24"/>
      <c r="BH177" s="24"/>
      <c r="BI177" s="24">
        <v>2</v>
      </c>
      <c r="BJ177" s="24">
        <v>2</v>
      </c>
      <c r="BK177" s="24">
        <v>1</v>
      </c>
      <c r="BL177" s="24">
        <v>2</v>
      </c>
      <c r="BM177" s="24">
        <v>2</v>
      </c>
      <c r="BN177" s="24">
        <v>2</v>
      </c>
      <c r="BO177" s="24">
        <v>2</v>
      </c>
      <c r="BP177" s="24">
        <v>1</v>
      </c>
      <c r="BQ177" s="24">
        <v>2</v>
      </c>
      <c r="BR177" s="24">
        <v>2</v>
      </c>
      <c r="BS177" s="24">
        <v>2</v>
      </c>
      <c r="BT177" s="24">
        <v>2</v>
      </c>
      <c r="BU177" s="24">
        <v>2</v>
      </c>
      <c r="BV177" s="24">
        <v>2</v>
      </c>
      <c r="BW177" s="24">
        <v>2</v>
      </c>
      <c r="BX177" s="24">
        <v>2</v>
      </c>
      <c r="BY177" s="24">
        <v>2</v>
      </c>
      <c r="BZ177" s="24">
        <v>2</v>
      </c>
      <c r="CA177" s="24">
        <v>2</v>
      </c>
      <c r="CB177" s="24">
        <v>1</v>
      </c>
      <c r="CC177" s="24">
        <v>1</v>
      </c>
      <c r="CD177" s="24">
        <v>2</v>
      </c>
      <c r="CE177" s="24">
        <v>2</v>
      </c>
      <c r="CF177" s="24">
        <v>2</v>
      </c>
      <c r="CG177" s="24">
        <v>2</v>
      </c>
      <c r="CH177" s="24">
        <v>2</v>
      </c>
      <c r="CI177" s="24">
        <v>2</v>
      </c>
      <c r="CJ177" s="24">
        <v>2</v>
      </c>
      <c r="CK177" s="24">
        <v>2</v>
      </c>
      <c r="CL177" s="57">
        <f>COUNTIF($BI177:$CK177,2)</f>
        <v>25</v>
      </c>
      <c r="CM177" s="67">
        <f>CL177/COUNTA($BI177:$CK177)</f>
        <v>0.86206896551724133</v>
      </c>
      <c r="CN177" s="57">
        <f>COUNTIF($BI177:$CK177,1)</f>
        <v>4</v>
      </c>
      <c r="CO177" s="67">
        <f>CN177/COUNTA($BI177:$CK177)</f>
        <v>0.13793103448275862</v>
      </c>
      <c r="CP177" s="57">
        <f>COUNTIF($BI177:$CK177,0)</f>
        <v>0</v>
      </c>
      <c r="CQ177" s="67">
        <f>CP177/COUNTA($BI177:$CK177)</f>
        <v>0</v>
      </c>
      <c r="CR177" s="57">
        <f>(((CL177*2)+(CN177*1)+(CP177*0)))/COUNTA($BI177:$CK177)</f>
        <v>1.8620689655172413</v>
      </c>
      <c r="CS177" s="57" t="str">
        <f t="shared" si="68"/>
        <v>Đạt mục tiêu</v>
      </c>
    </row>
    <row r="178" spans="1:97" ht="48.75" customHeight="1">
      <c r="A178" s="21">
        <v>134</v>
      </c>
      <c r="B178" s="28">
        <v>285</v>
      </c>
      <c r="C178" s="186" t="s">
        <v>210</v>
      </c>
      <c r="D178" s="186"/>
      <c r="E178" s="186"/>
      <c r="F178" s="29" t="s">
        <v>361</v>
      </c>
      <c r="G178" s="29" t="s">
        <v>361</v>
      </c>
      <c r="H178" s="29" t="s">
        <v>361</v>
      </c>
      <c r="I178" s="29" t="s">
        <v>361</v>
      </c>
      <c r="J178" s="29" t="s">
        <v>361</v>
      </c>
      <c r="K178" s="52" t="s">
        <v>346</v>
      </c>
      <c r="L178" s="29" t="s">
        <v>361</v>
      </c>
      <c r="M178" s="29" t="s">
        <v>361</v>
      </c>
      <c r="N178" s="29" t="s">
        <v>361</v>
      </c>
      <c r="O178" s="29" t="s">
        <v>361</v>
      </c>
      <c r="P178" s="29" t="s">
        <v>361</v>
      </c>
      <c r="Q178" s="29" t="s">
        <v>361</v>
      </c>
      <c r="R178" s="29" t="s">
        <v>361</v>
      </c>
      <c r="S178" s="29" t="s">
        <v>361</v>
      </c>
      <c r="T178" s="29" t="s">
        <v>361</v>
      </c>
      <c r="U178" s="29" t="s">
        <v>361</v>
      </c>
      <c r="V178" s="29" t="s">
        <v>361</v>
      </c>
      <c r="W178" s="28">
        <f t="shared" si="67"/>
        <v>0</v>
      </c>
      <c r="X178" s="29"/>
      <c r="Y178" s="91"/>
      <c r="Z178" s="29" t="s">
        <v>361</v>
      </c>
      <c r="AA178" s="29" t="s">
        <v>361</v>
      </c>
      <c r="AB178" s="29" t="s">
        <v>361</v>
      </c>
      <c r="AC178" s="29" t="s">
        <v>361</v>
      </c>
      <c r="AD178" s="29" t="s">
        <v>361</v>
      </c>
      <c r="AE178" s="29" t="s">
        <v>361</v>
      </c>
      <c r="AF178" s="29" t="s">
        <v>361</v>
      </c>
      <c r="AG178" s="29" t="s">
        <v>361</v>
      </c>
      <c r="AH178" s="29" t="s">
        <v>361</v>
      </c>
      <c r="AI178" s="29" t="s">
        <v>361</v>
      </c>
      <c r="AJ178" s="29" t="s">
        <v>361</v>
      </c>
      <c r="AK178" s="29" t="s">
        <v>361</v>
      </c>
      <c r="AL178" s="29" t="s">
        <v>361</v>
      </c>
      <c r="AM178" s="29" t="s">
        <v>361</v>
      </c>
      <c r="AN178" s="29" t="s">
        <v>361</v>
      </c>
      <c r="AO178" s="29" t="s">
        <v>361</v>
      </c>
      <c r="AP178" s="29"/>
      <c r="AQ178" s="29" t="s">
        <v>361</v>
      </c>
      <c r="AR178" s="29" t="s">
        <v>361</v>
      </c>
      <c r="AS178" s="29" t="s">
        <v>361</v>
      </c>
      <c r="AT178" s="29" t="s">
        <v>361</v>
      </c>
      <c r="AU178" s="29" t="s">
        <v>361</v>
      </c>
      <c r="AV178" s="29" t="s">
        <v>361</v>
      </c>
      <c r="AW178" s="29" t="s">
        <v>361</v>
      </c>
      <c r="AX178" s="29" t="s">
        <v>361</v>
      </c>
      <c r="AY178" s="29" t="s">
        <v>361</v>
      </c>
      <c r="AZ178" s="29" t="s">
        <v>361</v>
      </c>
      <c r="BA178" s="29" t="s">
        <v>361</v>
      </c>
      <c r="BB178" s="29"/>
      <c r="BC178" s="29" t="s">
        <v>361</v>
      </c>
      <c r="BD178" s="29" t="s">
        <v>361</v>
      </c>
      <c r="BE178" s="29" t="s">
        <v>361</v>
      </c>
      <c r="BF178" s="29" t="s">
        <v>361</v>
      </c>
      <c r="BG178" s="29" t="s">
        <v>361</v>
      </c>
      <c r="BH178" s="29" t="s">
        <v>361</v>
      </c>
      <c r="BI178" s="29" t="s">
        <v>361</v>
      </c>
      <c r="BJ178" s="29" t="s">
        <v>361</v>
      </c>
      <c r="BK178" s="29" t="s">
        <v>361</v>
      </c>
      <c r="BL178" s="29" t="s">
        <v>361</v>
      </c>
      <c r="BM178" s="29" t="s">
        <v>361</v>
      </c>
      <c r="BN178" s="29" t="s">
        <v>361</v>
      </c>
      <c r="BO178" s="29" t="s">
        <v>361</v>
      </c>
      <c r="BP178" s="29" t="s">
        <v>361</v>
      </c>
      <c r="BQ178" s="29" t="s">
        <v>361</v>
      </c>
      <c r="BR178" s="29" t="s">
        <v>361</v>
      </c>
      <c r="BS178" s="29" t="s">
        <v>361</v>
      </c>
      <c r="BT178" s="29" t="s">
        <v>361</v>
      </c>
      <c r="BU178" s="29" t="s">
        <v>361</v>
      </c>
      <c r="BV178" s="29" t="s">
        <v>361</v>
      </c>
      <c r="BW178" s="29" t="s">
        <v>361</v>
      </c>
      <c r="BX178" s="29" t="s">
        <v>361</v>
      </c>
      <c r="BY178" s="29" t="s">
        <v>361</v>
      </c>
      <c r="BZ178" s="29" t="s">
        <v>361</v>
      </c>
      <c r="CA178" s="29" t="s">
        <v>361</v>
      </c>
      <c r="CB178" s="29" t="s">
        <v>361</v>
      </c>
      <c r="CC178" s="29" t="s">
        <v>361</v>
      </c>
      <c r="CD178" s="29" t="s">
        <v>361</v>
      </c>
      <c r="CE178" s="29" t="s">
        <v>361</v>
      </c>
      <c r="CF178" s="29" t="s">
        <v>361</v>
      </c>
      <c r="CG178" s="29" t="s">
        <v>361</v>
      </c>
      <c r="CH178" s="29" t="s">
        <v>361</v>
      </c>
      <c r="CI178" s="29" t="s">
        <v>361</v>
      </c>
      <c r="CJ178" s="29" t="s">
        <v>361</v>
      </c>
      <c r="CK178" s="29" t="s">
        <v>361</v>
      </c>
      <c r="CL178" s="29" t="s">
        <v>361</v>
      </c>
      <c r="CM178" s="29" t="s">
        <v>361</v>
      </c>
      <c r="CN178" s="29" t="s">
        <v>361</v>
      </c>
      <c r="CO178" s="29" t="s">
        <v>361</v>
      </c>
      <c r="CP178" s="29" t="s">
        <v>361</v>
      </c>
      <c r="CQ178" s="29" t="s">
        <v>361</v>
      </c>
      <c r="CR178" s="29" t="s">
        <v>361</v>
      </c>
      <c r="CS178" s="29" t="s">
        <v>361</v>
      </c>
    </row>
    <row r="179" spans="1:97" s="37" customFormat="1" ht="31.5">
      <c r="A179" s="36">
        <v>137</v>
      </c>
      <c r="B179" s="69">
        <v>289</v>
      </c>
      <c r="C179" s="186" t="s">
        <v>121</v>
      </c>
      <c r="D179" s="186"/>
      <c r="E179" s="186"/>
      <c r="F179" s="29" t="s">
        <v>361</v>
      </c>
      <c r="G179" s="29" t="s">
        <v>361</v>
      </c>
      <c r="H179" s="29" t="s">
        <v>361</v>
      </c>
      <c r="I179" s="29" t="s">
        <v>361</v>
      </c>
      <c r="J179" s="29" t="s">
        <v>361</v>
      </c>
      <c r="K179" s="52" t="s">
        <v>346</v>
      </c>
      <c r="L179" s="29" t="s">
        <v>361</v>
      </c>
      <c r="M179" s="29" t="s">
        <v>361</v>
      </c>
      <c r="N179" s="29" t="s">
        <v>361</v>
      </c>
      <c r="O179" s="29" t="s">
        <v>361</v>
      </c>
      <c r="P179" s="29" t="s">
        <v>361</v>
      </c>
      <c r="Q179" s="29" t="s">
        <v>361</v>
      </c>
      <c r="R179" s="29" t="s">
        <v>361</v>
      </c>
      <c r="S179" s="29" t="s">
        <v>361</v>
      </c>
      <c r="T179" s="29" t="s">
        <v>361</v>
      </c>
      <c r="U179" s="29" t="s">
        <v>361</v>
      </c>
      <c r="V179" s="29" t="s">
        <v>361</v>
      </c>
      <c r="W179" s="28">
        <f t="shared" si="67"/>
        <v>0</v>
      </c>
      <c r="X179" s="29"/>
      <c r="Y179" s="91">
        <f>Y180+Y195+Y200+Y202+Y204+Y209</f>
        <v>17</v>
      </c>
      <c r="Z179" s="29" t="s">
        <v>361</v>
      </c>
      <c r="AA179" s="29" t="s">
        <v>361</v>
      </c>
      <c r="AB179" s="29" t="s">
        <v>361</v>
      </c>
      <c r="AC179" s="29" t="s">
        <v>361</v>
      </c>
      <c r="AD179" s="29" t="s">
        <v>361</v>
      </c>
      <c r="AE179" s="29" t="s">
        <v>361</v>
      </c>
      <c r="AF179" s="29" t="s">
        <v>361</v>
      </c>
      <c r="AG179" s="29" t="s">
        <v>361</v>
      </c>
      <c r="AH179" s="29" t="s">
        <v>361</v>
      </c>
      <c r="AI179" s="29" t="s">
        <v>361</v>
      </c>
      <c r="AJ179" s="29" t="s">
        <v>361</v>
      </c>
      <c r="AK179" s="29" t="s">
        <v>361</v>
      </c>
      <c r="AL179" s="29" t="s">
        <v>361</v>
      </c>
      <c r="AM179" s="29" t="s">
        <v>361</v>
      </c>
      <c r="AN179" s="29" t="s">
        <v>361</v>
      </c>
      <c r="AO179" s="29" t="s">
        <v>361</v>
      </c>
      <c r="AP179" s="29"/>
      <c r="AQ179" s="29" t="s">
        <v>361</v>
      </c>
      <c r="AR179" s="29" t="s">
        <v>361</v>
      </c>
      <c r="AS179" s="29" t="s">
        <v>361</v>
      </c>
      <c r="AT179" s="29" t="s">
        <v>361</v>
      </c>
      <c r="AU179" s="29" t="s">
        <v>361</v>
      </c>
      <c r="AV179" s="29" t="s">
        <v>361</v>
      </c>
      <c r="AW179" s="29" t="s">
        <v>361</v>
      </c>
      <c r="AX179" s="29" t="s">
        <v>361</v>
      </c>
      <c r="AY179" s="29" t="s">
        <v>361</v>
      </c>
      <c r="AZ179" s="29" t="s">
        <v>361</v>
      </c>
      <c r="BA179" s="29" t="s">
        <v>361</v>
      </c>
      <c r="BB179" s="29"/>
      <c r="BC179" s="29" t="s">
        <v>361</v>
      </c>
      <c r="BD179" s="29" t="s">
        <v>361</v>
      </c>
      <c r="BE179" s="29" t="s">
        <v>361</v>
      </c>
      <c r="BF179" s="29" t="s">
        <v>361</v>
      </c>
      <c r="BG179" s="29" t="s">
        <v>361</v>
      </c>
      <c r="BH179" s="29" t="s">
        <v>361</v>
      </c>
      <c r="BI179" s="29" t="s">
        <v>361</v>
      </c>
      <c r="BJ179" s="29" t="s">
        <v>361</v>
      </c>
      <c r="BK179" s="29" t="s">
        <v>361</v>
      </c>
      <c r="BL179" s="29" t="s">
        <v>361</v>
      </c>
      <c r="BM179" s="29" t="s">
        <v>361</v>
      </c>
      <c r="BN179" s="29" t="s">
        <v>361</v>
      </c>
      <c r="BO179" s="29" t="s">
        <v>361</v>
      </c>
      <c r="BP179" s="29" t="s">
        <v>361</v>
      </c>
      <c r="BQ179" s="29" t="s">
        <v>361</v>
      </c>
      <c r="BR179" s="29" t="s">
        <v>361</v>
      </c>
      <c r="BS179" s="29" t="s">
        <v>361</v>
      </c>
      <c r="BT179" s="29" t="s">
        <v>361</v>
      </c>
      <c r="BU179" s="29" t="s">
        <v>361</v>
      </c>
      <c r="BV179" s="29" t="s">
        <v>361</v>
      </c>
      <c r="BW179" s="29" t="s">
        <v>361</v>
      </c>
      <c r="BX179" s="29" t="s">
        <v>361</v>
      </c>
      <c r="BY179" s="29" t="s">
        <v>361</v>
      </c>
      <c r="BZ179" s="29" t="s">
        <v>361</v>
      </c>
      <c r="CA179" s="29" t="s">
        <v>361</v>
      </c>
      <c r="CB179" s="29" t="s">
        <v>361</v>
      </c>
      <c r="CC179" s="29" t="s">
        <v>361</v>
      </c>
      <c r="CD179" s="29" t="s">
        <v>361</v>
      </c>
      <c r="CE179" s="29" t="s">
        <v>361</v>
      </c>
      <c r="CF179" s="29" t="s">
        <v>361</v>
      </c>
      <c r="CG179" s="29" t="s">
        <v>361</v>
      </c>
      <c r="CH179" s="29" t="s">
        <v>361</v>
      </c>
      <c r="CI179" s="29" t="s">
        <v>361</v>
      </c>
      <c r="CJ179" s="29" t="s">
        <v>361</v>
      </c>
      <c r="CK179" s="29" t="s">
        <v>361</v>
      </c>
      <c r="CL179" s="29" t="s">
        <v>361</v>
      </c>
      <c r="CM179" s="29" t="s">
        <v>361</v>
      </c>
      <c r="CN179" s="29" t="s">
        <v>361</v>
      </c>
      <c r="CO179" s="29" t="s">
        <v>361</v>
      </c>
      <c r="CP179" s="29" t="s">
        <v>361</v>
      </c>
      <c r="CQ179" s="29" t="s">
        <v>361</v>
      </c>
      <c r="CR179" s="29" t="s">
        <v>361</v>
      </c>
      <c r="CS179" s="29" t="s">
        <v>361</v>
      </c>
    </row>
    <row r="180" spans="1:97" s="37" customFormat="1" ht="31.5">
      <c r="A180" s="36">
        <v>138</v>
      </c>
      <c r="B180" s="69">
        <v>290</v>
      </c>
      <c r="C180" s="186" t="s">
        <v>322</v>
      </c>
      <c r="D180" s="186"/>
      <c r="E180" s="186"/>
      <c r="F180" s="29" t="s">
        <v>361</v>
      </c>
      <c r="G180" s="29" t="s">
        <v>361</v>
      </c>
      <c r="H180" s="29" t="s">
        <v>361</v>
      </c>
      <c r="I180" s="29" t="s">
        <v>361</v>
      </c>
      <c r="J180" s="29" t="s">
        <v>361</v>
      </c>
      <c r="K180" s="52" t="s">
        <v>346</v>
      </c>
      <c r="L180" s="29" t="s">
        <v>361</v>
      </c>
      <c r="M180" s="29" t="s">
        <v>361</v>
      </c>
      <c r="N180" s="29" t="s">
        <v>361</v>
      </c>
      <c r="O180" s="29" t="s">
        <v>361</v>
      </c>
      <c r="P180" s="29" t="s">
        <v>361</v>
      </c>
      <c r="Q180" s="29" t="s">
        <v>361</v>
      </c>
      <c r="R180" s="29" t="s">
        <v>361</v>
      </c>
      <c r="S180" s="29" t="s">
        <v>361</v>
      </c>
      <c r="T180" s="29" t="s">
        <v>361</v>
      </c>
      <c r="U180" s="29" t="s">
        <v>361</v>
      </c>
      <c r="V180" s="29" t="s">
        <v>361</v>
      </c>
      <c r="W180" s="28">
        <f t="shared" si="67"/>
        <v>0</v>
      </c>
      <c r="X180" s="29"/>
      <c r="Y180" s="91">
        <f>SUM(Y181:Y194)</f>
        <v>8</v>
      </c>
      <c r="Z180" s="29" t="s">
        <v>361</v>
      </c>
      <c r="AA180" s="29" t="s">
        <v>361</v>
      </c>
      <c r="AB180" s="29" t="s">
        <v>361</v>
      </c>
      <c r="AC180" s="29" t="s">
        <v>361</v>
      </c>
      <c r="AD180" s="29" t="s">
        <v>361</v>
      </c>
      <c r="AE180" s="29" t="s">
        <v>361</v>
      </c>
      <c r="AF180" s="29" t="s">
        <v>361</v>
      </c>
      <c r="AG180" s="29" t="s">
        <v>361</v>
      </c>
      <c r="AH180" s="29" t="s">
        <v>361</v>
      </c>
      <c r="AI180" s="29" t="s">
        <v>361</v>
      </c>
      <c r="AJ180" s="29" t="s">
        <v>361</v>
      </c>
      <c r="AK180" s="29" t="s">
        <v>361</v>
      </c>
      <c r="AL180" s="29" t="s">
        <v>361</v>
      </c>
      <c r="AM180" s="29" t="s">
        <v>361</v>
      </c>
      <c r="AN180" s="29" t="s">
        <v>361</v>
      </c>
      <c r="AO180" s="29" t="s">
        <v>361</v>
      </c>
      <c r="AP180" s="29"/>
      <c r="AQ180" s="29" t="s">
        <v>361</v>
      </c>
      <c r="AR180" s="29" t="s">
        <v>361</v>
      </c>
      <c r="AS180" s="29" t="s">
        <v>361</v>
      </c>
      <c r="AT180" s="29" t="s">
        <v>361</v>
      </c>
      <c r="AU180" s="29" t="s">
        <v>361</v>
      </c>
      <c r="AV180" s="29" t="s">
        <v>361</v>
      </c>
      <c r="AW180" s="29" t="s">
        <v>361</v>
      </c>
      <c r="AX180" s="29" t="s">
        <v>361</v>
      </c>
      <c r="AY180" s="29" t="s">
        <v>361</v>
      </c>
      <c r="AZ180" s="29" t="s">
        <v>361</v>
      </c>
      <c r="BA180" s="29" t="s">
        <v>361</v>
      </c>
      <c r="BB180" s="29"/>
      <c r="BC180" s="29" t="s">
        <v>361</v>
      </c>
      <c r="BD180" s="29" t="s">
        <v>361</v>
      </c>
      <c r="BE180" s="29" t="s">
        <v>361</v>
      </c>
      <c r="BF180" s="29" t="s">
        <v>361</v>
      </c>
      <c r="BG180" s="29" t="s">
        <v>361</v>
      </c>
      <c r="BH180" s="29" t="s">
        <v>361</v>
      </c>
      <c r="BI180" s="29" t="s">
        <v>361</v>
      </c>
      <c r="BJ180" s="29" t="s">
        <v>361</v>
      </c>
      <c r="BK180" s="29" t="s">
        <v>361</v>
      </c>
      <c r="BL180" s="29" t="s">
        <v>361</v>
      </c>
      <c r="BM180" s="29" t="s">
        <v>361</v>
      </c>
      <c r="BN180" s="29" t="s">
        <v>361</v>
      </c>
      <c r="BO180" s="29" t="s">
        <v>361</v>
      </c>
      <c r="BP180" s="29" t="s">
        <v>361</v>
      </c>
      <c r="BQ180" s="29" t="s">
        <v>361</v>
      </c>
      <c r="BR180" s="29" t="s">
        <v>361</v>
      </c>
      <c r="BS180" s="29" t="s">
        <v>361</v>
      </c>
      <c r="BT180" s="29" t="s">
        <v>361</v>
      </c>
      <c r="BU180" s="29" t="s">
        <v>361</v>
      </c>
      <c r="BV180" s="29" t="s">
        <v>361</v>
      </c>
      <c r="BW180" s="29" t="s">
        <v>361</v>
      </c>
      <c r="BX180" s="29" t="s">
        <v>361</v>
      </c>
      <c r="BY180" s="29" t="s">
        <v>361</v>
      </c>
      <c r="BZ180" s="29" t="s">
        <v>361</v>
      </c>
      <c r="CA180" s="29" t="s">
        <v>361</v>
      </c>
      <c r="CB180" s="29" t="s">
        <v>361</v>
      </c>
      <c r="CC180" s="29" t="s">
        <v>361</v>
      </c>
      <c r="CD180" s="29" t="s">
        <v>361</v>
      </c>
      <c r="CE180" s="29" t="s">
        <v>361</v>
      </c>
      <c r="CF180" s="29" t="s">
        <v>361</v>
      </c>
      <c r="CG180" s="29" t="s">
        <v>361</v>
      </c>
      <c r="CH180" s="29" t="s">
        <v>361</v>
      </c>
      <c r="CI180" s="29" t="s">
        <v>361</v>
      </c>
      <c r="CJ180" s="29" t="s">
        <v>361</v>
      </c>
      <c r="CK180" s="29" t="s">
        <v>361</v>
      </c>
      <c r="CL180" s="29" t="s">
        <v>361</v>
      </c>
      <c r="CM180" s="29" t="s">
        <v>361</v>
      </c>
      <c r="CN180" s="29" t="s">
        <v>361</v>
      </c>
      <c r="CO180" s="29" t="s">
        <v>361</v>
      </c>
      <c r="CP180" s="29" t="s">
        <v>361</v>
      </c>
      <c r="CQ180" s="29" t="s">
        <v>361</v>
      </c>
      <c r="CR180" s="29" t="s">
        <v>361</v>
      </c>
      <c r="CS180" s="29" t="s">
        <v>361</v>
      </c>
    </row>
    <row r="181" spans="1:97" ht="59.25" customHeight="1">
      <c r="A181" s="21">
        <v>139</v>
      </c>
      <c r="B181" s="24">
        <v>293</v>
      </c>
      <c r="C181" s="181" t="s">
        <v>194</v>
      </c>
      <c r="D181" s="181" t="s">
        <v>10</v>
      </c>
      <c r="E181" s="181" t="s">
        <v>93</v>
      </c>
      <c r="F181" s="181" t="s">
        <v>12</v>
      </c>
      <c r="G181" s="30" t="s">
        <v>622</v>
      </c>
      <c r="H181" s="7" t="s">
        <v>1116</v>
      </c>
      <c r="I181" s="52" t="s">
        <v>780</v>
      </c>
      <c r="J181" s="24" t="s">
        <v>497</v>
      </c>
      <c r="K181" s="52" t="s">
        <v>346</v>
      </c>
      <c r="L181" s="24" t="s">
        <v>298</v>
      </c>
      <c r="M181" s="24" t="s">
        <v>186</v>
      </c>
      <c r="N181" s="24" t="s">
        <v>186</v>
      </c>
      <c r="O181" s="32"/>
      <c r="P181" s="32"/>
      <c r="Q181" s="32"/>
      <c r="R181" s="32"/>
      <c r="S181" s="32"/>
      <c r="T181" s="32"/>
      <c r="U181" s="32"/>
      <c r="V181" s="32"/>
      <c r="W181" s="28">
        <f t="shared" si="67"/>
        <v>1</v>
      </c>
      <c r="X181" s="32"/>
      <c r="Y181" s="91">
        <v>1</v>
      </c>
      <c r="Z181" s="24"/>
      <c r="AA181" s="24"/>
      <c r="AB181" s="24"/>
      <c r="AC181" s="24" t="s">
        <v>754</v>
      </c>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v>2</v>
      </c>
      <c r="BJ181" s="24">
        <v>2</v>
      </c>
      <c r="BK181" s="24">
        <v>1</v>
      </c>
      <c r="BL181" s="24">
        <v>1</v>
      </c>
      <c r="BM181" s="24">
        <v>2</v>
      </c>
      <c r="BN181" s="24">
        <v>2</v>
      </c>
      <c r="BO181" s="24">
        <v>2</v>
      </c>
      <c r="BP181" s="24">
        <v>1</v>
      </c>
      <c r="BQ181" s="24">
        <v>2</v>
      </c>
      <c r="BR181" s="24">
        <v>1</v>
      </c>
      <c r="BS181" s="24">
        <v>2</v>
      </c>
      <c r="BT181" s="24">
        <v>2</v>
      </c>
      <c r="BU181" s="24">
        <v>2</v>
      </c>
      <c r="BV181" s="24">
        <v>2</v>
      </c>
      <c r="BW181" s="24">
        <v>2</v>
      </c>
      <c r="BX181" s="24">
        <v>1</v>
      </c>
      <c r="BY181" s="24">
        <v>2</v>
      </c>
      <c r="BZ181" s="24">
        <v>2</v>
      </c>
      <c r="CA181" s="24">
        <v>1</v>
      </c>
      <c r="CB181" s="24">
        <v>1</v>
      </c>
      <c r="CC181" s="24">
        <v>1</v>
      </c>
      <c r="CD181" s="24">
        <v>2</v>
      </c>
      <c r="CE181" s="24">
        <v>2</v>
      </c>
      <c r="CF181" s="24">
        <v>2</v>
      </c>
      <c r="CG181" s="24">
        <v>2</v>
      </c>
      <c r="CH181" s="24">
        <v>2</v>
      </c>
      <c r="CI181" s="24">
        <v>2</v>
      </c>
      <c r="CJ181" s="24"/>
      <c r="CK181" s="24">
        <v>2</v>
      </c>
      <c r="CL181" s="57">
        <f t="shared" ref="CL181:CL194" si="69">COUNTIF($BI181:$CK181,2)</f>
        <v>20</v>
      </c>
      <c r="CM181" s="67">
        <f t="shared" ref="CM181:CM194" si="70">CL181/COUNTA($BI181:$CK181)</f>
        <v>0.7142857142857143</v>
      </c>
      <c r="CN181" s="57">
        <f t="shared" ref="CN181:CN194" si="71">COUNTIF($BI181:$CK181,1)</f>
        <v>8</v>
      </c>
      <c r="CO181" s="67">
        <f t="shared" ref="CO181:CO194" si="72">CN181/COUNTA($BI181:$CK181)</f>
        <v>0.2857142857142857</v>
      </c>
      <c r="CP181" s="57">
        <f t="shared" ref="CP181:CP194" si="73">COUNTIF($BI181:$CK181,0)</f>
        <v>0</v>
      </c>
      <c r="CQ181" s="67">
        <f t="shared" ref="CQ181:CQ194" si="74">CP181/COUNTA($BI181:$CK181)</f>
        <v>0</v>
      </c>
      <c r="CR181" s="57">
        <f t="shared" ref="CR181:CR194" si="75">(((CL181*2)+(CN181*1)+(CP181*0)))/COUNTA($BI181:$CK181)</f>
        <v>1.7142857142857142</v>
      </c>
      <c r="CS181" s="57" t="str">
        <f t="shared" si="68"/>
        <v>Đạt mục tiêu</v>
      </c>
    </row>
    <row r="182" spans="1:97" ht="59.25" customHeight="1">
      <c r="A182" s="21">
        <v>140</v>
      </c>
      <c r="B182" s="24">
        <v>296</v>
      </c>
      <c r="C182" s="190"/>
      <c r="D182" s="190"/>
      <c r="E182" s="190"/>
      <c r="F182" s="190"/>
      <c r="G182" s="30" t="s">
        <v>473</v>
      </c>
      <c r="H182" s="7" t="s">
        <v>401</v>
      </c>
      <c r="I182" s="52" t="s">
        <v>780</v>
      </c>
      <c r="J182" s="24" t="s">
        <v>497</v>
      </c>
      <c r="K182" s="52" t="s">
        <v>346</v>
      </c>
      <c r="L182" s="24" t="s">
        <v>298</v>
      </c>
      <c r="M182" s="24" t="s">
        <v>186</v>
      </c>
      <c r="N182" s="32"/>
      <c r="O182" s="24" t="s">
        <v>186</v>
      </c>
      <c r="P182" s="32"/>
      <c r="Q182" s="32"/>
      <c r="R182" s="32"/>
      <c r="S182" s="32"/>
      <c r="T182" s="32"/>
      <c r="U182" s="32"/>
      <c r="V182" s="32"/>
      <c r="W182" s="28">
        <v>1</v>
      </c>
      <c r="X182" s="32"/>
      <c r="Y182" s="91">
        <v>1</v>
      </c>
      <c r="Z182" s="24"/>
      <c r="AA182" s="24"/>
      <c r="AB182" s="24"/>
      <c r="AC182" s="24"/>
      <c r="AD182" s="24"/>
      <c r="AE182" s="24"/>
      <c r="AF182" s="24"/>
      <c r="AG182" s="24"/>
      <c r="AH182" s="24" t="s">
        <v>754</v>
      </c>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v>2</v>
      </c>
      <c r="BJ182" s="24">
        <v>2</v>
      </c>
      <c r="BK182" s="24">
        <v>1</v>
      </c>
      <c r="BL182" s="24">
        <v>1</v>
      </c>
      <c r="BM182" s="24">
        <v>2</v>
      </c>
      <c r="BN182" s="24">
        <v>2</v>
      </c>
      <c r="BO182" s="24">
        <v>2</v>
      </c>
      <c r="BP182" s="24">
        <v>1</v>
      </c>
      <c r="BQ182" s="24">
        <v>2</v>
      </c>
      <c r="BR182" s="24">
        <v>1</v>
      </c>
      <c r="BS182" s="24">
        <v>2</v>
      </c>
      <c r="BT182" s="24">
        <v>2</v>
      </c>
      <c r="BU182" s="24">
        <v>2</v>
      </c>
      <c r="BV182" s="24">
        <v>2</v>
      </c>
      <c r="BW182" s="24">
        <v>2</v>
      </c>
      <c r="BX182" s="24">
        <v>1</v>
      </c>
      <c r="BY182" s="24">
        <v>2</v>
      </c>
      <c r="BZ182" s="24">
        <v>2</v>
      </c>
      <c r="CA182" s="24">
        <v>1</v>
      </c>
      <c r="CB182" s="24">
        <v>1</v>
      </c>
      <c r="CC182" s="24">
        <v>1</v>
      </c>
      <c r="CD182" s="24">
        <v>2</v>
      </c>
      <c r="CE182" s="24">
        <v>2</v>
      </c>
      <c r="CF182" s="24">
        <v>2</v>
      </c>
      <c r="CG182" s="24">
        <v>2</v>
      </c>
      <c r="CH182" s="24">
        <v>2</v>
      </c>
      <c r="CI182" s="24">
        <v>2</v>
      </c>
      <c r="CJ182" s="24"/>
      <c r="CK182" s="24">
        <v>2</v>
      </c>
      <c r="CL182" s="57">
        <f t="shared" si="69"/>
        <v>20</v>
      </c>
      <c r="CM182" s="67">
        <f t="shared" si="70"/>
        <v>0.7142857142857143</v>
      </c>
      <c r="CN182" s="57">
        <f t="shared" si="71"/>
        <v>8</v>
      </c>
      <c r="CO182" s="67">
        <f t="shared" si="72"/>
        <v>0.2857142857142857</v>
      </c>
      <c r="CP182" s="57">
        <f t="shared" si="73"/>
        <v>0</v>
      </c>
      <c r="CQ182" s="67">
        <f t="shared" si="74"/>
        <v>0</v>
      </c>
      <c r="CR182" s="57">
        <f t="shared" si="75"/>
        <v>1.7142857142857142</v>
      </c>
      <c r="CS182" s="57" t="str">
        <f t="shared" si="68"/>
        <v>Đạt mục tiêu</v>
      </c>
    </row>
    <row r="183" spans="1:97" ht="59.25" customHeight="1">
      <c r="A183" s="21">
        <v>141</v>
      </c>
      <c r="B183" s="24">
        <v>299</v>
      </c>
      <c r="C183" s="190"/>
      <c r="D183" s="190"/>
      <c r="E183" s="190"/>
      <c r="F183" s="190"/>
      <c r="G183" s="30" t="s">
        <v>482</v>
      </c>
      <c r="H183" s="7" t="s">
        <v>402</v>
      </c>
      <c r="I183" s="52" t="s">
        <v>780</v>
      </c>
      <c r="J183" s="24" t="s">
        <v>497</v>
      </c>
      <c r="K183" s="52" t="s">
        <v>346</v>
      </c>
      <c r="L183" s="24" t="s">
        <v>298</v>
      </c>
      <c r="M183" s="24" t="s">
        <v>186</v>
      </c>
      <c r="N183" s="32"/>
      <c r="O183" s="32"/>
      <c r="P183" s="32"/>
      <c r="Q183" s="24" t="s">
        <v>186</v>
      </c>
      <c r="R183" s="32"/>
      <c r="S183" s="32"/>
      <c r="T183" s="32"/>
      <c r="U183" s="32"/>
      <c r="V183" s="32"/>
      <c r="W183" s="28">
        <f t="shared" si="67"/>
        <v>1</v>
      </c>
      <c r="X183" s="32"/>
      <c r="Y183" s="91">
        <v>1</v>
      </c>
      <c r="Z183" s="24"/>
      <c r="AA183" s="24"/>
      <c r="AB183" s="24"/>
      <c r="AC183" s="24"/>
      <c r="AD183" s="24"/>
      <c r="AE183" s="24"/>
      <c r="AF183" s="24"/>
      <c r="AG183" s="24"/>
      <c r="AH183" s="24"/>
      <c r="AI183" s="24"/>
      <c r="AJ183" s="24"/>
      <c r="AK183" s="24"/>
      <c r="AL183" s="24"/>
      <c r="AM183" s="24"/>
      <c r="AN183" s="24"/>
      <c r="AO183" s="24"/>
      <c r="AP183" s="24"/>
      <c r="AQ183" s="24" t="s">
        <v>754</v>
      </c>
      <c r="AR183" s="24"/>
      <c r="AS183" s="24"/>
      <c r="AT183" s="24"/>
      <c r="AU183" s="24"/>
      <c r="AV183" s="24"/>
      <c r="AW183" s="24"/>
      <c r="AX183" s="24"/>
      <c r="AY183" s="24"/>
      <c r="AZ183" s="24"/>
      <c r="BA183" s="24"/>
      <c r="BB183" s="24"/>
      <c r="BC183" s="24"/>
      <c r="BD183" s="24"/>
      <c r="BE183" s="24"/>
      <c r="BF183" s="24"/>
      <c r="BG183" s="24"/>
      <c r="BH183" s="24"/>
      <c r="BI183" s="24">
        <v>2</v>
      </c>
      <c r="BJ183" s="24">
        <v>2</v>
      </c>
      <c r="BK183" s="24">
        <v>1</v>
      </c>
      <c r="BL183" s="24">
        <v>2</v>
      </c>
      <c r="BM183" s="24">
        <v>2</v>
      </c>
      <c r="BN183" s="24">
        <v>2</v>
      </c>
      <c r="BO183" s="24">
        <v>2</v>
      </c>
      <c r="BP183" s="24">
        <v>1</v>
      </c>
      <c r="BQ183" s="24">
        <v>2</v>
      </c>
      <c r="BR183" s="24">
        <v>1</v>
      </c>
      <c r="BS183" s="24">
        <v>2</v>
      </c>
      <c r="BT183" s="24">
        <v>2</v>
      </c>
      <c r="BU183" s="24">
        <v>2</v>
      </c>
      <c r="BV183" s="24">
        <v>2</v>
      </c>
      <c r="BW183" s="24">
        <v>2</v>
      </c>
      <c r="BX183" s="24">
        <v>1</v>
      </c>
      <c r="BY183" s="24">
        <v>2</v>
      </c>
      <c r="BZ183" s="24">
        <v>2</v>
      </c>
      <c r="CA183" s="24">
        <v>1</v>
      </c>
      <c r="CB183" s="24">
        <v>1</v>
      </c>
      <c r="CC183" s="24">
        <v>1</v>
      </c>
      <c r="CD183" s="24">
        <v>2</v>
      </c>
      <c r="CE183" s="24">
        <v>2</v>
      </c>
      <c r="CF183" s="24">
        <v>2</v>
      </c>
      <c r="CG183" s="24">
        <v>2</v>
      </c>
      <c r="CH183" s="24">
        <v>2</v>
      </c>
      <c r="CI183" s="24">
        <v>2</v>
      </c>
      <c r="CJ183" s="24"/>
      <c r="CK183" s="24">
        <v>2</v>
      </c>
      <c r="CL183" s="57">
        <f t="shared" si="69"/>
        <v>21</v>
      </c>
      <c r="CM183" s="67">
        <f t="shared" si="70"/>
        <v>0.75</v>
      </c>
      <c r="CN183" s="57">
        <f t="shared" si="71"/>
        <v>7</v>
      </c>
      <c r="CO183" s="67">
        <f t="shared" si="72"/>
        <v>0.25</v>
      </c>
      <c r="CP183" s="57">
        <f t="shared" si="73"/>
        <v>0</v>
      </c>
      <c r="CQ183" s="67">
        <f t="shared" si="74"/>
        <v>0</v>
      </c>
      <c r="CR183" s="57">
        <f t="shared" si="75"/>
        <v>1.75</v>
      </c>
      <c r="CS183" s="57" t="str">
        <f t="shared" si="68"/>
        <v>Đạt mục tiêu</v>
      </c>
    </row>
    <row r="184" spans="1:97" ht="59.25" customHeight="1">
      <c r="A184" s="21"/>
      <c r="B184" s="24"/>
      <c r="C184" s="182"/>
      <c r="D184" s="182"/>
      <c r="E184" s="182"/>
      <c r="F184" s="182"/>
      <c r="G184" s="30" t="s">
        <v>1123</v>
      </c>
      <c r="H184" s="7" t="s">
        <v>1127</v>
      </c>
      <c r="I184" s="52" t="s">
        <v>780</v>
      </c>
      <c r="J184" s="24" t="s">
        <v>497</v>
      </c>
      <c r="K184" s="52" t="s">
        <v>346</v>
      </c>
      <c r="L184" s="24" t="s">
        <v>298</v>
      </c>
      <c r="M184" s="24" t="s">
        <v>186</v>
      </c>
      <c r="N184" s="32"/>
      <c r="O184" s="32"/>
      <c r="P184" s="32"/>
      <c r="Q184" s="32"/>
      <c r="R184" s="24"/>
      <c r="S184" s="32"/>
      <c r="T184" s="24"/>
      <c r="U184" s="24" t="s">
        <v>186</v>
      </c>
      <c r="V184" s="32"/>
      <c r="W184" s="28">
        <v>1</v>
      </c>
      <c r="X184" s="32"/>
      <c r="Y184" s="91">
        <v>1</v>
      </c>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t="s">
        <v>754</v>
      </c>
      <c r="BD184" s="24"/>
      <c r="BE184" s="24"/>
      <c r="BF184" s="24"/>
      <c r="BG184" s="24"/>
      <c r="BH184" s="24"/>
      <c r="BI184" s="24">
        <v>2</v>
      </c>
      <c r="BJ184" s="24">
        <v>2</v>
      </c>
      <c r="BK184" s="24">
        <v>1</v>
      </c>
      <c r="BL184" s="24">
        <v>2</v>
      </c>
      <c r="BM184" s="24">
        <v>2</v>
      </c>
      <c r="BN184" s="24">
        <v>2</v>
      </c>
      <c r="BO184" s="24">
        <v>2</v>
      </c>
      <c r="BP184" s="24">
        <v>1</v>
      </c>
      <c r="BQ184" s="24">
        <v>2</v>
      </c>
      <c r="BR184" s="24">
        <v>1</v>
      </c>
      <c r="BS184" s="24">
        <v>2</v>
      </c>
      <c r="BT184" s="24">
        <v>2</v>
      </c>
      <c r="BU184" s="24">
        <v>2</v>
      </c>
      <c r="BV184" s="24">
        <v>2</v>
      </c>
      <c r="BW184" s="24">
        <v>2</v>
      </c>
      <c r="BX184" s="24">
        <v>1</v>
      </c>
      <c r="BY184" s="24">
        <v>2</v>
      </c>
      <c r="BZ184" s="24">
        <v>2</v>
      </c>
      <c r="CA184" s="24">
        <v>2</v>
      </c>
      <c r="CB184" s="24">
        <v>1</v>
      </c>
      <c r="CC184" s="24">
        <v>1</v>
      </c>
      <c r="CD184" s="24">
        <v>2</v>
      </c>
      <c r="CE184" s="24">
        <v>2</v>
      </c>
      <c r="CF184" s="24">
        <v>2</v>
      </c>
      <c r="CG184" s="24">
        <v>2</v>
      </c>
      <c r="CH184" s="24">
        <v>2</v>
      </c>
      <c r="CI184" s="24">
        <v>2</v>
      </c>
      <c r="CJ184" s="24"/>
      <c r="CK184" s="24">
        <v>2</v>
      </c>
      <c r="CL184" s="57">
        <f t="shared" si="69"/>
        <v>22</v>
      </c>
      <c r="CM184" s="67">
        <f t="shared" si="70"/>
        <v>0.7857142857142857</v>
      </c>
      <c r="CN184" s="57">
        <f t="shared" si="71"/>
        <v>6</v>
      </c>
      <c r="CO184" s="67">
        <f t="shared" si="72"/>
        <v>0.21428571428571427</v>
      </c>
      <c r="CP184" s="57">
        <f t="shared" si="73"/>
        <v>0</v>
      </c>
      <c r="CQ184" s="67">
        <f t="shared" si="74"/>
        <v>0</v>
      </c>
      <c r="CR184" s="57">
        <f t="shared" si="75"/>
        <v>1.7857142857142858</v>
      </c>
      <c r="CS184" s="57" t="str">
        <f t="shared" si="68"/>
        <v>Đạt mục tiêu</v>
      </c>
    </row>
    <row r="185" spans="1:97" ht="63">
      <c r="A185" s="21"/>
      <c r="B185" s="24"/>
      <c r="C185" s="50" t="s">
        <v>193</v>
      </c>
      <c r="D185" s="20" t="s">
        <v>10</v>
      </c>
      <c r="E185" s="50" t="s">
        <v>94</v>
      </c>
      <c r="F185" s="20" t="s">
        <v>12</v>
      </c>
      <c r="G185" s="50" t="s">
        <v>94</v>
      </c>
      <c r="H185" s="7" t="s">
        <v>403</v>
      </c>
      <c r="I185" s="52" t="s">
        <v>780</v>
      </c>
      <c r="J185" s="24" t="s">
        <v>497</v>
      </c>
      <c r="K185" s="52" t="s">
        <v>346</v>
      </c>
      <c r="L185" s="24" t="s">
        <v>298</v>
      </c>
      <c r="M185" s="24" t="s">
        <v>186</v>
      </c>
      <c r="N185" s="24" t="s">
        <v>186</v>
      </c>
      <c r="O185" s="32"/>
      <c r="P185" s="32"/>
      <c r="Q185" s="32"/>
      <c r="R185" s="32"/>
      <c r="S185" s="32"/>
      <c r="T185" s="70"/>
      <c r="U185" s="70"/>
      <c r="V185" s="32"/>
      <c r="W185" s="28">
        <f t="shared" si="67"/>
        <v>1</v>
      </c>
      <c r="X185" s="32"/>
      <c r="Y185" s="91">
        <v>1</v>
      </c>
      <c r="Z185" s="24"/>
      <c r="AA185" s="24"/>
      <c r="AB185" s="24"/>
      <c r="AC185" s="24"/>
      <c r="AD185" s="24" t="s">
        <v>754</v>
      </c>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v>2</v>
      </c>
      <c r="BJ185" s="24">
        <v>2</v>
      </c>
      <c r="BK185" s="24">
        <v>2</v>
      </c>
      <c r="BL185" s="24">
        <v>2</v>
      </c>
      <c r="BM185" s="24">
        <v>2</v>
      </c>
      <c r="BN185" s="24">
        <v>2</v>
      </c>
      <c r="BO185" s="24">
        <v>2</v>
      </c>
      <c r="BP185" s="24">
        <v>2</v>
      </c>
      <c r="BQ185" s="24">
        <v>2</v>
      </c>
      <c r="BR185" s="24">
        <v>2</v>
      </c>
      <c r="BS185" s="24">
        <v>2</v>
      </c>
      <c r="BT185" s="24">
        <v>2</v>
      </c>
      <c r="BU185" s="24">
        <v>2</v>
      </c>
      <c r="BV185" s="24">
        <v>2</v>
      </c>
      <c r="BW185" s="24">
        <v>2</v>
      </c>
      <c r="BX185" s="24">
        <v>2</v>
      </c>
      <c r="BY185" s="24">
        <v>2</v>
      </c>
      <c r="BZ185" s="24">
        <v>2</v>
      </c>
      <c r="CA185" s="24">
        <v>2</v>
      </c>
      <c r="CB185" s="24">
        <v>2</v>
      </c>
      <c r="CC185" s="24">
        <v>1</v>
      </c>
      <c r="CD185" s="24">
        <v>2</v>
      </c>
      <c r="CE185" s="24">
        <v>2</v>
      </c>
      <c r="CF185" s="24">
        <v>2</v>
      </c>
      <c r="CG185" s="24">
        <v>2</v>
      </c>
      <c r="CH185" s="24">
        <v>2</v>
      </c>
      <c r="CI185" s="24">
        <v>2</v>
      </c>
      <c r="CJ185" s="24"/>
      <c r="CK185" s="24">
        <v>2</v>
      </c>
      <c r="CL185" s="57">
        <f t="shared" si="69"/>
        <v>27</v>
      </c>
      <c r="CM185" s="67">
        <f t="shared" si="70"/>
        <v>0.9642857142857143</v>
      </c>
      <c r="CN185" s="57">
        <f t="shared" si="71"/>
        <v>1</v>
      </c>
      <c r="CO185" s="67">
        <f t="shared" si="72"/>
        <v>3.5714285714285712E-2</v>
      </c>
      <c r="CP185" s="57">
        <f t="shared" si="73"/>
        <v>0</v>
      </c>
      <c r="CQ185" s="67">
        <f t="shared" si="74"/>
        <v>0</v>
      </c>
      <c r="CR185" s="57">
        <f t="shared" si="75"/>
        <v>1.9642857142857142</v>
      </c>
      <c r="CS185" s="57" t="str">
        <f t="shared" si="68"/>
        <v>Đạt mục tiêu</v>
      </c>
    </row>
    <row r="186" spans="1:97" ht="49.5" customHeight="1">
      <c r="A186" s="21"/>
      <c r="B186" s="24"/>
      <c r="C186" s="181" t="s">
        <v>618</v>
      </c>
      <c r="D186" s="181" t="s">
        <v>10</v>
      </c>
      <c r="E186" s="195" t="s">
        <v>404</v>
      </c>
      <c r="F186" s="181" t="s">
        <v>12</v>
      </c>
      <c r="G186" s="7" t="s">
        <v>470</v>
      </c>
      <c r="H186" s="7" t="s">
        <v>405</v>
      </c>
      <c r="I186" s="52" t="s">
        <v>780</v>
      </c>
      <c r="J186" s="24" t="s">
        <v>497</v>
      </c>
      <c r="K186" s="52" t="s">
        <v>346</v>
      </c>
      <c r="L186" s="24" t="s">
        <v>298</v>
      </c>
      <c r="M186" s="24" t="s">
        <v>186</v>
      </c>
      <c r="N186" s="24"/>
      <c r="O186" s="24"/>
      <c r="P186" s="24" t="s">
        <v>186</v>
      </c>
      <c r="Q186" s="24"/>
      <c r="R186" s="24"/>
      <c r="S186" s="24"/>
      <c r="T186" s="24"/>
      <c r="U186" s="24"/>
      <c r="V186" s="24"/>
      <c r="W186" s="28">
        <f t="shared" si="67"/>
        <v>1</v>
      </c>
      <c r="X186" s="24"/>
      <c r="Y186" s="91">
        <v>1</v>
      </c>
      <c r="Z186" s="24"/>
      <c r="AA186" s="24"/>
      <c r="AB186" s="24"/>
      <c r="AC186" s="24"/>
      <c r="AD186" s="24"/>
      <c r="AE186" s="24"/>
      <c r="AF186" s="24"/>
      <c r="AG186" s="24"/>
      <c r="AH186" s="24"/>
      <c r="AI186" s="24"/>
      <c r="AJ186" s="24" t="s">
        <v>754</v>
      </c>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v>2</v>
      </c>
      <c r="BJ186" s="24">
        <v>2</v>
      </c>
      <c r="BK186" s="24">
        <v>1</v>
      </c>
      <c r="BL186" s="24">
        <v>2</v>
      </c>
      <c r="BM186" s="24">
        <v>2</v>
      </c>
      <c r="BN186" s="24">
        <v>2</v>
      </c>
      <c r="BO186" s="24">
        <v>2</v>
      </c>
      <c r="BP186" s="24">
        <v>1</v>
      </c>
      <c r="BQ186" s="24">
        <v>2</v>
      </c>
      <c r="BR186" s="24">
        <v>1</v>
      </c>
      <c r="BS186" s="24">
        <v>2</v>
      </c>
      <c r="BT186" s="24">
        <v>2</v>
      </c>
      <c r="BU186" s="24">
        <v>2</v>
      </c>
      <c r="BV186" s="24">
        <v>2</v>
      </c>
      <c r="BW186" s="24">
        <v>2</v>
      </c>
      <c r="BX186" s="24">
        <v>1</v>
      </c>
      <c r="BY186" s="24">
        <v>2</v>
      </c>
      <c r="BZ186" s="24">
        <v>2</v>
      </c>
      <c r="CA186" s="24">
        <v>1</v>
      </c>
      <c r="CB186" s="24">
        <v>1</v>
      </c>
      <c r="CC186" s="24">
        <v>1</v>
      </c>
      <c r="CD186" s="24">
        <v>2</v>
      </c>
      <c r="CE186" s="24">
        <v>2</v>
      </c>
      <c r="CF186" s="24">
        <v>2</v>
      </c>
      <c r="CG186" s="24">
        <v>2</v>
      </c>
      <c r="CH186" s="24">
        <v>2</v>
      </c>
      <c r="CI186" s="24">
        <v>2</v>
      </c>
      <c r="CJ186" s="24"/>
      <c r="CK186" s="24">
        <v>2</v>
      </c>
      <c r="CL186" s="57">
        <f t="shared" si="69"/>
        <v>21</v>
      </c>
      <c r="CM186" s="67">
        <f t="shared" si="70"/>
        <v>0.75</v>
      </c>
      <c r="CN186" s="57">
        <f t="shared" si="71"/>
        <v>7</v>
      </c>
      <c r="CO186" s="67">
        <f t="shared" si="72"/>
        <v>0.25</v>
      </c>
      <c r="CP186" s="57">
        <f t="shared" si="73"/>
        <v>0</v>
      </c>
      <c r="CQ186" s="67">
        <f t="shared" si="74"/>
        <v>0</v>
      </c>
      <c r="CR186" s="57">
        <f t="shared" si="75"/>
        <v>1.75</v>
      </c>
      <c r="CS186" s="57" t="str">
        <f t="shared" si="68"/>
        <v>Đạt mục tiêu</v>
      </c>
    </row>
    <row r="187" spans="1:97" ht="49.5" customHeight="1">
      <c r="A187" s="21"/>
      <c r="B187" s="24"/>
      <c r="C187" s="190"/>
      <c r="D187" s="190"/>
      <c r="E187" s="196"/>
      <c r="F187" s="190"/>
      <c r="G187" s="7" t="s">
        <v>471</v>
      </c>
      <c r="H187" s="7" t="s">
        <v>1180</v>
      </c>
      <c r="I187" s="52" t="s">
        <v>780</v>
      </c>
      <c r="J187" s="24" t="s">
        <v>497</v>
      </c>
      <c r="K187" s="52" t="s">
        <v>346</v>
      </c>
      <c r="L187" s="24" t="s">
        <v>298</v>
      </c>
      <c r="M187" s="24" t="s">
        <v>186</v>
      </c>
      <c r="N187" s="24"/>
      <c r="O187" s="24"/>
      <c r="P187" s="24"/>
      <c r="Q187" s="24"/>
      <c r="R187" s="24" t="s">
        <v>186</v>
      </c>
      <c r="S187" s="24"/>
      <c r="T187" s="24"/>
      <c r="U187" s="24"/>
      <c r="V187" s="24"/>
      <c r="W187" s="28">
        <f t="shared" si="67"/>
        <v>1</v>
      </c>
      <c r="X187" s="24"/>
      <c r="Y187" s="91">
        <v>1</v>
      </c>
      <c r="Z187" s="24"/>
      <c r="AA187" s="24"/>
      <c r="AB187" s="24"/>
      <c r="AC187" s="24"/>
      <c r="AD187" s="24"/>
      <c r="AE187" s="24"/>
      <c r="AF187" s="24"/>
      <c r="AG187" s="24"/>
      <c r="AH187" s="24"/>
      <c r="AI187" s="24"/>
      <c r="AJ187" s="24"/>
      <c r="AK187" s="24"/>
      <c r="AL187" s="24"/>
      <c r="AM187" s="24"/>
      <c r="AN187" s="24"/>
      <c r="AO187" s="24"/>
      <c r="AP187" s="24"/>
      <c r="AQ187" s="24"/>
      <c r="AR187" s="24"/>
      <c r="AS187" s="24" t="s">
        <v>754</v>
      </c>
      <c r="AT187" s="24"/>
      <c r="AU187" s="24"/>
      <c r="AV187" s="24"/>
      <c r="AW187" s="24"/>
      <c r="AX187" s="24"/>
      <c r="AY187" s="24"/>
      <c r="AZ187" s="24"/>
      <c r="BA187" s="24"/>
      <c r="BB187" s="24"/>
      <c r="BC187" s="24"/>
      <c r="BD187" s="24"/>
      <c r="BE187" s="24"/>
      <c r="BF187" s="24"/>
      <c r="BG187" s="24"/>
      <c r="BH187" s="24"/>
      <c r="BI187" s="24">
        <v>2</v>
      </c>
      <c r="BJ187" s="24">
        <v>2</v>
      </c>
      <c r="BK187" s="24">
        <v>1</v>
      </c>
      <c r="BL187" s="24">
        <v>2</v>
      </c>
      <c r="BM187" s="24">
        <v>2</v>
      </c>
      <c r="BN187" s="24">
        <v>2</v>
      </c>
      <c r="BO187" s="24">
        <v>2</v>
      </c>
      <c r="BP187" s="24">
        <v>1</v>
      </c>
      <c r="BQ187" s="24">
        <v>2</v>
      </c>
      <c r="BR187" s="24">
        <v>1</v>
      </c>
      <c r="BS187" s="24">
        <v>2</v>
      </c>
      <c r="BT187" s="24">
        <v>2</v>
      </c>
      <c r="BU187" s="24">
        <v>2</v>
      </c>
      <c r="BV187" s="24">
        <v>2</v>
      </c>
      <c r="BW187" s="24">
        <v>2</v>
      </c>
      <c r="BX187" s="24">
        <v>1</v>
      </c>
      <c r="BY187" s="24">
        <v>2</v>
      </c>
      <c r="BZ187" s="24">
        <v>2</v>
      </c>
      <c r="CA187" s="24">
        <v>2</v>
      </c>
      <c r="CB187" s="24">
        <v>1</v>
      </c>
      <c r="CC187" s="24">
        <v>1</v>
      </c>
      <c r="CD187" s="24">
        <v>2</v>
      </c>
      <c r="CE187" s="24">
        <v>2</v>
      </c>
      <c r="CF187" s="24">
        <v>2</v>
      </c>
      <c r="CG187" s="24">
        <v>2</v>
      </c>
      <c r="CH187" s="24">
        <v>2</v>
      </c>
      <c r="CI187" s="24">
        <v>2</v>
      </c>
      <c r="CJ187" s="24"/>
      <c r="CK187" s="24">
        <v>2</v>
      </c>
      <c r="CL187" s="57">
        <f t="shared" si="69"/>
        <v>22</v>
      </c>
      <c r="CM187" s="67">
        <f t="shared" si="70"/>
        <v>0.7857142857142857</v>
      </c>
      <c r="CN187" s="57">
        <f t="shared" si="71"/>
        <v>6</v>
      </c>
      <c r="CO187" s="67">
        <f t="shared" si="72"/>
        <v>0.21428571428571427</v>
      </c>
      <c r="CP187" s="57">
        <f t="shared" si="73"/>
        <v>0</v>
      </c>
      <c r="CQ187" s="67">
        <f t="shared" si="74"/>
        <v>0</v>
      </c>
      <c r="CR187" s="57">
        <f t="shared" si="75"/>
        <v>1.7857142857142858</v>
      </c>
      <c r="CS187" s="57" t="str">
        <f t="shared" si="68"/>
        <v>Đạt mục tiêu</v>
      </c>
    </row>
    <row r="188" spans="1:97" ht="99.75" customHeight="1">
      <c r="A188" s="21"/>
      <c r="B188" s="24"/>
      <c r="C188" s="190"/>
      <c r="D188" s="182"/>
      <c r="E188" s="196"/>
      <c r="F188" s="182"/>
      <c r="G188" s="7" t="s">
        <v>472</v>
      </c>
      <c r="H188" s="7" t="s">
        <v>1202</v>
      </c>
      <c r="I188" s="52" t="s">
        <v>780</v>
      </c>
      <c r="J188" s="24" t="s">
        <v>497</v>
      </c>
      <c r="K188" s="52" t="s">
        <v>346</v>
      </c>
      <c r="L188" s="24" t="s">
        <v>298</v>
      </c>
      <c r="M188" s="24" t="s">
        <v>186</v>
      </c>
      <c r="N188" s="24"/>
      <c r="O188" s="24"/>
      <c r="P188" s="24"/>
      <c r="Q188" s="24"/>
      <c r="R188" s="24" t="s">
        <v>186</v>
      </c>
      <c r="S188" s="24"/>
      <c r="T188" s="24"/>
      <c r="U188" s="24"/>
      <c r="V188" s="24"/>
      <c r="W188" s="28">
        <f t="shared" si="67"/>
        <v>1</v>
      </c>
      <c r="X188" s="24"/>
      <c r="Y188" s="91">
        <v>1</v>
      </c>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t="s">
        <v>754</v>
      </c>
      <c r="AV188" s="24"/>
      <c r="AW188" s="24"/>
      <c r="AX188" s="24"/>
      <c r="AY188" s="24"/>
      <c r="AZ188" s="24"/>
      <c r="BA188" s="24"/>
      <c r="BB188" s="24"/>
      <c r="BC188" s="24"/>
      <c r="BD188" s="24"/>
      <c r="BE188" s="24"/>
      <c r="BF188" s="24"/>
      <c r="BG188" s="24"/>
      <c r="BH188" s="24"/>
      <c r="BI188" s="24">
        <v>2</v>
      </c>
      <c r="BJ188" s="24">
        <v>2</v>
      </c>
      <c r="BK188" s="24">
        <v>1</v>
      </c>
      <c r="BL188" s="24">
        <v>2</v>
      </c>
      <c r="BM188" s="24">
        <v>2</v>
      </c>
      <c r="BN188" s="24">
        <v>2</v>
      </c>
      <c r="BO188" s="24">
        <v>2</v>
      </c>
      <c r="BP188" s="24">
        <v>1</v>
      </c>
      <c r="BQ188" s="24">
        <v>2</v>
      </c>
      <c r="BR188" s="24">
        <v>1</v>
      </c>
      <c r="BS188" s="24">
        <v>2</v>
      </c>
      <c r="BT188" s="24">
        <v>2</v>
      </c>
      <c r="BU188" s="24">
        <v>2</v>
      </c>
      <c r="BV188" s="24">
        <v>2</v>
      </c>
      <c r="BW188" s="24">
        <v>2</v>
      </c>
      <c r="BX188" s="24">
        <v>1</v>
      </c>
      <c r="BY188" s="24">
        <v>2</v>
      </c>
      <c r="BZ188" s="24">
        <v>2</v>
      </c>
      <c r="CA188" s="24">
        <v>2</v>
      </c>
      <c r="CB188" s="24">
        <v>1</v>
      </c>
      <c r="CC188" s="24">
        <v>1</v>
      </c>
      <c r="CD188" s="24">
        <v>2</v>
      </c>
      <c r="CE188" s="24">
        <v>2</v>
      </c>
      <c r="CF188" s="24">
        <v>2</v>
      </c>
      <c r="CG188" s="24">
        <v>2</v>
      </c>
      <c r="CH188" s="24">
        <v>2</v>
      </c>
      <c r="CI188" s="24">
        <v>2</v>
      </c>
      <c r="CJ188" s="24"/>
      <c r="CK188" s="24">
        <v>2</v>
      </c>
      <c r="CL188" s="57">
        <f t="shared" si="69"/>
        <v>22</v>
      </c>
      <c r="CM188" s="67">
        <f t="shared" si="70"/>
        <v>0.7857142857142857</v>
      </c>
      <c r="CN188" s="57">
        <f t="shared" si="71"/>
        <v>6</v>
      </c>
      <c r="CO188" s="67">
        <f t="shared" si="72"/>
        <v>0.21428571428571427</v>
      </c>
      <c r="CP188" s="57">
        <f t="shared" si="73"/>
        <v>0</v>
      </c>
      <c r="CQ188" s="67">
        <f t="shared" si="74"/>
        <v>0</v>
      </c>
      <c r="CR188" s="57">
        <f t="shared" si="75"/>
        <v>1.7857142857142858</v>
      </c>
      <c r="CS188" s="57" t="str">
        <f t="shared" si="68"/>
        <v>Đạt mục tiêu</v>
      </c>
    </row>
    <row r="189" spans="1:97" ht="64.5" customHeight="1">
      <c r="A189" s="21"/>
      <c r="B189" s="24"/>
      <c r="C189" s="181" t="s">
        <v>95</v>
      </c>
      <c r="D189" s="181" t="s">
        <v>10</v>
      </c>
      <c r="E189" s="181" t="s">
        <v>195</v>
      </c>
      <c r="F189" s="181" t="s">
        <v>12</v>
      </c>
      <c r="G189" s="7" t="s">
        <v>465</v>
      </c>
      <c r="H189" s="7" t="s">
        <v>1181</v>
      </c>
      <c r="I189" s="52" t="s">
        <v>780</v>
      </c>
      <c r="J189" s="24" t="s">
        <v>497</v>
      </c>
      <c r="K189" s="52" t="s">
        <v>346</v>
      </c>
      <c r="L189" s="24" t="s">
        <v>298</v>
      </c>
      <c r="M189" s="24" t="s">
        <v>186</v>
      </c>
      <c r="N189" s="24"/>
      <c r="O189" s="24"/>
      <c r="P189" s="24"/>
      <c r="Q189" s="24"/>
      <c r="R189" s="24"/>
      <c r="S189" s="24" t="s">
        <v>186</v>
      </c>
      <c r="T189" s="24"/>
      <c r="U189" s="24"/>
      <c r="V189" s="24"/>
      <c r="W189" s="28">
        <f t="shared" si="67"/>
        <v>1</v>
      </c>
      <c r="X189" s="24"/>
      <c r="Y189" s="91"/>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t="s">
        <v>754</v>
      </c>
      <c r="AZ189" s="24"/>
      <c r="BA189" s="24"/>
      <c r="BB189" s="24"/>
      <c r="BC189" s="24"/>
      <c r="BD189" s="24"/>
      <c r="BE189" s="24"/>
      <c r="BF189" s="24"/>
      <c r="BG189" s="24"/>
      <c r="BH189" s="24"/>
      <c r="BI189" s="24">
        <v>2</v>
      </c>
      <c r="BJ189" s="24">
        <v>2</v>
      </c>
      <c r="BK189" s="24">
        <v>1</v>
      </c>
      <c r="BL189" s="24">
        <v>2</v>
      </c>
      <c r="BM189" s="24">
        <v>2</v>
      </c>
      <c r="BN189" s="24">
        <v>2</v>
      </c>
      <c r="BO189" s="24">
        <v>2</v>
      </c>
      <c r="BP189" s="24">
        <v>1</v>
      </c>
      <c r="BQ189" s="24">
        <v>2</v>
      </c>
      <c r="BR189" s="24">
        <v>1</v>
      </c>
      <c r="BS189" s="24">
        <v>2</v>
      </c>
      <c r="BT189" s="24">
        <v>2</v>
      </c>
      <c r="BU189" s="24">
        <v>2</v>
      </c>
      <c r="BV189" s="24">
        <v>2</v>
      </c>
      <c r="BW189" s="24">
        <v>2</v>
      </c>
      <c r="BX189" s="24">
        <v>1</v>
      </c>
      <c r="BY189" s="24">
        <v>2</v>
      </c>
      <c r="BZ189" s="24">
        <v>2</v>
      </c>
      <c r="CA189" s="24">
        <v>1</v>
      </c>
      <c r="CB189" s="24">
        <v>1</v>
      </c>
      <c r="CC189" s="24">
        <v>1</v>
      </c>
      <c r="CD189" s="24">
        <v>2</v>
      </c>
      <c r="CE189" s="24">
        <v>2</v>
      </c>
      <c r="CF189" s="24">
        <v>2</v>
      </c>
      <c r="CG189" s="24">
        <v>2</v>
      </c>
      <c r="CH189" s="24">
        <v>2</v>
      </c>
      <c r="CI189" s="24">
        <v>2</v>
      </c>
      <c r="CJ189" s="24"/>
      <c r="CK189" s="24">
        <v>2</v>
      </c>
      <c r="CL189" s="57">
        <f t="shared" si="69"/>
        <v>21</v>
      </c>
      <c r="CM189" s="67">
        <f t="shared" si="70"/>
        <v>0.75</v>
      </c>
      <c r="CN189" s="57">
        <f t="shared" si="71"/>
        <v>7</v>
      </c>
      <c r="CO189" s="67">
        <f t="shared" si="72"/>
        <v>0.25</v>
      </c>
      <c r="CP189" s="57">
        <f t="shared" si="73"/>
        <v>0</v>
      </c>
      <c r="CQ189" s="67">
        <f t="shared" si="74"/>
        <v>0</v>
      </c>
      <c r="CR189" s="57">
        <f t="shared" si="75"/>
        <v>1.75</v>
      </c>
      <c r="CS189" s="57" t="str">
        <f t="shared" si="68"/>
        <v>Đạt mục tiêu</v>
      </c>
    </row>
    <row r="190" spans="1:97" ht="64.5" customHeight="1">
      <c r="A190" s="21"/>
      <c r="B190" s="24"/>
      <c r="C190" s="190"/>
      <c r="D190" s="182"/>
      <c r="E190" s="190"/>
      <c r="F190" s="182"/>
      <c r="G190" s="7" t="s">
        <v>466</v>
      </c>
      <c r="H190" s="7" t="s">
        <v>1191</v>
      </c>
      <c r="I190" s="52" t="s">
        <v>780</v>
      </c>
      <c r="J190" s="24" t="s">
        <v>497</v>
      </c>
      <c r="K190" s="52" t="s">
        <v>346</v>
      </c>
      <c r="L190" s="24" t="s">
        <v>298</v>
      </c>
      <c r="M190" s="24" t="s">
        <v>186</v>
      </c>
      <c r="N190" s="24"/>
      <c r="O190" s="24"/>
      <c r="P190" s="24"/>
      <c r="Q190" s="24"/>
      <c r="R190" s="24"/>
      <c r="S190" s="24"/>
      <c r="T190" s="24"/>
      <c r="U190" s="24" t="s">
        <v>186</v>
      </c>
      <c r="V190" s="24"/>
      <c r="W190" s="28">
        <f t="shared" si="67"/>
        <v>1</v>
      </c>
      <c r="X190" s="24"/>
      <c r="Y190" s="91"/>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t="s">
        <v>757</v>
      </c>
      <c r="BF190" s="24"/>
      <c r="BG190" s="24"/>
      <c r="BH190" s="24"/>
      <c r="BI190" s="24">
        <v>2</v>
      </c>
      <c r="BJ190" s="24">
        <v>2</v>
      </c>
      <c r="BK190" s="24">
        <v>1</v>
      </c>
      <c r="BL190" s="24">
        <v>2</v>
      </c>
      <c r="BM190" s="24">
        <v>2</v>
      </c>
      <c r="BN190" s="24">
        <v>2</v>
      </c>
      <c r="BO190" s="24">
        <v>2</v>
      </c>
      <c r="BP190" s="24">
        <v>1</v>
      </c>
      <c r="BQ190" s="24">
        <v>2</v>
      </c>
      <c r="BR190" s="24">
        <v>1</v>
      </c>
      <c r="BS190" s="24">
        <v>2</v>
      </c>
      <c r="BT190" s="24">
        <v>2</v>
      </c>
      <c r="BU190" s="24">
        <v>2</v>
      </c>
      <c r="BV190" s="24">
        <v>2</v>
      </c>
      <c r="BW190" s="24">
        <v>2</v>
      </c>
      <c r="BX190" s="24">
        <v>2</v>
      </c>
      <c r="BY190" s="24">
        <v>2</v>
      </c>
      <c r="BZ190" s="24">
        <v>2</v>
      </c>
      <c r="CA190" s="24">
        <v>2</v>
      </c>
      <c r="CB190" s="24">
        <v>1</v>
      </c>
      <c r="CC190" s="24">
        <v>1</v>
      </c>
      <c r="CD190" s="24">
        <v>2</v>
      </c>
      <c r="CE190" s="24">
        <v>2</v>
      </c>
      <c r="CF190" s="24">
        <v>2</v>
      </c>
      <c r="CG190" s="24">
        <v>2</v>
      </c>
      <c r="CH190" s="24">
        <v>2</v>
      </c>
      <c r="CI190" s="24">
        <v>2</v>
      </c>
      <c r="CJ190" s="24">
        <v>2</v>
      </c>
      <c r="CK190" s="24">
        <v>2</v>
      </c>
      <c r="CL190" s="57">
        <f t="shared" si="69"/>
        <v>24</v>
      </c>
      <c r="CM190" s="67">
        <f t="shared" si="70"/>
        <v>0.82758620689655171</v>
      </c>
      <c r="CN190" s="57">
        <f t="shared" si="71"/>
        <v>5</v>
      </c>
      <c r="CO190" s="67">
        <f t="shared" si="72"/>
        <v>0.17241379310344829</v>
      </c>
      <c r="CP190" s="57">
        <f t="shared" si="73"/>
        <v>0</v>
      </c>
      <c r="CQ190" s="67">
        <f t="shared" si="74"/>
        <v>0</v>
      </c>
      <c r="CR190" s="57">
        <f t="shared" si="75"/>
        <v>1.8275862068965518</v>
      </c>
      <c r="CS190" s="57" t="str">
        <f t="shared" si="68"/>
        <v>Đạt mục tiêu</v>
      </c>
    </row>
    <row r="191" spans="1:97" ht="59.25" customHeight="1">
      <c r="A191" s="21"/>
      <c r="B191" s="24"/>
      <c r="C191" s="181" t="s">
        <v>196</v>
      </c>
      <c r="D191" s="181" t="s">
        <v>10</v>
      </c>
      <c r="E191" s="181" t="s">
        <v>96</v>
      </c>
      <c r="F191" s="181" t="s">
        <v>12</v>
      </c>
      <c r="G191" s="30" t="s">
        <v>467</v>
      </c>
      <c r="H191" s="30" t="s">
        <v>1195</v>
      </c>
      <c r="I191" s="52" t="s">
        <v>780</v>
      </c>
      <c r="J191" s="24" t="s">
        <v>497</v>
      </c>
      <c r="K191" s="52" t="s">
        <v>346</v>
      </c>
      <c r="L191" s="24" t="s">
        <v>298</v>
      </c>
      <c r="M191" s="24" t="s">
        <v>186</v>
      </c>
      <c r="N191" s="24"/>
      <c r="O191" s="24"/>
      <c r="P191" s="24" t="s">
        <v>186</v>
      </c>
      <c r="Q191" s="24"/>
      <c r="R191" s="24"/>
      <c r="S191" s="24"/>
      <c r="T191" s="24"/>
      <c r="U191" s="24"/>
      <c r="V191" s="24"/>
      <c r="W191" s="28">
        <f t="shared" si="67"/>
        <v>1</v>
      </c>
      <c r="X191" s="24"/>
      <c r="Y191" s="91"/>
      <c r="Z191" s="24"/>
      <c r="AA191" s="24"/>
      <c r="AB191" s="24"/>
      <c r="AC191" s="24"/>
      <c r="AD191" s="24"/>
      <c r="AE191" s="24"/>
      <c r="AF191" s="24"/>
      <c r="AG191" s="24"/>
      <c r="AH191" s="24"/>
      <c r="AI191" s="24"/>
      <c r="AJ191" s="24"/>
      <c r="AK191" s="24" t="s">
        <v>754</v>
      </c>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v>2</v>
      </c>
      <c r="BJ191" s="24">
        <v>2</v>
      </c>
      <c r="BK191" s="24">
        <v>1</v>
      </c>
      <c r="BL191" s="24">
        <v>2</v>
      </c>
      <c r="BM191" s="24">
        <v>2</v>
      </c>
      <c r="BN191" s="24">
        <v>2</v>
      </c>
      <c r="BO191" s="24">
        <v>2</v>
      </c>
      <c r="BP191" s="24">
        <v>1</v>
      </c>
      <c r="BQ191" s="24">
        <v>2</v>
      </c>
      <c r="BR191" s="24">
        <v>1</v>
      </c>
      <c r="BS191" s="24">
        <v>2</v>
      </c>
      <c r="BT191" s="24">
        <v>2</v>
      </c>
      <c r="BU191" s="24">
        <v>2</v>
      </c>
      <c r="BV191" s="24">
        <v>2</v>
      </c>
      <c r="BW191" s="24">
        <v>2</v>
      </c>
      <c r="BX191" s="24">
        <v>1</v>
      </c>
      <c r="BY191" s="24">
        <v>2</v>
      </c>
      <c r="BZ191" s="24">
        <v>2</v>
      </c>
      <c r="CA191" s="24">
        <v>1</v>
      </c>
      <c r="CB191" s="24">
        <v>1</v>
      </c>
      <c r="CC191" s="24">
        <v>1</v>
      </c>
      <c r="CD191" s="24">
        <v>2</v>
      </c>
      <c r="CE191" s="24">
        <v>2</v>
      </c>
      <c r="CF191" s="24">
        <v>2</v>
      </c>
      <c r="CG191" s="24">
        <v>2</v>
      </c>
      <c r="CH191" s="24">
        <v>2</v>
      </c>
      <c r="CI191" s="24">
        <v>2</v>
      </c>
      <c r="CJ191" s="24"/>
      <c r="CK191" s="24">
        <v>2</v>
      </c>
      <c r="CL191" s="57">
        <f t="shared" si="69"/>
        <v>21</v>
      </c>
      <c r="CM191" s="67">
        <f t="shared" si="70"/>
        <v>0.75</v>
      </c>
      <c r="CN191" s="57">
        <f t="shared" si="71"/>
        <v>7</v>
      </c>
      <c r="CO191" s="67">
        <f t="shared" si="72"/>
        <v>0.25</v>
      </c>
      <c r="CP191" s="57">
        <f t="shared" si="73"/>
        <v>0</v>
      </c>
      <c r="CQ191" s="67">
        <f t="shared" si="74"/>
        <v>0</v>
      </c>
      <c r="CR191" s="57">
        <f t="shared" si="75"/>
        <v>1.75</v>
      </c>
      <c r="CS191" s="57" t="str">
        <f t="shared" si="68"/>
        <v>Đạt mục tiêu</v>
      </c>
    </row>
    <row r="192" spans="1:97" ht="73.5" customHeight="1">
      <c r="A192" s="21"/>
      <c r="B192" s="24"/>
      <c r="C192" s="190"/>
      <c r="D192" s="190"/>
      <c r="E192" s="190"/>
      <c r="F192" s="190"/>
      <c r="G192" s="30" t="s">
        <v>1122</v>
      </c>
      <c r="H192" s="30" t="s">
        <v>406</v>
      </c>
      <c r="I192" s="52" t="s">
        <v>780</v>
      </c>
      <c r="J192" s="24" t="s">
        <v>497</v>
      </c>
      <c r="K192" s="52" t="s">
        <v>346</v>
      </c>
      <c r="L192" s="24" t="s">
        <v>298</v>
      </c>
      <c r="M192" s="24" t="s">
        <v>186</v>
      </c>
      <c r="N192" s="24"/>
      <c r="O192" s="24"/>
      <c r="P192" s="24"/>
      <c r="Q192" s="24"/>
      <c r="R192" s="24" t="s">
        <v>186</v>
      </c>
      <c r="S192" s="24"/>
      <c r="T192" s="24"/>
      <c r="U192" s="24"/>
      <c r="V192" s="24"/>
      <c r="W192" s="28">
        <f t="shared" si="67"/>
        <v>1</v>
      </c>
      <c r="X192" s="24"/>
      <c r="Y192" s="93"/>
      <c r="Z192" s="24"/>
      <c r="AA192" s="24"/>
      <c r="AB192" s="24"/>
      <c r="AC192" s="24"/>
      <c r="AD192" s="24"/>
      <c r="AE192" s="24"/>
      <c r="AF192" s="24"/>
      <c r="AG192" s="24"/>
      <c r="AH192" s="24"/>
      <c r="AI192" s="24"/>
      <c r="AJ192" s="24"/>
      <c r="AK192" s="24"/>
      <c r="AL192" s="24"/>
      <c r="AM192" s="24"/>
      <c r="AN192" s="24"/>
      <c r="AO192" s="24"/>
      <c r="AP192" s="24"/>
      <c r="AQ192" s="24"/>
      <c r="AR192" s="24"/>
      <c r="AS192" s="24"/>
      <c r="AT192" s="24" t="s">
        <v>754</v>
      </c>
      <c r="AU192" s="24"/>
      <c r="AV192" s="24"/>
      <c r="AW192" s="24"/>
      <c r="AX192" s="24"/>
      <c r="AY192" s="24"/>
      <c r="AZ192" s="24"/>
      <c r="BA192" s="24"/>
      <c r="BB192" s="24"/>
      <c r="BC192" s="24"/>
      <c r="BD192" s="24"/>
      <c r="BE192" s="24"/>
      <c r="BF192" s="24"/>
      <c r="BG192" s="24"/>
      <c r="BH192" s="24"/>
      <c r="BI192" s="24">
        <v>2</v>
      </c>
      <c r="BJ192" s="24">
        <v>2</v>
      </c>
      <c r="BK192" s="24">
        <v>1</v>
      </c>
      <c r="BL192" s="24">
        <v>2</v>
      </c>
      <c r="BM192" s="24">
        <v>2</v>
      </c>
      <c r="BN192" s="24">
        <v>2</v>
      </c>
      <c r="BO192" s="24">
        <v>2</v>
      </c>
      <c r="BP192" s="24">
        <v>1</v>
      </c>
      <c r="BQ192" s="24">
        <v>2</v>
      </c>
      <c r="BR192" s="24">
        <v>1</v>
      </c>
      <c r="BS192" s="24">
        <v>2</v>
      </c>
      <c r="BT192" s="24">
        <v>2</v>
      </c>
      <c r="BU192" s="24">
        <v>2</v>
      </c>
      <c r="BV192" s="24">
        <v>2</v>
      </c>
      <c r="BW192" s="24">
        <v>2</v>
      </c>
      <c r="BX192" s="24">
        <v>1</v>
      </c>
      <c r="BY192" s="24">
        <v>2</v>
      </c>
      <c r="BZ192" s="24">
        <v>2</v>
      </c>
      <c r="CA192" s="24">
        <v>2</v>
      </c>
      <c r="CB192" s="24">
        <v>1</v>
      </c>
      <c r="CC192" s="24">
        <v>1</v>
      </c>
      <c r="CD192" s="24">
        <v>2</v>
      </c>
      <c r="CE192" s="24">
        <v>2</v>
      </c>
      <c r="CF192" s="24">
        <v>2</v>
      </c>
      <c r="CG192" s="24">
        <v>2</v>
      </c>
      <c r="CH192" s="24">
        <v>2</v>
      </c>
      <c r="CI192" s="24">
        <v>2</v>
      </c>
      <c r="CJ192" s="24"/>
      <c r="CK192" s="24">
        <v>2</v>
      </c>
      <c r="CL192" s="57">
        <f t="shared" si="69"/>
        <v>22</v>
      </c>
      <c r="CM192" s="67">
        <f t="shared" si="70"/>
        <v>0.7857142857142857</v>
      </c>
      <c r="CN192" s="57">
        <f t="shared" si="71"/>
        <v>6</v>
      </c>
      <c r="CO192" s="67">
        <f t="shared" si="72"/>
        <v>0.21428571428571427</v>
      </c>
      <c r="CP192" s="57">
        <f t="shared" si="73"/>
        <v>0</v>
      </c>
      <c r="CQ192" s="67">
        <f t="shared" si="74"/>
        <v>0</v>
      </c>
      <c r="CR192" s="57">
        <f t="shared" si="75"/>
        <v>1.7857142857142858</v>
      </c>
      <c r="CS192" s="57" t="str">
        <f t="shared" si="68"/>
        <v>Đạt mục tiêu</v>
      </c>
    </row>
    <row r="193" spans="1:97" ht="73.5" customHeight="1">
      <c r="A193" s="21"/>
      <c r="B193" s="24"/>
      <c r="C193" s="190"/>
      <c r="D193" s="190"/>
      <c r="E193" s="190"/>
      <c r="F193" s="190"/>
      <c r="G193" s="30" t="s">
        <v>468</v>
      </c>
      <c r="H193" s="30" t="s">
        <v>407</v>
      </c>
      <c r="I193" s="52" t="s">
        <v>780</v>
      </c>
      <c r="J193" s="24" t="s">
        <v>497</v>
      </c>
      <c r="K193" s="52" t="s">
        <v>346</v>
      </c>
      <c r="L193" s="24" t="s">
        <v>298</v>
      </c>
      <c r="M193" s="24" t="s">
        <v>186</v>
      </c>
      <c r="N193" s="24"/>
      <c r="O193" s="24"/>
      <c r="P193" s="24"/>
      <c r="Q193" s="24"/>
      <c r="R193" s="24"/>
      <c r="S193" s="24"/>
      <c r="T193" s="24" t="s">
        <v>186</v>
      </c>
      <c r="U193" s="24"/>
      <c r="V193" s="24"/>
      <c r="W193" s="28">
        <f t="shared" si="67"/>
        <v>1</v>
      </c>
      <c r="X193" s="24"/>
      <c r="Y193" s="92"/>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t="s">
        <v>754</v>
      </c>
      <c r="BC193" s="24"/>
      <c r="BD193" s="24"/>
      <c r="BE193" s="24"/>
      <c r="BF193" s="24"/>
      <c r="BG193" s="24"/>
      <c r="BH193" s="24"/>
      <c r="BI193" s="24">
        <v>2</v>
      </c>
      <c r="BJ193" s="24">
        <v>2</v>
      </c>
      <c r="BK193" s="24">
        <v>2</v>
      </c>
      <c r="BL193" s="24">
        <v>2</v>
      </c>
      <c r="BM193" s="24">
        <v>2</v>
      </c>
      <c r="BN193" s="24">
        <v>2</v>
      </c>
      <c r="BO193" s="24">
        <v>2</v>
      </c>
      <c r="BP193" s="24">
        <v>2</v>
      </c>
      <c r="BQ193" s="24">
        <v>2</v>
      </c>
      <c r="BR193" s="24">
        <v>2</v>
      </c>
      <c r="BS193" s="24">
        <v>2</v>
      </c>
      <c r="BT193" s="24">
        <v>2</v>
      </c>
      <c r="BU193" s="24">
        <v>2</v>
      </c>
      <c r="BV193" s="24">
        <v>2</v>
      </c>
      <c r="BW193" s="24">
        <v>2</v>
      </c>
      <c r="BX193" s="24">
        <v>2</v>
      </c>
      <c r="BY193" s="24">
        <v>2</v>
      </c>
      <c r="BZ193" s="24">
        <v>2</v>
      </c>
      <c r="CA193" s="24">
        <v>2</v>
      </c>
      <c r="CB193" s="24">
        <v>2</v>
      </c>
      <c r="CC193" s="24">
        <v>1</v>
      </c>
      <c r="CD193" s="24">
        <v>2</v>
      </c>
      <c r="CE193" s="24">
        <v>2</v>
      </c>
      <c r="CF193" s="24">
        <v>2</v>
      </c>
      <c r="CG193" s="24">
        <v>2</v>
      </c>
      <c r="CH193" s="24">
        <v>2</v>
      </c>
      <c r="CI193" s="24">
        <v>2</v>
      </c>
      <c r="CJ193" s="24">
        <v>2</v>
      </c>
      <c r="CK193" s="24">
        <v>2</v>
      </c>
      <c r="CL193" s="57">
        <f t="shared" si="69"/>
        <v>28</v>
      </c>
      <c r="CM193" s="67">
        <f t="shared" si="70"/>
        <v>0.96551724137931039</v>
      </c>
      <c r="CN193" s="57">
        <f t="shared" si="71"/>
        <v>1</v>
      </c>
      <c r="CO193" s="67">
        <f t="shared" si="72"/>
        <v>3.4482758620689655E-2</v>
      </c>
      <c r="CP193" s="57">
        <f t="shared" si="73"/>
        <v>0</v>
      </c>
      <c r="CQ193" s="67">
        <f t="shared" si="74"/>
        <v>0</v>
      </c>
      <c r="CR193" s="57">
        <f t="shared" si="75"/>
        <v>1.9655172413793103</v>
      </c>
      <c r="CS193" s="57" t="str">
        <f t="shared" si="68"/>
        <v>Đạt mục tiêu</v>
      </c>
    </row>
    <row r="194" spans="1:97" ht="72.75" customHeight="1">
      <c r="A194" s="21">
        <v>142</v>
      </c>
      <c r="B194" s="24">
        <v>302</v>
      </c>
      <c r="C194" s="190"/>
      <c r="D194" s="182"/>
      <c r="E194" s="190"/>
      <c r="F194" s="182"/>
      <c r="G194" s="30" t="s">
        <v>469</v>
      </c>
      <c r="H194" s="30" t="s">
        <v>408</v>
      </c>
      <c r="I194" s="52" t="s">
        <v>780</v>
      </c>
      <c r="J194" s="24" t="s">
        <v>497</v>
      </c>
      <c r="K194" s="52" t="s">
        <v>346</v>
      </c>
      <c r="L194" s="24" t="s">
        <v>298</v>
      </c>
      <c r="M194" s="24" t="s">
        <v>186</v>
      </c>
      <c r="N194" s="24"/>
      <c r="O194" s="24"/>
      <c r="P194" s="24"/>
      <c r="Q194" s="24"/>
      <c r="R194" s="24"/>
      <c r="S194" s="24"/>
      <c r="T194" s="24"/>
      <c r="U194" s="24" t="s">
        <v>186</v>
      </c>
      <c r="V194" s="24"/>
      <c r="W194" s="28">
        <f t="shared" si="67"/>
        <v>1</v>
      </c>
      <c r="X194" s="24"/>
      <c r="Y194" s="92"/>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t="s">
        <v>754</v>
      </c>
      <c r="BF194" s="24"/>
      <c r="BG194" s="24"/>
      <c r="BH194" s="24"/>
      <c r="BI194" s="24">
        <v>2</v>
      </c>
      <c r="BJ194" s="24">
        <v>2</v>
      </c>
      <c r="BK194" s="24">
        <v>2</v>
      </c>
      <c r="BL194" s="24">
        <v>2</v>
      </c>
      <c r="BM194" s="24">
        <v>2</v>
      </c>
      <c r="BN194" s="24">
        <v>2</v>
      </c>
      <c r="BO194" s="24">
        <v>2</v>
      </c>
      <c r="BP194" s="24">
        <v>2</v>
      </c>
      <c r="BQ194" s="24">
        <v>2</v>
      </c>
      <c r="BR194" s="24">
        <v>2</v>
      </c>
      <c r="BS194" s="24">
        <v>2</v>
      </c>
      <c r="BT194" s="24">
        <v>2</v>
      </c>
      <c r="BU194" s="24">
        <v>2</v>
      </c>
      <c r="BV194" s="24">
        <v>2</v>
      </c>
      <c r="BW194" s="24">
        <v>2</v>
      </c>
      <c r="BX194" s="24">
        <v>2</v>
      </c>
      <c r="BY194" s="24">
        <v>2</v>
      </c>
      <c r="BZ194" s="24">
        <v>2</v>
      </c>
      <c r="CA194" s="24">
        <v>2</v>
      </c>
      <c r="CB194" s="24">
        <v>2</v>
      </c>
      <c r="CC194" s="24">
        <v>1</v>
      </c>
      <c r="CD194" s="24">
        <v>2</v>
      </c>
      <c r="CE194" s="24">
        <v>2</v>
      </c>
      <c r="CF194" s="24">
        <v>2</v>
      </c>
      <c r="CG194" s="24">
        <v>2</v>
      </c>
      <c r="CH194" s="24">
        <v>2</v>
      </c>
      <c r="CI194" s="24">
        <v>2</v>
      </c>
      <c r="CJ194" s="24">
        <v>2</v>
      </c>
      <c r="CK194" s="24">
        <v>2</v>
      </c>
      <c r="CL194" s="57">
        <f t="shared" si="69"/>
        <v>28</v>
      </c>
      <c r="CM194" s="67">
        <f t="shared" si="70"/>
        <v>0.96551724137931039</v>
      </c>
      <c r="CN194" s="57">
        <f t="shared" si="71"/>
        <v>1</v>
      </c>
      <c r="CO194" s="67">
        <f t="shared" si="72"/>
        <v>3.4482758620689655E-2</v>
      </c>
      <c r="CP194" s="57">
        <f t="shared" si="73"/>
        <v>0</v>
      </c>
      <c r="CQ194" s="67">
        <f t="shared" si="74"/>
        <v>0</v>
      </c>
      <c r="CR194" s="57">
        <f t="shared" si="75"/>
        <v>1.9655172413793103</v>
      </c>
      <c r="CS194" s="57" t="str">
        <f t="shared" si="68"/>
        <v>Đạt mục tiêu</v>
      </c>
    </row>
    <row r="195" spans="1:97" ht="31.5">
      <c r="A195" s="21">
        <v>146</v>
      </c>
      <c r="B195" s="28">
        <v>309</v>
      </c>
      <c r="C195" s="186" t="s">
        <v>251</v>
      </c>
      <c r="D195" s="186"/>
      <c r="E195" s="186"/>
      <c r="F195" s="29" t="s">
        <v>361</v>
      </c>
      <c r="G195" s="29" t="s">
        <v>361</v>
      </c>
      <c r="H195" s="29" t="s">
        <v>361</v>
      </c>
      <c r="I195" s="29" t="s">
        <v>361</v>
      </c>
      <c r="J195" s="29" t="s">
        <v>361</v>
      </c>
      <c r="K195" s="52" t="s">
        <v>346</v>
      </c>
      <c r="L195" s="29" t="s">
        <v>361</v>
      </c>
      <c r="M195" s="29" t="s">
        <v>361</v>
      </c>
      <c r="N195" s="29" t="s">
        <v>361</v>
      </c>
      <c r="O195" s="29" t="s">
        <v>361</v>
      </c>
      <c r="P195" s="29" t="s">
        <v>361</v>
      </c>
      <c r="Q195" s="29" t="s">
        <v>361</v>
      </c>
      <c r="R195" s="29" t="s">
        <v>361</v>
      </c>
      <c r="S195" s="29" t="s">
        <v>361</v>
      </c>
      <c r="T195" s="29" t="s">
        <v>361</v>
      </c>
      <c r="U195" s="29" t="s">
        <v>361</v>
      </c>
      <c r="V195" s="29" t="s">
        <v>361</v>
      </c>
      <c r="W195" s="28">
        <f t="shared" si="67"/>
        <v>0</v>
      </c>
      <c r="X195" s="29"/>
      <c r="Y195" s="92">
        <f>SUM(Y196:Y199)</f>
        <v>0</v>
      </c>
      <c r="Z195" s="29" t="s">
        <v>361</v>
      </c>
      <c r="AA195" s="29" t="s">
        <v>361</v>
      </c>
      <c r="AB195" s="29" t="s">
        <v>361</v>
      </c>
      <c r="AC195" s="29" t="s">
        <v>361</v>
      </c>
      <c r="AD195" s="29" t="s">
        <v>361</v>
      </c>
      <c r="AE195" s="29" t="s">
        <v>361</v>
      </c>
      <c r="AF195" s="29" t="s">
        <v>361</v>
      </c>
      <c r="AG195" s="29" t="s">
        <v>361</v>
      </c>
      <c r="AH195" s="29" t="s">
        <v>361</v>
      </c>
      <c r="AI195" s="29" t="s">
        <v>361</v>
      </c>
      <c r="AJ195" s="29" t="s">
        <v>361</v>
      </c>
      <c r="AK195" s="29" t="s">
        <v>361</v>
      </c>
      <c r="AL195" s="29" t="s">
        <v>361</v>
      </c>
      <c r="AM195" s="29" t="s">
        <v>361</v>
      </c>
      <c r="AN195" s="29" t="s">
        <v>361</v>
      </c>
      <c r="AO195" s="29" t="s">
        <v>361</v>
      </c>
      <c r="AP195" s="29"/>
      <c r="AQ195" s="29" t="s">
        <v>361</v>
      </c>
      <c r="AR195" s="29" t="s">
        <v>361</v>
      </c>
      <c r="AS195" s="29" t="s">
        <v>361</v>
      </c>
      <c r="AT195" s="29" t="s">
        <v>361</v>
      </c>
      <c r="AU195" s="29" t="s">
        <v>361</v>
      </c>
      <c r="AV195" s="29" t="s">
        <v>361</v>
      </c>
      <c r="AW195" s="29" t="s">
        <v>361</v>
      </c>
      <c r="AX195" s="29" t="s">
        <v>361</v>
      </c>
      <c r="AY195" s="29" t="s">
        <v>361</v>
      </c>
      <c r="AZ195" s="29" t="s">
        <v>361</v>
      </c>
      <c r="BA195" s="29" t="s">
        <v>361</v>
      </c>
      <c r="BB195" s="29"/>
      <c r="BC195" s="29" t="s">
        <v>361</v>
      </c>
      <c r="BD195" s="29" t="s">
        <v>361</v>
      </c>
      <c r="BE195" s="29" t="s">
        <v>361</v>
      </c>
      <c r="BF195" s="29" t="s">
        <v>361</v>
      </c>
      <c r="BG195" s="29" t="s">
        <v>361</v>
      </c>
      <c r="BH195" s="29" t="s">
        <v>361</v>
      </c>
      <c r="BI195" s="29" t="s">
        <v>361</v>
      </c>
      <c r="BJ195" s="29" t="s">
        <v>361</v>
      </c>
      <c r="BK195" s="29" t="s">
        <v>361</v>
      </c>
      <c r="BL195" s="29" t="s">
        <v>361</v>
      </c>
      <c r="BM195" s="29" t="s">
        <v>361</v>
      </c>
      <c r="BN195" s="29" t="s">
        <v>361</v>
      </c>
      <c r="BO195" s="29" t="s">
        <v>361</v>
      </c>
      <c r="BP195" s="29" t="s">
        <v>361</v>
      </c>
      <c r="BQ195" s="29" t="s">
        <v>361</v>
      </c>
      <c r="BR195" s="29" t="s">
        <v>361</v>
      </c>
      <c r="BS195" s="29" t="s">
        <v>361</v>
      </c>
      <c r="BT195" s="29" t="s">
        <v>361</v>
      </c>
      <c r="BU195" s="29" t="s">
        <v>361</v>
      </c>
      <c r="BV195" s="29" t="s">
        <v>361</v>
      </c>
      <c r="BW195" s="29" t="s">
        <v>361</v>
      </c>
      <c r="BX195" s="29" t="s">
        <v>361</v>
      </c>
      <c r="BY195" s="29" t="s">
        <v>361</v>
      </c>
      <c r="BZ195" s="29" t="s">
        <v>361</v>
      </c>
      <c r="CA195" s="29" t="s">
        <v>361</v>
      </c>
      <c r="CB195" s="29" t="s">
        <v>361</v>
      </c>
      <c r="CC195" s="29" t="s">
        <v>361</v>
      </c>
      <c r="CD195" s="29" t="s">
        <v>361</v>
      </c>
      <c r="CE195" s="29" t="s">
        <v>361</v>
      </c>
      <c r="CF195" s="29" t="s">
        <v>361</v>
      </c>
      <c r="CG195" s="29" t="s">
        <v>361</v>
      </c>
      <c r="CH195" s="29" t="s">
        <v>361</v>
      </c>
      <c r="CI195" s="29" t="s">
        <v>361</v>
      </c>
      <c r="CJ195" s="29" t="s">
        <v>361</v>
      </c>
      <c r="CK195" s="29" t="s">
        <v>361</v>
      </c>
      <c r="CL195" s="29" t="s">
        <v>361</v>
      </c>
      <c r="CM195" s="29" t="s">
        <v>361</v>
      </c>
      <c r="CN195" s="29" t="s">
        <v>361</v>
      </c>
      <c r="CO195" s="29" t="s">
        <v>361</v>
      </c>
      <c r="CP195" s="29" t="s">
        <v>361</v>
      </c>
      <c r="CQ195" s="29" t="s">
        <v>361</v>
      </c>
      <c r="CR195" s="29" t="s">
        <v>361</v>
      </c>
      <c r="CS195" s="29" t="s">
        <v>361</v>
      </c>
    </row>
    <row r="196" spans="1:97" ht="72.75" customHeight="1">
      <c r="A196" s="21"/>
      <c r="B196" s="28"/>
      <c r="C196" s="194" t="s">
        <v>97</v>
      </c>
      <c r="D196" s="191" t="s">
        <v>12</v>
      </c>
      <c r="E196" s="181" t="s">
        <v>98</v>
      </c>
      <c r="F196" s="191" t="s">
        <v>12</v>
      </c>
      <c r="G196" s="24" t="s">
        <v>617</v>
      </c>
      <c r="H196" s="24" t="s">
        <v>1174</v>
      </c>
      <c r="I196" s="52" t="s">
        <v>780</v>
      </c>
      <c r="J196" s="38" t="s">
        <v>497</v>
      </c>
      <c r="K196" s="52" t="s">
        <v>346</v>
      </c>
      <c r="L196" s="71" t="s">
        <v>298</v>
      </c>
      <c r="M196" s="24" t="s">
        <v>186</v>
      </c>
      <c r="N196" s="35"/>
      <c r="O196" s="29"/>
      <c r="P196" s="34" t="s">
        <v>186</v>
      </c>
      <c r="Q196" s="29"/>
      <c r="R196" s="29"/>
      <c r="S196" s="29"/>
      <c r="T196" s="29"/>
      <c r="U196" s="29"/>
      <c r="V196" s="29"/>
      <c r="W196" s="28">
        <f t="shared" si="67"/>
        <v>1</v>
      </c>
      <c r="X196" s="29"/>
      <c r="Y196" s="91"/>
      <c r="Z196" s="29"/>
      <c r="AA196" s="29"/>
      <c r="AB196" s="29"/>
      <c r="AC196" s="29"/>
      <c r="AD196" s="29"/>
      <c r="AE196" s="29"/>
      <c r="AF196" s="29"/>
      <c r="AG196" s="29"/>
      <c r="AH196" s="29"/>
      <c r="AI196" s="29"/>
      <c r="AJ196" s="29"/>
      <c r="AK196" s="29"/>
      <c r="AL196" s="42" t="s">
        <v>757</v>
      </c>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4">
        <v>2</v>
      </c>
      <c r="BJ196" s="24">
        <v>2</v>
      </c>
      <c r="BK196" s="24">
        <v>2</v>
      </c>
      <c r="BL196" s="24">
        <v>2</v>
      </c>
      <c r="BM196" s="24">
        <v>2</v>
      </c>
      <c r="BN196" s="24">
        <v>2</v>
      </c>
      <c r="BO196" s="24">
        <v>2</v>
      </c>
      <c r="BP196" s="24">
        <v>2</v>
      </c>
      <c r="BQ196" s="24">
        <v>2</v>
      </c>
      <c r="BR196" s="24">
        <v>2</v>
      </c>
      <c r="BS196" s="24">
        <v>2</v>
      </c>
      <c r="BT196" s="24">
        <v>2</v>
      </c>
      <c r="BU196" s="24">
        <v>2</v>
      </c>
      <c r="BV196" s="24">
        <v>2</v>
      </c>
      <c r="BW196" s="24">
        <v>2</v>
      </c>
      <c r="BX196" s="24">
        <v>2</v>
      </c>
      <c r="BY196" s="24">
        <v>2</v>
      </c>
      <c r="BZ196" s="24">
        <v>2</v>
      </c>
      <c r="CA196" s="24">
        <v>2</v>
      </c>
      <c r="CB196" s="24">
        <v>2</v>
      </c>
      <c r="CC196" s="24">
        <v>1</v>
      </c>
      <c r="CD196" s="24">
        <v>2</v>
      </c>
      <c r="CE196" s="24">
        <v>2</v>
      </c>
      <c r="CF196" s="24">
        <v>2</v>
      </c>
      <c r="CG196" s="24">
        <v>2</v>
      </c>
      <c r="CH196" s="24">
        <v>2</v>
      </c>
      <c r="CI196" s="24">
        <v>2</v>
      </c>
      <c r="CJ196" s="24"/>
      <c r="CK196" s="24">
        <v>2</v>
      </c>
      <c r="CL196" s="57">
        <f>COUNTIF($BI196:$CK196,2)</f>
        <v>27</v>
      </c>
      <c r="CM196" s="67">
        <f>CL196/COUNTA($BI196:$CK196)</f>
        <v>0.9642857142857143</v>
      </c>
      <c r="CN196" s="57">
        <f>COUNTIF($BI196:$CK196,1)</f>
        <v>1</v>
      </c>
      <c r="CO196" s="67">
        <f>CN196/COUNTA($BI196:$CK196)</f>
        <v>3.5714285714285712E-2</v>
      </c>
      <c r="CP196" s="57">
        <f>COUNTIF($BI196:$CK196,0)</f>
        <v>0</v>
      </c>
      <c r="CQ196" s="67">
        <f>CP196/COUNTA($BI196:$CK196)</f>
        <v>0</v>
      </c>
      <c r="CR196" s="57">
        <f>(((CL196*2)+(CN196*1)+(CP196*0)))/COUNTA($BI196:$CK196)</f>
        <v>1.9642857142857142</v>
      </c>
      <c r="CS196" s="57" t="str">
        <f t="shared" si="68"/>
        <v>Đạt mục tiêu</v>
      </c>
    </row>
    <row r="197" spans="1:97" ht="72.75" customHeight="1">
      <c r="A197" s="21"/>
      <c r="B197" s="28"/>
      <c r="C197" s="194"/>
      <c r="D197" s="192"/>
      <c r="E197" s="190"/>
      <c r="F197" s="192"/>
      <c r="G197" s="24" t="s">
        <v>462</v>
      </c>
      <c r="H197" s="24" t="s">
        <v>409</v>
      </c>
      <c r="I197" s="52" t="s">
        <v>780</v>
      </c>
      <c r="J197" s="38" t="s">
        <v>497</v>
      </c>
      <c r="K197" s="52" t="s">
        <v>346</v>
      </c>
      <c r="L197" s="71" t="s">
        <v>298</v>
      </c>
      <c r="M197" s="24" t="s">
        <v>186</v>
      </c>
      <c r="N197" s="29"/>
      <c r="O197" s="29"/>
      <c r="P197" s="29"/>
      <c r="Q197" s="31" t="s">
        <v>186</v>
      </c>
      <c r="R197" s="35"/>
      <c r="S197" s="29"/>
      <c r="T197" s="29"/>
      <c r="U197" s="29"/>
      <c r="V197" s="29"/>
      <c r="W197" s="28">
        <f t="shared" si="67"/>
        <v>1</v>
      </c>
      <c r="X197" s="29"/>
      <c r="Y197" s="91"/>
      <c r="Z197" s="29"/>
      <c r="AA197" s="29"/>
      <c r="AB197" s="29"/>
      <c r="AC197" s="29"/>
      <c r="AD197" s="29"/>
      <c r="AE197" s="29"/>
      <c r="AF197" s="29"/>
      <c r="AG197" s="29"/>
      <c r="AH197" s="29"/>
      <c r="AI197" s="29"/>
      <c r="AJ197" s="29"/>
      <c r="AK197" s="29"/>
      <c r="AL197" s="29"/>
      <c r="AM197" s="29"/>
      <c r="AN197" s="29"/>
      <c r="AO197" s="29"/>
      <c r="AP197" s="43" t="s">
        <v>754</v>
      </c>
      <c r="AQ197" s="29"/>
      <c r="AR197" s="29"/>
      <c r="AS197" s="29"/>
      <c r="AT197" s="29"/>
      <c r="AU197" s="29"/>
      <c r="AV197" s="29"/>
      <c r="AW197" s="29"/>
      <c r="AX197" s="29"/>
      <c r="AY197" s="29"/>
      <c r="AZ197" s="29"/>
      <c r="BA197" s="29"/>
      <c r="BB197" s="29"/>
      <c r="BC197" s="29"/>
      <c r="BD197" s="29"/>
      <c r="BE197" s="29"/>
      <c r="BF197" s="29"/>
      <c r="BG197" s="29"/>
      <c r="BH197" s="29"/>
      <c r="BI197" s="24">
        <v>2</v>
      </c>
      <c r="BJ197" s="24">
        <v>2</v>
      </c>
      <c r="BK197" s="24">
        <v>2</v>
      </c>
      <c r="BL197" s="24">
        <v>2</v>
      </c>
      <c r="BM197" s="24">
        <v>2</v>
      </c>
      <c r="BN197" s="24">
        <v>2</v>
      </c>
      <c r="BO197" s="24">
        <v>2</v>
      </c>
      <c r="BP197" s="24">
        <v>2</v>
      </c>
      <c r="BQ197" s="24">
        <v>2</v>
      </c>
      <c r="BR197" s="24">
        <v>2</v>
      </c>
      <c r="BS197" s="24">
        <v>2</v>
      </c>
      <c r="BT197" s="24">
        <v>2</v>
      </c>
      <c r="BU197" s="24">
        <v>2</v>
      </c>
      <c r="BV197" s="24">
        <v>2</v>
      </c>
      <c r="BW197" s="24">
        <v>2</v>
      </c>
      <c r="BX197" s="24">
        <v>2</v>
      </c>
      <c r="BY197" s="24">
        <v>2</v>
      </c>
      <c r="BZ197" s="24">
        <v>2</v>
      </c>
      <c r="CA197" s="24">
        <v>2</v>
      </c>
      <c r="CB197" s="24">
        <v>2</v>
      </c>
      <c r="CC197" s="24">
        <v>1</v>
      </c>
      <c r="CD197" s="24">
        <v>2</v>
      </c>
      <c r="CE197" s="24">
        <v>2</v>
      </c>
      <c r="CF197" s="24">
        <v>2</v>
      </c>
      <c r="CG197" s="24">
        <v>2</v>
      </c>
      <c r="CH197" s="24">
        <v>2</v>
      </c>
      <c r="CI197" s="24">
        <v>2</v>
      </c>
      <c r="CJ197" s="24"/>
      <c r="CK197" s="24">
        <v>2</v>
      </c>
      <c r="CL197" s="57">
        <f>COUNTIF($BI197:$CK197,2)</f>
        <v>27</v>
      </c>
      <c r="CM197" s="67">
        <f>CL197/COUNTA($BI197:$CK197)</f>
        <v>0.9642857142857143</v>
      </c>
      <c r="CN197" s="57">
        <f>COUNTIF($BI197:$CK197,1)</f>
        <v>1</v>
      </c>
      <c r="CO197" s="67">
        <f>CN197/COUNTA($BI197:$CK197)</f>
        <v>3.5714285714285712E-2</v>
      </c>
      <c r="CP197" s="57">
        <f>COUNTIF($BI197:$CK197,0)</f>
        <v>0</v>
      </c>
      <c r="CQ197" s="67">
        <f>CP197/COUNTA($BI197:$CK197)</f>
        <v>0</v>
      </c>
      <c r="CR197" s="57">
        <f>(((CL197*2)+(CN197*1)+(CP197*0)))/COUNTA($BI197:$CK197)</f>
        <v>1.9642857142857142</v>
      </c>
      <c r="CS197" s="57" t="str">
        <f t="shared" si="68"/>
        <v>Đạt mục tiêu</v>
      </c>
    </row>
    <row r="198" spans="1:97" ht="72.75" customHeight="1">
      <c r="A198" s="21"/>
      <c r="B198" s="28"/>
      <c r="C198" s="194"/>
      <c r="D198" s="192"/>
      <c r="E198" s="190"/>
      <c r="F198" s="192"/>
      <c r="G198" s="24" t="s">
        <v>463</v>
      </c>
      <c r="H198" s="24" t="s">
        <v>410</v>
      </c>
      <c r="I198" s="52" t="s">
        <v>780</v>
      </c>
      <c r="J198" s="38" t="s">
        <v>497</v>
      </c>
      <c r="K198" s="52" t="s">
        <v>346</v>
      </c>
      <c r="L198" s="71" t="s">
        <v>298</v>
      </c>
      <c r="M198" s="24" t="s">
        <v>186</v>
      </c>
      <c r="N198" s="29"/>
      <c r="O198" s="35"/>
      <c r="P198" s="29"/>
      <c r="Q198" s="29"/>
      <c r="R198" s="29"/>
      <c r="S198" s="29"/>
      <c r="T198" s="31" t="s">
        <v>186</v>
      </c>
      <c r="U198" s="35"/>
      <c r="V198" s="29"/>
      <c r="W198" s="28">
        <f t="shared" si="67"/>
        <v>1</v>
      </c>
      <c r="X198" s="29"/>
      <c r="Y198" s="91"/>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35"/>
      <c r="BA198" s="34" t="s">
        <v>754</v>
      </c>
      <c r="BB198" s="29"/>
      <c r="BC198" s="29"/>
      <c r="BD198" s="29"/>
      <c r="BE198" s="29"/>
      <c r="BF198" s="29"/>
      <c r="BG198" s="29"/>
      <c r="BH198" s="29"/>
      <c r="BI198" s="24">
        <v>2</v>
      </c>
      <c r="BJ198" s="24">
        <v>2</v>
      </c>
      <c r="BK198" s="24">
        <v>2</v>
      </c>
      <c r="BL198" s="24">
        <v>2</v>
      </c>
      <c r="BM198" s="24">
        <v>2</v>
      </c>
      <c r="BN198" s="24">
        <v>2</v>
      </c>
      <c r="BO198" s="24">
        <v>2</v>
      </c>
      <c r="BP198" s="24">
        <v>2</v>
      </c>
      <c r="BQ198" s="24">
        <v>2</v>
      </c>
      <c r="BR198" s="24">
        <v>2</v>
      </c>
      <c r="BS198" s="24">
        <v>2</v>
      </c>
      <c r="BT198" s="24">
        <v>2</v>
      </c>
      <c r="BU198" s="24">
        <v>2</v>
      </c>
      <c r="BV198" s="24">
        <v>2</v>
      </c>
      <c r="BW198" s="24">
        <v>2</v>
      </c>
      <c r="BX198" s="24">
        <v>2</v>
      </c>
      <c r="BY198" s="24">
        <v>2</v>
      </c>
      <c r="BZ198" s="24">
        <v>2</v>
      </c>
      <c r="CA198" s="24">
        <v>2</v>
      </c>
      <c r="CB198" s="24">
        <v>2</v>
      </c>
      <c r="CC198" s="24">
        <v>1</v>
      </c>
      <c r="CD198" s="24">
        <v>2</v>
      </c>
      <c r="CE198" s="24">
        <v>2</v>
      </c>
      <c r="CF198" s="24">
        <v>2</v>
      </c>
      <c r="CG198" s="24">
        <v>2</v>
      </c>
      <c r="CH198" s="24">
        <v>2</v>
      </c>
      <c r="CI198" s="24">
        <v>2</v>
      </c>
      <c r="CJ198" s="24">
        <v>2</v>
      </c>
      <c r="CK198" s="24">
        <v>2</v>
      </c>
      <c r="CL198" s="57">
        <f>COUNTIF($BI198:$CK198,2)</f>
        <v>28</v>
      </c>
      <c r="CM198" s="67">
        <f>CL198/COUNTA($BI198:$CK198)</f>
        <v>0.96551724137931039</v>
      </c>
      <c r="CN198" s="57">
        <f>COUNTIF($BI198:$CK198,1)</f>
        <v>1</v>
      </c>
      <c r="CO198" s="67">
        <f>CN198/COUNTA($BI198:$CK198)</f>
        <v>3.4482758620689655E-2</v>
      </c>
      <c r="CP198" s="57">
        <f>COUNTIF($BI198:$CK198,0)</f>
        <v>0</v>
      </c>
      <c r="CQ198" s="67">
        <f>CP198/COUNTA($BI198:$CK198)</f>
        <v>0</v>
      </c>
      <c r="CR198" s="57">
        <f>(((CL198*2)+(CN198*1)+(CP198*0)))/COUNTA($BI198:$CK198)</f>
        <v>1.9655172413793103</v>
      </c>
      <c r="CS198" s="57" t="str">
        <f t="shared" si="68"/>
        <v>Đạt mục tiêu</v>
      </c>
    </row>
    <row r="199" spans="1:97" ht="77.25" customHeight="1">
      <c r="A199" s="21">
        <v>147</v>
      </c>
      <c r="B199" s="24">
        <v>312</v>
      </c>
      <c r="C199" s="194"/>
      <c r="D199" s="193"/>
      <c r="E199" s="190"/>
      <c r="F199" s="193"/>
      <c r="G199" s="24" t="s">
        <v>464</v>
      </c>
      <c r="H199" s="24" t="s">
        <v>411</v>
      </c>
      <c r="I199" s="52" t="s">
        <v>780</v>
      </c>
      <c r="J199" s="24" t="s">
        <v>497</v>
      </c>
      <c r="K199" s="52" t="s">
        <v>346</v>
      </c>
      <c r="L199" s="24" t="s">
        <v>298</v>
      </c>
      <c r="M199" s="24" t="s">
        <v>186</v>
      </c>
      <c r="N199" s="29"/>
      <c r="O199" s="35"/>
      <c r="P199" s="29"/>
      <c r="Q199" s="29"/>
      <c r="R199" s="29"/>
      <c r="S199" s="29"/>
      <c r="T199" s="29"/>
      <c r="U199" s="31" t="s">
        <v>186</v>
      </c>
      <c r="V199" s="29"/>
      <c r="W199" s="28">
        <f t="shared" si="67"/>
        <v>1</v>
      </c>
      <c r="X199" s="29"/>
      <c r="Y199" s="91"/>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t="s">
        <v>754</v>
      </c>
      <c r="BE199" s="24"/>
      <c r="BF199" s="24"/>
      <c r="BG199" s="24"/>
      <c r="BH199" s="24"/>
      <c r="BI199" s="24">
        <v>2</v>
      </c>
      <c r="BJ199" s="24">
        <v>2</v>
      </c>
      <c r="BK199" s="24">
        <v>2</v>
      </c>
      <c r="BL199" s="24">
        <v>2</v>
      </c>
      <c r="BM199" s="24">
        <v>2</v>
      </c>
      <c r="BN199" s="24">
        <v>2</v>
      </c>
      <c r="BO199" s="24">
        <v>2</v>
      </c>
      <c r="BP199" s="24">
        <v>2</v>
      </c>
      <c r="BQ199" s="24">
        <v>2</v>
      </c>
      <c r="BR199" s="24">
        <v>2</v>
      </c>
      <c r="BS199" s="24">
        <v>2</v>
      </c>
      <c r="BT199" s="24">
        <v>2</v>
      </c>
      <c r="BU199" s="24">
        <v>2</v>
      </c>
      <c r="BV199" s="24">
        <v>2</v>
      </c>
      <c r="BW199" s="24">
        <v>2</v>
      </c>
      <c r="BX199" s="24">
        <v>2</v>
      </c>
      <c r="BY199" s="24">
        <v>2</v>
      </c>
      <c r="BZ199" s="24">
        <v>2</v>
      </c>
      <c r="CA199" s="24">
        <v>2</v>
      </c>
      <c r="CB199" s="24">
        <v>2</v>
      </c>
      <c r="CC199" s="24">
        <v>1</v>
      </c>
      <c r="CD199" s="24">
        <v>2</v>
      </c>
      <c r="CE199" s="24">
        <v>2</v>
      </c>
      <c r="CF199" s="24">
        <v>2</v>
      </c>
      <c r="CG199" s="24">
        <v>2</v>
      </c>
      <c r="CH199" s="24">
        <v>2</v>
      </c>
      <c r="CI199" s="24">
        <v>2</v>
      </c>
      <c r="CJ199" s="24">
        <v>2</v>
      </c>
      <c r="CK199" s="24">
        <v>2</v>
      </c>
      <c r="CL199" s="57">
        <f>COUNTIF($BI199:$CK199,2)</f>
        <v>28</v>
      </c>
      <c r="CM199" s="67">
        <f>CL199/COUNTA($BI199:$CK199)</f>
        <v>0.96551724137931039</v>
      </c>
      <c r="CN199" s="57">
        <f>COUNTIF($BI199:$CK199,1)</f>
        <v>1</v>
      </c>
      <c r="CO199" s="67">
        <f>CN199/COUNTA($BI199:$CK199)</f>
        <v>3.4482758620689655E-2</v>
      </c>
      <c r="CP199" s="57">
        <f>COUNTIF($BI199:$CK199,0)</f>
        <v>0</v>
      </c>
      <c r="CQ199" s="67">
        <f>CP199/COUNTA($BI199:$CK199)</f>
        <v>0</v>
      </c>
      <c r="CR199" s="57">
        <f>(((CL199*2)+(CN199*1)+(CP199*0)))/COUNTA($BI199:$CK199)</f>
        <v>1.9655172413793103</v>
      </c>
      <c r="CS199" s="57" t="str">
        <f t="shared" si="68"/>
        <v>Đạt mục tiêu</v>
      </c>
    </row>
    <row r="200" spans="1:97" ht="31.5">
      <c r="A200" s="21">
        <v>148</v>
      </c>
      <c r="B200" s="28">
        <v>313</v>
      </c>
      <c r="C200" s="186" t="s">
        <v>252</v>
      </c>
      <c r="D200" s="186"/>
      <c r="E200" s="186"/>
      <c r="F200" s="29" t="s">
        <v>361</v>
      </c>
      <c r="G200" s="29" t="s">
        <v>361</v>
      </c>
      <c r="H200" s="29" t="s">
        <v>361</v>
      </c>
      <c r="I200" s="29" t="s">
        <v>361</v>
      </c>
      <c r="J200" s="29" t="s">
        <v>361</v>
      </c>
      <c r="K200" s="52" t="s">
        <v>346</v>
      </c>
      <c r="L200" s="29" t="s">
        <v>361</v>
      </c>
      <c r="M200" s="29" t="s">
        <v>361</v>
      </c>
      <c r="N200" s="29" t="s">
        <v>361</v>
      </c>
      <c r="O200" s="29" t="s">
        <v>361</v>
      </c>
      <c r="P200" s="29" t="s">
        <v>361</v>
      </c>
      <c r="Q200" s="29" t="s">
        <v>361</v>
      </c>
      <c r="R200" s="29" t="s">
        <v>361</v>
      </c>
      <c r="S200" s="29" t="s">
        <v>361</v>
      </c>
      <c r="T200" s="29" t="s">
        <v>361</v>
      </c>
      <c r="U200" s="29" t="s">
        <v>361</v>
      </c>
      <c r="V200" s="29" t="s">
        <v>361</v>
      </c>
      <c r="W200" s="28">
        <f t="shared" si="67"/>
        <v>0</v>
      </c>
      <c r="X200" s="29"/>
      <c r="Y200" s="91">
        <f>SUM(Y201:Y201)</f>
        <v>1</v>
      </c>
      <c r="Z200" s="29" t="s">
        <v>361</v>
      </c>
      <c r="AA200" s="29" t="s">
        <v>361</v>
      </c>
      <c r="AB200" s="29" t="s">
        <v>361</v>
      </c>
      <c r="AC200" s="29" t="s">
        <v>361</v>
      </c>
      <c r="AD200" s="29" t="s">
        <v>361</v>
      </c>
      <c r="AE200" s="29" t="s">
        <v>361</v>
      </c>
      <c r="AF200" s="29" t="s">
        <v>361</v>
      </c>
      <c r="AG200" s="29" t="s">
        <v>361</v>
      </c>
      <c r="AH200" s="29" t="s">
        <v>361</v>
      </c>
      <c r="AI200" s="29" t="s">
        <v>361</v>
      </c>
      <c r="AJ200" s="29" t="s">
        <v>361</v>
      </c>
      <c r="AK200" s="29" t="s">
        <v>361</v>
      </c>
      <c r="AL200" s="29" t="s">
        <v>361</v>
      </c>
      <c r="AM200" s="29" t="s">
        <v>361</v>
      </c>
      <c r="AN200" s="29" t="s">
        <v>361</v>
      </c>
      <c r="AO200" s="29" t="s">
        <v>361</v>
      </c>
      <c r="AP200" s="29"/>
      <c r="AQ200" s="29" t="s">
        <v>361</v>
      </c>
      <c r="AR200" s="29" t="s">
        <v>361</v>
      </c>
      <c r="AS200" s="29" t="s">
        <v>361</v>
      </c>
      <c r="AT200" s="29" t="s">
        <v>361</v>
      </c>
      <c r="AU200" s="29" t="s">
        <v>361</v>
      </c>
      <c r="AV200" s="29" t="s">
        <v>361</v>
      </c>
      <c r="AW200" s="29" t="s">
        <v>361</v>
      </c>
      <c r="AX200" s="29" t="s">
        <v>361</v>
      </c>
      <c r="AY200" s="29" t="s">
        <v>361</v>
      </c>
      <c r="AZ200" s="29" t="s">
        <v>361</v>
      </c>
      <c r="BA200" s="29" t="s">
        <v>361</v>
      </c>
      <c r="BB200" s="29"/>
      <c r="BC200" s="29" t="s">
        <v>361</v>
      </c>
      <c r="BD200" s="29" t="s">
        <v>361</v>
      </c>
      <c r="BE200" s="29" t="s">
        <v>361</v>
      </c>
      <c r="BF200" s="29" t="s">
        <v>361</v>
      </c>
      <c r="BG200" s="29" t="s">
        <v>361</v>
      </c>
      <c r="BH200" s="29" t="s">
        <v>361</v>
      </c>
      <c r="BI200" s="29" t="s">
        <v>361</v>
      </c>
      <c r="BJ200" s="29" t="s">
        <v>361</v>
      </c>
      <c r="BK200" s="29" t="s">
        <v>361</v>
      </c>
      <c r="BL200" s="29" t="s">
        <v>361</v>
      </c>
      <c r="BM200" s="29" t="s">
        <v>361</v>
      </c>
      <c r="BN200" s="29" t="s">
        <v>361</v>
      </c>
      <c r="BO200" s="29" t="s">
        <v>361</v>
      </c>
      <c r="BP200" s="29" t="s">
        <v>361</v>
      </c>
      <c r="BQ200" s="29" t="s">
        <v>361</v>
      </c>
      <c r="BR200" s="29" t="s">
        <v>361</v>
      </c>
      <c r="BS200" s="29" t="s">
        <v>361</v>
      </c>
      <c r="BT200" s="29" t="s">
        <v>361</v>
      </c>
      <c r="BU200" s="29" t="s">
        <v>361</v>
      </c>
      <c r="BV200" s="29" t="s">
        <v>361</v>
      </c>
      <c r="BW200" s="29" t="s">
        <v>361</v>
      </c>
      <c r="BX200" s="29" t="s">
        <v>361</v>
      </c>
      <c r="BY200" s="29" t="s">
        <v>361</v>
      </c>
      <c r="BZ200" s="29" t="s">
        <v>361</v>
      </c>
      <c r="CA200" s="29" t="s">
        <v>361</v>
      </c>
      <c r="CB200" s="29" t="s">
        <v>361</v>
      </c>
      <c r="CC200" s="29" t="s">
        <v>361</v>
      </c>
      <c r="CD200" s="29" t="s">
        <v>361</v>
      </c>
      <c r="CE200" s="29" t="s">
        <v>361</v>
      </c>
      <c r="CF200" s="29" t="s">
        <v>361</v>
      </c>
      <c r="CG200" s="29" t="s">
        <v>361</v>
      </c>
      <c r="CH200" s="29" t="s">
        <v>361</v>
      </c>
      <c r="CI200" s="29" t="s">
        <v>361</v>
      </c>
      <c r="CJ200" s="29" t="s">
        <v>361</v>
      </c>
      <c r="CK200" s="29" t="s">
        <v>361</v>
      </c>
      <c r="CL200" s="29" t="s">
        <v>361</v>
      </c>
      <c r="CM200" s="29" t="s">
        <v>361</v>
      </c>
      <c r="CN200" s="29" t="s">
        <v>361</v>
      </c>
      <c r="CO200" s="29" t="s">
        <v>361</v>
      </c>
      <c r="CP200" s="29" t="s">
        <v>361</v>
      </c>
      <c r="CQ200" s="29" t="s">
        <v>361</v>
      </c>
      <c r="CR200" s="29" t="s">
        <v>361</v>
      </c>
      <c r="CS200" s="29" t="s">
        <v>361</v>
      </c>
    </row>
    <row r="201" spans="1:97" ht="78.75" customHeight="1">
      <c r="A201" s="21">
        <v>149</v>
      </c>
      <c r="B201" s="24">
        <v>316</v>
      </c>
      <c r="C201" s="50" t="s">
        <v>413</v>
      </c>
      <c r="D201" s="55" t="s">
        <v>10</v>
      </c>
      <c r="E201" s="50" t="s">
        <v>414</v>
      </c>
      <c r="F201" s="55" t="s">
        <v>12</v>
      </c>
      <c r="G201" s="50" t="s">
        <v>414</v>
      </c>
      <c r="H201" s="7" t="s">
        <v>412</v>
      </c>
      <c r="I201" s="52" t="s">
        <v>780</v>
      </c>
      <c r="J201" s="24" t="s">
        <v>497</v>
      </c>
      <c r="K201" s="52" t="s">
        <v>346</v>
      </c>
      <c r="L201" s="24" t="s">
        <v>298</v>
      </c>
      <c r="M201" s="24" t="s">
        <v>186</v>
      </c>
      <c r="N201" s="29"/>
      <c r="O201" s="29"/>
      <c r="P201" s="29"/>
      <c r="Q201" s="31" t="s">
        <v>186</v>
      </c>
      <c r="R201" s="35"/>
      <c r="S201" s="29"/>
      <c r="T201" s="29"/>
      <c r="U201" s="29"/>
      <c r="V201" s="29"/>
      <c r="W201" s="28">
        <f t="shared" si="67"/>
        <v>1</v>
      </c>
      <c r="X201" s="29"/>
      <c r="Y201" s="91">
        <v>1</v>
      </c>
      <c r="Z201" s="24"/>
      <c r="AA201" s="24"/>
      <c r="AB201" s="24"/>
      <c r="AC201" s="24"/>
      <c r="AD201" s="24"/>
      <c r="AE201" s="24"/>
      <c r="AF201" s="24"/>
      <c r="AG201" s="24"/>
      <c r="AH201" s="24"/>
      <c r="AI201" s="24"/>
      <c r="AJ201" s="24"/>
      <c r="AK201" s="24"/>
      <c r="AL201" s="24"/>
      <c r="AM201" s="24"/>
      <c r="AN201" s="24"/>
      <c r="AO201" s="24" t="s">
        <v>754</v>
      </c>
      <c r="AP201" s="24"/>
      <c r="AQ201" s="24"/>
      <c r="AR201" s="24"/>
      <c r="AS201" s="24"/>
      <c r="AT201" s="24"/>
      <c r="AU201" s="24"/>
      <c r="AV201" s="24"/>
      <c r="AW201" s="24"/>
      <c r="AX201" s="24"/>
      <c r="AY201" s="24"/>
      <c r="AZ201" s="24"/>
      <c r="BA201" s="24"/>
      <c r="BB201" s="24"/>
      <c r="BC201" s="24"/>
      <c r="BD201" s="24"/>
      <c r="BE201" s="24"/>
      <c r="BF201" s="24"/>
      <c r="BG201" s="24"/>
      <c r="BH201" s="24"/>
      <c r="BI201" s="24">
        <v>2</v>
      </c>
      <c r="BJ201" s="24">
        <v>2</v>
      </c>
      <c r="BK201" s="24">
        <v>1</v>
      </c>
      <c r="BL201" s="24">
        <v>2</v>
      </c>
      <c r="BM201" s="24">
        <v>2</v>
      </c>
      <c r="BN201" s="24">
        <v>2</v>
      </c>
      <c r="BO201" s="24">
        <v>2</v>
      </c>
      <c r="BP201" s="24">
        <v>1</v>
      </c>
      <c r="BQ201" s="24">
        <v>2</v>
      </c>
      <c r="BR201" s="24">
        <v>1</v>
      </c>
      <c r="BS201" s="24">
        <v>2</v>
      </c>
      <c r="BT201" s="24">
        <v>2</v>
      </c>
      <c r="BU201" s="24">
        <v>2</v>
      </c>
      <c r="BV201" s="24">
        <v>2</v>
      </c>
      <c r="BW201" s="24">
        <v>2</v>
      </c>
      <c r="BX201" s="24">
        <v>1</v>
      </c>
      <c r="BY201" s="24">
        <v>2</v>
      </c>
      <c r="BZ201" s="24">
        <v>2</v>
      </c>
      <c r="CA201" s="24">
        <v>1</v>
      </c>
      <c r="CB201" s="24">
        <v>1</v>
      </c>
      <c r="CC201" s="24">
        <v>1</v>
      </c>
      <c r="CD201" s="24">
        <v>2</v>
      </c>
      <c r="CE201" s="24">
        <v>2</v>
      </c>
      <c r="CF201" s="24">
        <v>2</v>
      </c>
      <c r="CG201" s="24">
        <v>2</v>
      </c>
      <c r="CH201" s="24">
        <v>2</v>
      </c>
      <c r="CI201" s="24">
        <v>2</v>
      </c>
      <c r="CJ201" s="24"/>
      <c r="CK201" s="24">
        <v>2</v>
      </c>
      <c r="CL201" s="57">
        <f>COUNTIF($BI201:$CK201,2)</f>
        <v>21</v>
      </c>
      <c r="CM201" s="67">
        <f>CL201/COUNTA($BI201:$CK201)</f>
        <v>0.75</v>
      </c>
      <c r="CN201" s="57">
        <f>COUNTIF($BI201:$CK201,1)</f>
        <v>7</v>
      </c>
      <c r="CO201" s="67">
        <f>CN201/COUNTA($BI201:$CK201)</f>
        <v>0.25</v>
      </c>
      <c r="CP201" s="57">
        <f>COUNTIF($BI201:$CK201,0)</f>
        <v>0</v>
      </c>
      <c r="CQ201" s="67">
        <f>CP201/COUNTA($BI201:$CK201)</f>
        <v>0</v>
      </c>
      <c r="CR201" s="57">
        <f>(((CL201*2)+(CN201*1)+(CP201*0)))/COUNTA($BI201:$CK201)</f>
        <v>1.75</v>
      </c>
      <c r="CS201" s="57" t="str">
        <f t="shared" si="68"/>
        <v>Đạt mục tiêu</v>
      </c>
    </row>
    <row r="202" spans="1:97" ht="31.5">
      <c r="A202" s="21">
        <v>151</v>
      </c>
      <c r="B202" s="28">
        <v>318</v>
      </c>
      <c r="C202" s="186" t="s">
        <v>254</v>
      </c>
      <c r="D202" s="186"/>
      <c r="E202" s="186"/>
      <c r="F202" s="29" t="s">
        <v>361</v>
      </c>
      <c r="G202" s="29" t="s">
        <v>361</v>
      </c>
      <c r="H202" s="29" t="s">
        <v>361</v>
      </c>
      <c r="I202" s="29" t="s">
        <v>361</v>
      </c>
      <c r="J202" s="29" t="s">
        <v>361</v>
      </c>
      <c r="K202" s="52" t="s">
        <v>346</v>
      </c>
      <c r="L202" s="29" t="s">
        <v>361</v>
      </c>
      <c r="M202" s="29" t="s">
        <v>361</v>
      </c>
      <c r="N202" s="29" t="s">
        <v>361</v>
      </c>
      <c r="O202" s="29" t="s">
        <v>361</v>
      </c>
      <c r="P202" s="29" t="s">
        <v>361</v>
      </c>
      <c r="Q202" s="29" t="s">
        <v>361</v>
      </c>
      <c r="R202" s="29" t="s">
        <v>361</v>
      </c>
      <c r="S202" s="29" t="s">
        <v>361</v>
      </c>
      <c r="T202" s="29" t="s">
        <v>361</v>
      </c>
      <c r="U202" s="29" t="s">
        <v>361</v>
      </c>
      <c r="V202" s="29" t="s">
        <v>361</v>
      </c>
      <c r="W202" s="28">
        <f t="shared" si="67"/>
        <v>0</v>
      </c>
      <c r="X202" s="29"/>
      <c r="Y202" s="91"/>
      <c r="Z202" s="29" t="s">
        <v>361</v>
      </c>
      <c r="AA202" s="29" t="s">
        <v>361</v>
      </c>
      <c r="AB202" s="29" t="s">
        <v>361</v>
      </c>
      <c r="AC202" s="29" t="s">
        <v>361</v>
      </c>
      <c r="AD202" s="29" t="s">
        <v>361</v>
      </c>
      <c r="AE202" s="29" t="s">
        <v>361</v>
      </c>
      <c r="AF202" s="29" t="s">
        <v>361</v>
      </c>
      <c r="AG202" s="29" t="s">
        <v>361</v>
      </c>
      <c r="AH202" s="29" t="s">
        <v>361</v>
      </c>
      <c r="AI202" s="29" t="s">
        <v>361</v>
      </c>
      <c r="AJ202" s="29" t="s">
        <v>361</v>
      </c>
      <c r="AK202" s="29" t="s">
        <v>361</v>
      </c>
      <c r="AL202" s="29" t="s">
        <v>361</v>
      </c>
      <c r="AM202" s="29" t="s">
        <v>361</v>
      </c>
      <c r="AN202" s="29" t="s">
        <v>361</v>
      </c>
      <c r="AO202" s="29" t="s">
        <v>361</v>
      </c>
      <c r="AP202" s="29"/>
      <c r="AQ202" s="29" t="s">
        <v>361</v>
      </c>
      <c r="AR202" s="29" t="s">
        <v>361</v>
      </c>
      <c r="AS202" s="29" t="s">
        <v>361</v>
      </c>
      <c r="AT202" s="29" t="s">
        <v>361</v>
      </c>
      <c r="AU202" s="29" t="s">
        <v>361</v>
      </c>
      <c r="AV202" s="29" t="s">
        <v>361</v>
      </c>
      <c r="AW202" s="29" t="s">
        <v>361</v>
      </c>
      <c r="AX202" s="29" t="s">
        <v>361</v>
      </c>
      <c r="AY202" s="29" t="s">
        <v>361</v>
      </c>
      <c r="AZ202" s="29" t="s">
        <v>361</v>
      </c>
      <c r="BA202" s="29" t="s">
        <v>361</v>
      </c>
      <c r="BB202" s="29"/>
      <c r="BC202" s="29" t="s">
        <v>361</v>
      </c>
      <c r="BD202" s="29" t="s">
        <v>361</v>
      </c>
      <c r="BE202" s="29" t="s">
        <v>361</v>
      </c>
      <c r="BF202" s="29" t="s">
        <v>361</v>
      </c>
      <c r="BG202" s="29" t="s">
        <v>361</v>
      </c>
      <c r="BH202" s="29" t="s">
        <v>361</v>
      </c>
      <c r="BI202" s="29" t="s">
        <v>361</v>
      </c>
      <c r="BJ202" s="29" t="s">
        <v>361</v>
      </c>
      <c r="BK202" s="29" t="s">
        <v>361</v>
      </c>
      <c r="BL202" s="29" t="s">
        <v>361</v>
      </c>
      <c r="BM202" s="29" t="s">
        <v>361</v>
      </c>
      <c r="BN202" s="29" t="s">
        <v>361</v>
      </c>
      <c r="BO202" s="29" t="s">
        <v>361</v>
      </c>
      <c r="BP202" s="29" t="s">
        <v>361</v>
      </c>
      <c r="BQ202" s="29" t="s">
        <v>361</v>
      </c>
      <c r="BR202" s="29" t="s">
        <v>361</v>
      </c>
      <c r="BS202" s="29" t="s">
        <v>361</v>
      </c>
      <c r="BT202" s="29" t="s">
        <v>361</v>
      </c>
      <c r="BU202" s="29" t="s">
        <v>361</v>
      </c>
      <c r="BV202" s="29" t="s">
        <v>361</v>
      </c>
      <c r="BW202" s="29" t="s">
        <v>361</v>
      </c>
      <c r="BX202" s="29" t="s">
        <v>361</v>
      </c>
      <c r="BY202" s="29" t="s">
        <v>361</v>
      </c>
      <c r="BZ202" s="29" t="s">
        <v>361</v>
      </c>
      <c r="CA202" s="29" t="s">
        <v>361</v>
      </c>
      <c r="CB202" s="29" t="s">
        <v>361</v>
      </c>
      <c r="CC202" s="29" t="s">
        <v>361</v>
      </c>
      <c r="CD202" s="29" t="s">
        <v>361</v>
      </c>
      <c r="CE202" s="29" t="s">
        <v>361</v>
      </c>
      <c r="CF202" s="29" t="s">
        <v>361</v>
      </c>
      <c r="CG202" s="29" t="s">
        <v>361</v>
      </c>
      <c r="CH202" s="29" t="s">
        <v>361</v>
      </c>
      <c r="CI202" s="29" t="s">
        <v>361</v>
      </c>
      <c r="CJ202" s="29" t="s">
        <v>361</v>
      </c>
      <c r="CK202" s="29" t="s">
        <v>361</v>
      </c>
      <c r="CL202" s="29" t="s">
        <v>361</v>
      </c>
      <c r="CM202" s="29" t="s">
        <v>361</v>
      </c>
      <c r="CN202" s="29" t="s">
        <v>361</v>
      </c>
      <c r="CO202" s="29" t="s">
        <v>361</v>
      </c>
      <c r="CP202" s="29" t="s">
        <v>361</v>
      </c>
      <c r="CQ202" s="29" t="s">
        <v>361</v>
      </c>
      <c r="CR202" s="29" t="s">
        <v>361</v>
      </c>
      <c r="CS202" s="29" t="s">
        <v>361</v>
      </c>
    </row>
    <row r="203" spans="1:97" s="39" customFormat="1" ht="18.75" hidden="1" customHeight="1">
      <c r="A203" s="40">
        <v>152</v>
      </c>
      <c r="B203" s="72">
        <v>322</v>
      </c>
      <c r="C203" s="73"/>
      <c r="D203" s="74"/>
      <c r="E203" s="75"/>
      <c r="F203" s="76"/>
      <c r="G203" s="72"/>
      <c r="H203" s="72"/>
      <c r="I203" s="72"/>
      <c r="J203" s="72"/>
      <c r="K203" s="77"/>
      <c r="L203" s="72" t="s">
        <v>299</v>
      </c>
      <c r="M203" s="72" t="s">
        <v>186</v>
      </c>
      <c r="N203" s="72"/>
      <c r="O203" s="72"/>
      <c r="P203" s="72"/>
      <c r="Q203" s="72"/>
      <c r="R203" s="72"/>
      <c r="S203" s="72"/>
      <c r="T203" s="72"/>
      <c r="U203" s="72"/>
      <c r="V203" s="72"/>
      <c r="W203" s="28">
        <f t="shared" si="67"/>
        <v>0</v>
      </c>
      <c r="X203" s="72"/>
      <c r="Y203" s="91"/>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72"/>
      <c r="CR203" s="72"/>
      <c r="CS203" s="72"/>
    </row>
    <row r="204" spans="1:97" ht="31.5">
      <c r="A204" s="21">
        <v>156</v>
      </c>
      <c r="B204" s="28">
        <v>326</v>
      </c>
      <c r="C204" s="186" t="s">
        <v>323</v>
      </c>
      <c r="D204" s="186"/>
      <c r="E204" s="186"/>
      <c r="F204" s="29" t="s">
        <v>361</v>
      </c>
      <c r="G204" s="29" t="s">
        <v>361</v>
      </c>
      <c r="H204" s="29" t="s">
        <v>361</v>
      </c>
      <c r="I204" s="29" t="s">
        <v>361</v>
      </c>
      <c r="J204" s="29" t="s">
        <v>361</v>
      </c>
      <c r="K204" s="52" t="s">
        <v>346</v>
      </c>
      <c r="L204" s="29" t="s">
        <v>361</v>
      </c>
      <c r="M204" s="29" t="s">
        <v>361</v>
      </c>
      <c r="N204" s="29" t="s">
        <v>361</v>
      </c>
      <c r="O204" s="29" t="s">
        <v>361</v>
      </c>
      <c r="P204" s="29" t="s">
        <v>361</v>
      </c>
      <c r="Q204" s="29" t="s">
        <v>361</v>
      </c>
      <c r="R204" s="29" t="s">
        <v>361</v>
      </c>
      <c r="S204" s="29" t="s">
        <v>361</v>
      </c>
      <c r="T204" s="29" t="s">
        <v>361</v>
      </c>
      <c r="U204" s="29" t="s">
        <v>361</v>
      </c>
      <c r="V204" s="29" t="s">
        <v>361</v>
      </c>
      <c r="W204" s="28">
        <f t="shared" si="67"/>
        <v>0</v>
      </c>
      <c r="X204" s="29"/>
      <c r="Y204" s="91">
        <f>SUM(Y205:Y208)</f>
        <v>4</v>
      </c>
      <c r="Z204" s="29" t="s">
        <v>361</v>
      </c>
      <c r="AA204" s="29" t="s">
        <v>361</v>
      </c>
      <c r="AB204" s="29" t="s">
        <v>361</v>
      </c>
      <c r="AC204" s="29" t="s">
        <v>361</v>
      </c>
      <c r="AD204" s="29" t="s">
        <v>361</v>
      </c>
      <c r="AE204" s="29" t="s">
        <v>361</v>
      </c>
      <c r="AF204" s="29" t="s">
        <v>361</v>
      </c>
      <c r="AG204" s="29" t="s">
        <v>361</v>
      </c>
      <c r="AH204" s="29" t="s">
        <v>361</v>
      </c>
      <c r="AI204" s="29" t="s">
        <v>361</v>
      </c>
      <c r="AJ204" s="29" t="s">
        <v>361</v>
      </c>
      <c r="AK204" s="29" t="s">
        <v>361</v>
      </c>
      <c r="AL204" s="29" t="s">
        <v>361</v>
      </c>
      <c r="AM204" s="29" t="s">
        <v>361</v>
      </c>
      <c r="AN204" s="29" t="s">
        <v>361</v>
      </c>
      <c r="AO204" s="29" t="s">
        <v>361</v>
      </c>
      <c r="AP204" s="29"/>
      <c r="AQ204" s="29" t="s">
        <v>361</v>
      </c>
      <c r="AR204" s="29" t="s">
        <v>361</v>
      </c>
      <c r="AS204" s="29" t="s">
        <v>361</v>
      </c>
      <c r="AT204" s="29" t="s">
        <v>361</v>
      </c>
      <c r="AU204" s="29" t="s">
        <v>361</v>
      </c>
      <c r="AV204" s="29" t="s">
        <v>361</v>
      </c>
      <c r="AW204" s="29" t="s">
        <v>361</v>
      </c>
      <c r="AX204" s="29" t="s">
        <v>361</v>
      </c>
      <c r="AY204" s="29" t="s">
        <v>361</v>
      </c>
      <c r="AZ204" s="29" t="s">
        <v>361</v>
      </c>
      <c r="BA204" s="29" t="s">
        <v>361</v>
      </c>
      <c r="BB204" s="29"/>
      <c r="BC204" s="29" t="s">
        <v>361</v>
      </c>
      <c r="BD204" s="29" t="s">
        <v>361</v>
      </c>
      <c r="BE204" s="29" t="s">
        <v>361</v>
      </c>
      <c r="BF204" s="29" t="s">
        <v>361</v>
      </c>
      <c r="BG204" s="29" t="s">
        <v>361</v>
      </c>
      <c r="BH204" s="29" t="s">
        <v>361</v>
      </c>
      <c r="BI204" s="29" t="s">
        <v>361</v>
      </c>
      <c r="BJ204" s="29" t="s">
        <v>361</v>
      </c>
      <c r="BK204" s="29" t="s">
        <v>361</v>
      </c>
      <c r="BL204" s="29" t="s">
        <v>361</v>
      </c>
      <c r="BM204" s="29" t="s">
        <v>361</v>
      </c>
      <c r="BN204" s="29" t="s">
        <v>361</v>
      </c>
      <c r="BO204" s="29" t="s">
        <v>361</v>
      </c>
      <c r="BP204" s="29" t="s">
        <v>361</v>
      </c>
      <c r="BQ204" s="29" t="s">
        <v>361</v>
      </c>
      <c r="BR204" s="29" t="s">
        <v>361</v>
      </c>
      <c r="BS204" s="29" t="s">
        <v>361</v>
      </c>
      <c r="BT204" s="29" t="s">
        <v>361</v>
      </c>
      <c r="BU204" s="29" t="s">
        <v>361</v>
      </c>
      <c r="BV204" s="29" t="s">
        <v>361</v>
      </c>
      <c r="BW204" s="29" t="s">
        <v>361</v>
      </c>
      <c r="BX204" s="29" t="s">
        <v>361</v>
      </c>
      <c r="BY204" s="29" t="s">
        <v>361</v>
      </c>
      <c r="BZ204" s="29" t="s">
        <v>361</v>
      </c>
      <c r="CA204" s="29" t="s">
        <v>361</v>
      </c>
      <c r="CB204" s="29" t="s">
        <v>361</v>
      </c>
      <c r="CC204" s="29" t="s">
        <v>361</v>
      </c>
      <c r="CD204" s="29" t="s">
        <v>361</v>
      </c>
      <c r="CE204" s="29" t="s">
        <v>361</v>
      </c>
      <c r="CF204" s="29" t="s">
        <v>361</v>
      </c>
      <c r="CG204" s="29" t="s">
        <v>361</v>
      </c>
      <c r="CH204" s="29" t="s">
        <v>361</v>
      </c>
      <c r="CI204" s="29" t="s">
        <v>361</v>
      </c>
      <c r="CJ204" s="29" t="s">
        <v>361</v>
      </c>
      <c r="CK204" s="29" t="s">
        <v>361</v>
      </c>
      <c r="CL204" s="29" t="s">
        <v>361</v>
      </c>
      <c r="CM204" s="29" t="s">
        <v>361</v>
      </c>
      <c r="CN204" s="29" t="s">
        <v>361</v>
      </c>
      <c r="CO204" s="29" t="s">
        <v>361</v>
      </c>
      <c r="CP204" s="29" t="s">
        <v>361</v>
      </c>
      <c r="CQ204" s="29" t="s">
        <v>361</v>
      </c>
      <c r="CR204" s="29" t="s">
        <v>361</v>
      </c>
      <c r="CS204" s="29" t="s">
        <v>361</v>
      </c>
    </row>
    <row r="205" spans="1:97" ht="47.25">
      <c r="A205" s="21">
        <v>157</v>
      </c>
      <c r="B205" s="24">
        <v>329</v>
      </c>
      <c r="C205" s="181" t="s">
        <v>197</v>
      </c>
      <c r="D205" s="191" t="s">
        <v>10</v>
      </c>
      <c r="E205" s="181" t="s">
        <v>99</v>
      </c>
      <c r="F205" s="191" t="s">
        <v>12</v>
      </c>
      <c r="G205" s="7" t="s">
        <v>460</v>
      </c>
      <c r="H205" s="7" t="s">
        <v>415</v>
      </c>
      <c r="I205" s="52" t="s">
        <v>780</v>
      </c>
      <c r="J205" s="24" t="s">
        <v>497</v>
      </c>
      <c r="K205" s="52" t="s">
        <v>346</v>
      </c>
      <c r="L205" s="24" t="s">
        <v>298</v>
      </c>
      <c r="M205" s="24" t="s">
        <v>186</v>
      </c>
      <c r="N205" s="24" t="s">
        <v>186</v>
      </c>
      <c r="O205" s="24"/>
      <c r="P205" s="24"/>
      <c r="Q205" s="24"/>
      <c r="R205" s="24"/>
      <c r="S205" s="24"/>
      <c r="T205" s="24"/>
      <c r="U205" s="24"/>
      <c r="V205" s="24"/>
      <c r="W205" s="28">
        <f t="shared" si="67"/>
        <v>1</v>
      </c>
      <c r="X205" s="24"/>
      <c r="Y205" s="91">
        <v>1</v>
      </c>
      <c r="Z205" s="24"/>
      <c r="AA205" s="24" t="s">
        <v>754</v>
      </c>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v>2</v>
      </c>
      <c r="BJ205" s="24">
        <v>2</v>
      </c>
      <c r="BK205" s="24">
        <v>2</v>
      </c>
      <c r="BL205" s="24">
        <v>2</v>
      </c>
      <c r="BM205" s="24">
        <v>2</v>
      </c>
      <c r="BN205" s="24">
        <v>2</v>
      </c>
      <c r="BO205" s="24">
        <v>2</v>
      </c>
      <c r="BP205" s="24">
        <v>2</v>
      </c>
      <c r="BQ205" s="24">
        <v>2</v>
      </c>
      <c r="BR205" s="24">
        <v>2</v>
      </c>
      <c r="BS205" s="24">
        <v>2</v>
      </c>
      <c r="BT205" s="24">
        <v>2</v>
      </c>
      <c r="BU205" s="24">
        <v>2</v>
      </c>
      <c r="BV205" s="24">
        <v>2</v>
      </c>
      <c r="BW205" s="24">
        <v>2</v>
      </c>
      <c r="BX205" s="24">
        <v>2</v>
      </c>
      <c r="BY205" s="24">
        <v>2</v>
      </c>
      <c r="BZ205" s="24">
        <v>2</v>
      </c>
      <c r="CA205" s="24">
        <v>2</v>
      </c>
      <c r="CB205" s="24">
        <v>2</v>
      </c>
      <c r="CC205" s="24">
        <v>1</v>
      </c>
      <c r="CD205" s="24">
        <v>2</v>
      </c>
      <c r="CE205" s="24">
        <v>2</v>
      </c>
      <c r="CF205" s="24">
        <v>2</v>
      </c>
      <c r="CG205" s="24">
        <v>2</v>
      </c>
      <c r="CH205" s="24">
        <v>2</v>
      </c>
      <c r="CI205" s="24">
        <v>2</v>
      </c>
      <c r="CJ205" s="24"/>
      <c r="CK205" s="24">
        <v>2</v>
      </c>
      <c r="CL205" s="57">
        <f>COUNTIF($BI205:$CK205,2)</f>
        <v>27</v>
      </c>
      <c r="CM205" s="67">
        <f>CL205/COUNTA($BI205:$CK205)</f>
        <v>0.9642857142857143</v>
      </c>
      <c r="CN205" s="57">
        <f>COUNTIF($BI205:$CK205,1)</f>
        <v>1</v>
      </c>
      <c r="CO205" s="67">
        <f>CN205/COUNTA($BI205:$CK205)</f>
        <v>3.5714285714285712E-2</v>
      </c>
      <c r="CP205" s="57">
        <f>COUNTIF($BI205:$CK205,0)</f>
        <v>0</v>
      </c>
      <c r="CQ205" s="67">
        <f>CP205/COUNTA($BI205:$CK205)</f>
        <v>0</v>
      </c>
      <c r="CR205" s="57">
        <f>(((CL205*2)+(CN205*1)+(CP205*0)))/COUNTA($BI205:$CK205)</f>
        <v>1.9642857142857142</v>
      </c>
      <c r="CS205" s="57" t="str">
        <f t="shared" si="68"/>
        <v>Đạt mục tiêu</v>
      </c>
    </row>
    <row r="206" spans="1:97" ht="36.75" customHeight="1">
      <c r="A206" s="21">
        <v>158</v>
      </c>
      <c r="B206" s="24">
        <v>334</v>
      </c>
      <c r="C206" s="190"/>
      <c r="D206" s="192"/>
      <c r="E206" s="190"/>
      <c r="F206" s="192"/>
      <c r="G206" s="7" t="s">
        <v>620</v>
      </c>
      <c r="H206" s="7" t="s">
        <v>621</v>
      </c>
      <c r="I206" s="52" t="s">
        <v>780</v>
      </c>
      <c r="J206" s="24" t="s">
        <v>497</v>
      </c>
      <c r="K206" s="52" t="s">
        <v>346</v>
      </c>
      <c r="L206" s="24" t="s">
        <v>298</v>
      </c>
      <c r="M206" s="24" t="s">
        <v>186</v>
      </c>
      <c r="N206" s="24"/>
      <c r="O206" s="24" t="s">
        <v>186</v>
      </c>
      <c r="P206" s="24"/>
      <c r="Q206" s="24"/>
      <c r="R206" s="24"/>
      <c r="S206" s="24"/>
      <c r="T206" s="24"/>
      <c r="U206" s="24"/>
      <c r="V206" s="24"/>
      <c r="W206" s="28">
        <f t="shared" si="67"/>
        <v>1</v>
      </c>
      <c r="X206" s="24"/>
      <c r="Y206" s="91">
        <v>1</v>
      </c>
      <c r="Z206" s="24"/>
      <c r="AA206" s="24"/>
      <c r="AB206" s="24"/>
      <c r="AC206" s="24"/>
      <c r="AD206" s="24"/>
      <c r="AE206" s="24"/>
      <c r="AF206" s="24"/>
      <c r="AG206" s="24" t="s">
        <v>754</v>
      </c>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v>2</v>
      </c>
      <c r="BJ206" s="24">
        <v>2</v>
      </c>
      <c r="BK206" s="24">
        <v>1</v>
      </c>
      <c r="BL206" s="24">
        <v>1</v>
      </c>
      <c r="BM206" s="24">
        <v>2</v>
      </c>
      <c r="BN206" s="24">
        <v>2</v>
      </c>
      <c r="BO206" s="24">
        <v>2</v>
      </c>
      <c r="BP206" s="24">
        <v>1</v>
      </c>
      <c r="BQ206" s="24">
        <v>2</v>
      </c>
      <c r="BR206" s="24">
        <v>1</v>
      </c>
      <c r="BS206" s="24">
        <v>2</v>
      </c>
      <c r="BT206" s="24">
        <v>2</v>
      </c>
      <c r="BU206" s="24">
        <v>2</v>
      </c>
      <c r="BV206" s="24">
        <v>2</v>
      </c>
      <c r="BW206" s="24">
        <v>2</v>
      </c>
      <c r="BX206" s="24">
        <v>1</v>
      </c>
      <c r="BY206" s="24">
        <v>2</v>
      </c>
      <c r="BZ206" s="24">
        <v>2</v>
      </c>
      <c r="CA206" s="24">
        <v>1</v>
      </c>
      <c r="CB206" s="24">
        <v>1</v>
      </c>
      <c r="CC206" s="24">
        <v>1</v>
      </c>
      <c r="CD206" s="24">
        <v>2</v>
      </c>
      <c r="CE206" s="24">
        <v>2</v>
      </c>
      <c r="CF206" s="24">
        <v>2</v>
      </c>
      <c r="CG206" s="24">
        <v>2</v>
      </c>
      <c r="CH206" s="24">
        <v>2</v>
      </c>
      <c r="CI206" s="24">
        <v>2</v>
      </c>
      <c r="CJ206" s="24"/>
      <c r="CK206" s="24">
        <v>2</v>
      </c>
      <c r="CL206" s="57">
        <f>COUNTIF($BI206:$CK206,2)</f>
        <v>20</v>
      </c>
      <c r="CM206" s="67">
        <f>CL206/COUNTA($BI206:$CK206)</f>
        <v>0.7142857142857143</v>
      </c>
      <c r="CN206" s="57">
        <f>COUNTIF($BI206:$CK206,1)</f>
        <v>8</v>
      </c>
      <c r="CO206" s="67">
        <f>CN206/COUNTA($BI206:$CK206)</f>
        <v>0.2857142857142857</v>
      </c>
      <c r="CP206" s="57">
        <f>COUNTIF($BI206:$CK206,0)</f>
        <v>0</v>
      </c>
      <c r="CQ206" s="67">
        <f>CP206/COUNTA($BI206:$CK206)</f>
        <v>0</v>
      </c>
      <c r="CR206" s="57">
        <f>(((CL206*2)+(CN206*1)+(CP206*0)))/COUNTA($BI206:$CK206)</f>
        <v>1.7142857142857142</v>
      </c>
      <c r="CS206" s="57" t="str">
        <f t="shared" si="68"/>
        <v>Đạt mục tiêu</v>
      </c>
    </row>
    <row r="207" spans="1:97" ht="36.75" customHeight="1">
      <c r="A207" s="21"/>
      <c r="B207" s="24"/>
      <c r="C207" s="182"/>
      <c r="D207" s="193"/>
      <c r="E207" s="182"/>
      <c r="F207" s="193"/>
      <c r="G207" s="7" t="s">
        <v>619</v>
      </c>
      <c r="H207" s="7" t="s">
        <v>629</v>
      </c>
      <c r="I207" s="52" t="s">
        <v>780</v>
      </c>
      <c r="J207" s="24" t="s">
        <v>497</v>
      </c>
      <c r="K207" s="52" t="s">
        <v>346</v>
      </c>
      <c r="L207" s="24" t="s">
        <v>298</v>
      </c>
      <c r="M207" s="24" t="s">
        <v>186</v>
      </c>
      <c r="N207" s="24"/>
      <c r="O207" s="24"/>
      <c r="P207" s="24"/>
      <c r="Q207" s="24"/>
      <c r="R207" s="24"/>
      <c r="S207" s="24"/>
      <c r="T207" s="24"/>
      <c r="U207" s="24"/>
      <c r="V207" s="24" t="s">
        <v>186</v>
      </c>
      <c r="W207" s="28">
        <f t="shared" si="67"/>
        <v>1</v>
      </c>
      <c r="X207" s="24"/>
      <c r="Y207" s="91">
        <v>1</v>
      </c>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t="s">
        <v>754</v>
      </c>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57">
        <f>COUNTIF($BI207:$CK207,2)</f>
        <v>0</v>
      </c>
      <c r="CM207" s="67" t="e">
        <f>CL207/COUNTA($BI207:$CK207)</f>
        <v>#DIV/0!</v>
      </c>
      <c r="CN207" s="57">
        <f>COUNTIF($BI207:$CK207,1)</f>
        <v>0</v>
      </c>
      <c r="CO207" s="67" t="e">
        <f>CN207/COUNTA($BI207:$CK207)</f>
        <v>#DIV/0!</v>
      </c>
      <c r="CP207" s="57">
        <f>COUNTIF($BI207:$CK207,0)</f>
        <v>0</v>
      </c>
      <c r="CQ207" s="67" t="e">
        <f>CP207/COUNTA($BI207:$CK207)</f>
        <v>#DIV/0!</v>
      </c>
      <c r="CR207" s="57" t="e">
        <f>(((CL207*2)+(CN207*1)+(CP207*0)))/COUNTA($BI207:$CK207)</f>
        <v>#DIV/0!</v>
      </c>
      <c r="CS207" s="57" t="e">
        <f t="shared" si="68"/>
        <v>#DIV/0!</v>
      </c>
    </row>
    <row r="208" spans="1:97" ht="63">
      <c r="A208" s="21">
        <v>159</v>
      </c>
      <c r="B208" s="24">
        <v>335</v>
      </c>
      <c r="C208" s="50" t="s">
        <v>100</v>
      </c>
      <c r="D208" s="55" t="s">
        <v>12</v>
      </c>
      <c r="E208" s="50" t="s">
        <v>100</v>
      </c>
      <c r="F208" s="55" t="s">
        <v>12</v>
      </c>
      <c r="G208" s="7" t="s">
        <v>461</v>
      </c>
      <c r="H208" s="7" t="s">
        <v>416</v>
      </c>
      <c r="I208" s="52" t="s">
        <v>780</v>
      </c>
      <c r="J208" s="24" t="s">
        <v>497</v>
      </c>
      <c r="K208" s="52" t="s">
        <v>346</v>
      </c>
      <c r="L208" s="24" t="s">
        <v>298</v>
      </c>
      <c r="M208" s="24" t="s">
        <v>186</v>
      </c>
      <c r="N208" s="24"/>
      <c r="O208" s="24"/>
      <c r="P208" s="24"/>
      <c r="Q208" s="24"/>
      <c r="R208" s="24"/>
      <c r="S208" s="24"/>
      <c r="T208" s="24"/>
      <c r="U208" s="24"/>
      <c r="V208" s="24" t="s">
        <v>186</v>
      </c>
      <c r="W208" s="28">
        <f t="shared" si="67"/>
        <v>1</v>
      </c>
      <c r="X208" s="24"/>
      <c r="Y208" s="91">
        <v>1</v>
      </c>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t="s">
        <v>754</v>
      </c>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57">
        <f>COUNTIF($BI208:$CK208,2)</f>
        <v>0</v>
      </c>
      <c r="CM208" s="67" t="e">
        <f>CL208/COUNTA($BI208:$CK208)</f>
        <v>#DIV/0!</v>
      </c>
      <c r="CN208" s="57">
        <f>COUNTIF($BI208:$CK208,1)</f>
        <v>0</v>
      </c>
      <c r="CO208" s="67" t="e">
        <f>CN208/COUNTA($BI208:$CK208)</f>
        <v>#DIV/0!</v>
      </c>
      <c r="CP208" s="57">
        <f>COUNTIF($BI208:$CK208,0)</f>
        <v>0</v>
      </c>
      <c r="CQ208" s="67" t="e">
        <f>CP208/COUNTA($BI208:$CK208)</f>
        <v>#DIV/0!</v>
      </c>
      <c r="CR208" s="57" t="e">
        <f>(((CL208*2)+(CN208*1)+(CP208*0)))/COUNTA($BI208:$CK208)</f>
        <v>#DIV/0!</v>
      </c>
      <c r="CS208" s="57" t="e">
        <f t="shared" si="68"/>
        <v>#DIV/0!</v>
      </c>
    </row>
    <row r="209" spans="1:97" ht="31.5">
      <c r="A209" s="21">
        <v>160</v>
      </c>
      <c r="B209" s="28">
        <v>336</v>
      </c>
      <c r="C209" s="186" t="s">
        <v>253</v>
      </c>
      <c r="D209" s="186"/>
      <c r="E209" s="186"/>
      <c r="F209" s="29" t="s">
        <v>361</v>
      </c>
      <c r="G209" s="29" t="s">
        <v>361</v>
      </c>
      <c r="H209" s="29" t="s">
        <v>361</v>
      </c>
      <c r="I209" s="29" t="s">
        <v>361</v>
      </c>
      <c r="J209" s="29" t="s">
        <v>361</v>
      </c>
      <c r="K209" s="52" t="s">
        <v>346</v>
      </c>
      <c r="L209" s="29" t="s">
        <v>361</v>
      </c>
      <c r="M209" s="29" t="s">
        <v>361</v>
      </c>
      <c r="N209" s="29" t="s">
        <v>361</v>
      </c>
      <c r="O209" s="29" t="s">
        <v>361</v>
      </c>
      <c r="P209" s="29" t="s">
        <v>361</v>
      </c>
      <c r="Q209" s="29" t="s">
        <v>361</v>
      </c>
      <c r="R209" s="29" t="s">
        <v>361</v>
      </c>
      <c r="S209" s="29" t="s">
        <v>361</v>
      </c>
      <c r="T209" s="29" t="s">
        <v>361</v>
      </c>
      <c r="U209" s="29" t="s">
        <v>361</v>
      </c>
      <c r="V209" s="29" t="s">
        <v>361</v>
      </c>
      <c r="W209" s="28">
        <f t="shared" si="67"/>
        <v>0</v>
      </c>
      <c r="X209" s="29"/>
      <c r="Y209" s="91">
        <f>SUM(Y210:Y214)</f>
        <v>4</v>
      </c>
      <c r="Z209" s="29" t="s">
        <v>361</v>
      </c>
      <c r="AA209" s="29" t="s">
        <v>361</v>
      </c>
      <c r="AB209" s="29" t="s">
        <v>361</v>
      </c>
      <c r="AC209" s="29" t="s">
        <v>361</v>
      </c>
      <c r="AD209" s="29" t="s">
        <v>361</v>
      </c>
      <c r="AE209" s="29" t="s">
        <v>361</v>
      </c>
      <c r="AF209" s="29" t="s">
        <v>361</v>
      </c>
      <c r="AG209" s="29" t="s">
        <v>361</v>
      </c>
      <c r="AH209" s="29" t="s">
        <v>361</v>
      </c>
      <c r="AI209" s="29" t="s">
        <v>361</v>
      </c>
      <c r="AJ209" s="29" t="s">
        <v>361</v>
      </c>
      <c r="AK209" s="29" t="s">
        <v>361</v>
      </c>
      <c r="AL209" s="29" t="s">
        <v>361</v>
      </c>
      <c r="AM209" s="29" t="s">
        <v>361</v>
      </c>
      <c r="AN209" s="29" t="s">
        <v>361</v>
      </c>
      <c r="AO209" s="29" t="s">
        <v>361</v>
      </c>
      <c r="AP209" s="29"/>
      <c r="AQ209" s="29" t="s">
        <v>361</v>
      </c>
      <c r="AR209" s="29" t="s">
        <v>361</v>
      </c>
      <c r="AS209" s="29" t="s">
        <v>361</v>
      </c>
      <c r="AT209" s="29" t="s">
        <v>361</v>
      </c>
      <c r="AU209" s="29" t="s">
        <v>361</v>
      </c>
      <c r="AV209" s="29" t="s">
        <v>361</v>
      </c>
      <c r="AW209" s="29" t="s">
        <v>361</v>
      </c>
      <c r="AX209" s="29" t="s">
        <v>361</v>
      </c>
      <c r="AY209" s="29" t="s">
        <v>361</v>
      </c>
      <c r="AZ209" s="29" t="s">
        <v>361</v>
      </c>
      <c r="BA209" s="29" t="s">
        <v>361</v>
      </c>
      <c r="BB209" s="29"/>
      <c r="BC209" s="29" t="s">
        <v>361</v>
      </c>
      <c r="BD209" s="29" t="s">
        <v>361</v>
      </c>
      <c r="BE209" s="29" t="s">
        <v>361</v>
      </c>
      <c r="BF209" s="29" t="s">
        <v>361</v>
      </c>
      <c r="BG209" s="29" t="s">
        <v>361</v>
      </c>
      <c r="BH209" s="29" t="s">
        <v>361</v>
      </c>
      <c r="BI209" s="29" t="s">
        <v>361</v>
      </c>
      <c r="BJ209" s="29" t="s">
        <v>361</v>
      </c>
      <c r="BK209" s="29" t="s">
        <v>361</v>
      </c>
      <c r="BL209" s="29" t="s">
        <v>361</v>
      </c>
      <c r="BM209" s="29" t="s">
        <v>361</v>
      </c>
      <c r="BN209" s="29" t="s">
        <v>361</v>
      </c>
      <c r="BO209" s="29" t="s">
        <v>361</v>
      </c>
      <c r="BP209" s="29" t="s">
        <v>361</v>
      </c>
      <c r="BQ209" s="29" t="s">
        <v>361</v>
      </c>
      <c r="BR209" s="29" t="s">
        <v>361</v>
      </c>
      <c r="BS209" s="29" t="s">
        <v>361</v>
      </c>
      <c r="BT209" s="29" t="s">
        <v>361</v>
      </c>
      <c r="BU209" s="29" t="s">
        <v>361</v>
      </c>
      <c r="BV209" s="29" t="s">
        <v>361</v>
      </c>
      <c r="BW209" s="29" t="s">
        <v>361</v>
      </c>
      <c r="BX209" s="29" t="s">
        <v>361</v>
      </c>
      <c r="BY209" s="29" t="s">
        <v>361</v>
      </c>
      <c r="BZ209" s="29" t="s">
        <v>361</v>
      </c>
      <c r="CA209" s="29" t="s">
        <v>361</v>
      </c>
      <c r="CB209" s="29" t="s">
        <v>361</v>
      </c>
      <c r="CC209" s="29" t="s">
        <v>361</v>
      </c>
      <c r="CD209" s="29" t="s">
        <v>361</v>
      </c>
      <c r="CE209" s="29" t="s">
        <v>361</v>
      </c>
      <c r="CF209" s="29" t="s">
        <v>361</v>
      </c>
      <c r="CG209" s="29" t="s">
        <v>361</v>
      </c>
      <c r="CH209" s="29" t="s">
        <v>361</v>
      </c>
      <c r="CI209" s="29" t="s">
        <v>361</v>
      </c>
      <c r="CJ209" s="29" t="s">
        <v>361</v>
      </c>
      <c r="CK209" s="29" t="s">
        <v>361</v>
      </c>
      <c r="CL209" s="29" t="s">
        <v>361</v>
      </c>
      <c r="CM209" s="29" t="s">
        <v>361</v>
      </c>
      <c r="CN209" s="29" t="s">
        <v>361</v>
      </c>
      <c r="CO209" s="29" t="s">
        <v>361</v>
      </c>
      <c r="CP209" s="29" t="s">
        <v>361</v>
      </c>
      <c r="CQ209" s="29" t="s">
        <v>361</v>
      </c>
      <c r="CR209" s="29" t="s">
        <v>361</v>
      </c>
      <c r="CS209" s="29" t="s">
        <v>361</v>
      </c>
    </row>
    <row r="210" spans="1:97" ht="22.5" customHeight="1">
      <c r="A210" s="21">
        <v>161</v>
      </c>
      <c r="B210" s="24">
        <v>339</v>
      </c>
      <c r="C210" s="181" t="s">
        <v>678</v>
      </c>
      <c r="D210" s="191" t="s">
        <v>12</v>
      </c>
      <c r="E210" s="181" t="s">
        <v>101</v>
      </c>
      <c r="F210" s="191" t="s">
        <v>12</v>
      </c>
      <c r="G210" s="7" t="s">
        <v>457</v>
      </c>
      <c r="H210" s="7" t="s">
        <v>417</v>
      </c>
      <c r="I210" s="52" t="s">
        <v>780</v>
      </c>
      <c r="J210" s="24" t="s">
        <v>497</v>
      </c>
      <c r="K210" s="52" t="s">
        <v>346</v>
      </c>
      <c r="L210" s="24" t="s">
        <v>298</v>
      </c>
      <c r="M210" s="24" t="s">
        <v>186</v>
      </c>
      <c r="N210" s="24"/>
      <c r="O210" s="24"/>
      <c r="P210" s="24"/>
      <c r="Q210" s="24"/>
      <c r="R210" s="24"/>
      <c r="S210" s="24" t="s">
        <v>186</v>
      </c>
      <c r="T210" s="24"/>
      <c r="U210" s="24"/>
      <c r="V210" s="24"/>
      <c r="W210" s="28">
        <f t="shared" si="67"/>
        <v>1</v>
      </c>
      <c r="X210" s="24"/>
      <c r="Y210" s="91">
        <v>1</v>
      </c>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t="s">
        <v>754</v>
      </c>
      <c r="AY210" s="24"/>
      <c r="AZ210" s="24"/>
      <c r="BA210" s="24"/>
      <c r="BB210" s="24"/>
      <c r="BC210" s="24"/>
      <c r="BD210" s="24"/>
      <c r="BE210" s="24"/>
      <c r="BF210" s="24"/>
      <c r="BG210" s="24"/>
      <c r="BH210" s="24"/>
      <c r="BI210" s="24">
        <v>2</v>
      </c>
      <c r="BJ210" s="24">
        <v>2</v>
      </c>
      <c r="BK210" s="24">
        <v>2</v>
      </c>
      <c r="BL210" s="24">
        <v>2</v>
      </c>
      <c r="BM210" s="24">
        <v>2</v>
      </c>
      <c r="BN210" s="24">
        <v>2</v>
      </c>
      <c r="BO210" s="24">
        <v>2</v>
      </c>
      <c r="BP210" s="24">
        <v>2</v>
      </c>
      <c r="BQ210" s="24">
        <v>2</v>
      </c>
      <c r="BR210" s="24">
        <v>2</v>
      </c>
      <c r="BS210" s="24">
        <v>2</v>
      </c>
      <c r="BT210" s="24">
        <v>2</v>
      </c>
      <c r="BU210" s="24">
        <v>2</v>
      </c>
      <c r="BV210" s="24">
        <v>2</v>
      </c>
      <c r="BW210" s="24">
        <v>2</v>
      </c>
      <c r="BX210" s="24">
        <v>2</v>
      </c>
      <c r="BY210" s="24">
        <v>2</v>
      </c>
      <c r="BZ210" s="24">
        <v>2</v>
      </c>
      <c r="CA210" s="24">
        <v>2</v>
      </c>
      <c r="CB210" s="24">
        <v>2</v>
      </c>
      <c r="CC210" s="24">
        <v>1</v>
      </c>
      <c r="CD210" s="24">
        <v>2</v>
      </c>
      <c r="CE210" s="24">
        <v>2</v>
      </c>
      <c r="CF210" s="24">
        <v>2</v>
      </c>
      <c r="CG210" s="24">
        <v>2</v>
      </c>
      <c r="CH210" s="24">
        <v>2</v>
      </c>
      <c r="CI210" s="24">
        <v>2</v>
      </c>
      <c r="CJ210" s="24"/>
      <c r="CK210" s="24">
        <v>2</v>
      </c>
      <c r="CL210" s="57">
        <f>COUNTIF($BI210:$CK210,2)</f>
        <v>27</v>
      </c>
      <c r="CM210" s="67">
        <f>CL210/COUNTA($BI210:$CK210)</f>
        <v>0.9642857142857143</v>
      </c>
      <c r="CN210" s="57">
        <f>COUNTIF($BI210:$CK210,1)</f>
        <v>1</v>
      </c>
      <c r="CO210" s="67">
        <f>CN210/COUNTA($BI210:$CK210)</f>
        <v>3.5714285714285712E-2</v>
      </c>
      <c r="CP210" s="57">
        <f>COUNTIF($BI210:$CK210,0)</f>
        <v>0</v>
      </c>
      <c r="CQ210" s="67">
        <f>CP210/COUNTA($BI210:$CK210)</f>
        <v>0</v>
      </c>
      <c r="CR210" s="57">
        <f>(((CL210*2)+(CN210*1)+(CP210*0)))/COUNTA($BI210:$CK210)</f>
        <v>1.9642857142857142</v>
      </c>
      <c r="CS210" s="57" t="str">
        <f t="shared" si="68"/>
        <v>Đạt mục tiêu</v>
      </c>
    </row>
    <row r="211" spans="1:97" ht="24" customHeight="1">
      <c r="A211" s="21">
        <v>162</v>
      </c>
      <c r="B211" s="24">
        <v>341</v>
      </c>
      <c r="C211" s="190"/>
      <c r="D211" s="192"/>
      <c r="E211" s="190"/>
      <c r="F211" s="192"/>
      <c r="G211" s="7" t="s">
        <v>458</v>
      </c>
      <c r="H211" s="7" t="s">
        <v>418</v>
      </c>
      <c r="I211" s="52" t="s">
        <v>780</v>
      </c>
      <c r="J211" s="24" t="s">
        <v>497</v>
      </c>
      <c r="K211" s="52" t="s">
        <v>346</v>
      </c>
      <c r="L211" s="24" t="s">
        <v>298</v>
      </c>
      <c r="M211" s="24" t="s">
        <v>186</v>
      </c>
      <c r="N211" s="24"/>
      <c r="O211" s="24" t="s">
        <v>186</v>
      </c>
      <c r="P211" s="24"/>
      <c r="Q211" s="24"/>
      <c r="R211" s="24"/>
      <c r="S211" s="24"/>
      <c r="T211" s="24"/>
      <c r="U211" s="24"/>
      <c r="V211" s="24"/>
      <c r="W211" s="28">
        <f t="shared" si="67"/>
        <v>1</v>
      </c>
      <c r="X211" s="24"/>
      <c r="Y211" s="91">
        <v>1</v>
      </c>
      <c r="Z211" s="24"/>
      <c r="AA211" s="24"/>
      <c r="AB211" s="24"/>
      <c r="AC211" s="24"/>
      <c r="AD211" s="24"/>
      <c r="AE211" s="24" t="s">
        <v>754</v>
      </c>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v>2</v>
      </c>
      <c r="BJ211" s="24">
        <v>2</v>
      </c>
      <c r="BK211" s="24">
        <v>2</v>
      </c>
      <c r="BL211" s="24">
        <v>2</v>
      </c>
      <c r="BM211" s="24">
        <v>2</v>
      </c>
      <c r="BN211" s="24">
        <v>2</v>
      </c>
      <c r="BO211" s="24">
        <v>2</v>
      </c>
      <c r="BP211" s="24">
        <v>2</v>
      </c>
      <c r="BQ211" s="24">
        <v>2</v>
      </c>
      <c r="BR211" s="24">
        <v>2</v>
      </c>
      <c r="BS211" s="24">
        <v>2</v>
      </c>
      <c r="BT211" s="24">
        <v>2</v>
      </c>
      <c r="BU211" s="24">
        <v>2</v>
      </c>
      <c r="BV211" s="24">
        <v>2</v>
      </c>
      <c r="BW211" s="24">
        <v>2</v>
      </c>
      <c r="BX211" s="24">
        <v>2</v>
      </c>
      <c r="BY211" s="24">
        <v>2</v>
      </c>
      <c r="BZ211" s="24">
        <v>2</v>
      </c>
      <c r="CA211" s="24">
        <v>2</v>
      </c>
      <c r="CB211" s="24">
        <v>2</v>
      </c>
      <c r="CC211" s="24">
        <v>1</v>
      </c>
      <c r="CD211" s="24">
        <v>2</v>
      </c>
      <c r="CE211" s="24">
        <v>2</v>
      </c>
      <c r="CF211" s="24">
        <v>2</v>
      </c>
      <c r="CG211" s="24">
        <v>2</v>
      </c>
      <c r="CH211" s="24">
        <v>2</v>
      </c>
      <c r="CI211" s="24">
        <v>2</v>
      </c>
      <c r="CJ211" s="24"/>
      <c r="CK211" s="24">
        <v>2</v>
      </c>
      <c r="CL211" s="57">
        <f>COUNTIF($BI211:$CK211,2)</f>
        <v>27</v>
      </c>
      <c r="CM211" s="67">
        <f>CL211/COUNTA($BI211:$CK211)</f>
        <v>0.9642857142857143</v>
      </c>
      <c r="CN211" s="57">
        <f>COUNTIF($BI211:$CK211,1)</f>
        <v>1</v>
      </c>
      <c r="CO211" s="67">
        <f>CN211/COUNTA($BI211:$CK211)</f>
        <v>3.5714285714285712E-2</v>
      </c>
      <c r="CP211" s="57">
        <f>COUNTIF($BI211:$CK211,0)</f>
        <v>0</v>
      </c>
      <c r="CQ211" s="67">
        <f>CP211/COUNTA($BI211:$CK211)</f>
        <v>0</v>
      </c>
      <c r="CR211" s="57">
        <f>(((CL211*2)+(CN211*1)+(CP211*0)))/COUNTA($BI211:$CK211)</f>
        <v>1.9642857142857142</v>
      </c>
      <c r="CS211" s="57" t="str">
        <f t="shared" si="68"/>
        <v>Đạt mục tiêu</v>
      </c>
    </row>
    <row r="212" spans="1:97" ht="22.5" customHeight="1">
      <c r="A212" s="21">
        <v>163</v>
      </c>
      <c r="B212" s="24">
        <v>342</v>
      </c>
      <c r="C212" s="190"/>
      <c r="D212" s="192"/>
      <c r="E212" s="190"/>
      <c r="F212" s="192"/>
      <c r="G212" s="7" t="s">
        <v>884</v>
      </c>
      <c r="H212" s="7" t="s">
        <v>806</v>
      </c>
      <c r="I212" s="52" t="s">
        <v>780</v>
      </c>
      <c r="J212" s="24" t="s">
        <v>497</v>
      </c>
      <c r="K212" s="52" t="s">
        <v>346</v>
      </c>
      <c r="L212" s="24" t="s">
        <v>298</v>
      </c>
      <c r="M212" s="24" t="s">
        <v>186</v>
      </c>
      <c r="N212" s="24"/>
      <c r="O212" s="24" t="s">
        <v>186</v>
      </c>
      <c r="P212" s="24"/>
      <c r="Q212" s="24"/>
      <c r="R212" s="24"/>
      <c r="S212" s="24"/>
      <c r="T212" s="24"/>
      <c r="U212" s="24"/>
      <c r="V212" s="24"/>
      <c r="W212" s="28">
        <f t="shared" si="67"/>
        <v>1</v>
      </c>
      <c r="X212" s="24"/>
      <c r="Y212" s="91"/>
      <c r="Z212" s="24"/>
      <c r="AA212" s="24"/>
      <c r="AB212" s="24"/>
      <c r="AC212" s="24"/>
      <c r="AD212" s="24"/>
      <c r="AE212" s="24"/>
      <c r="AF212" s="24" t="s">
        <v>754</v>
      </c>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v>2</v>
      </c>
      <c r="BJ212" s="24">
        <v>2</v>
      </c>
      <c r="BK212" s="24">
        <v>2</v>
      </c>
      <c r="BL212" s="24">
        <v>2</v>
      </c>
      <c r="BM212" s="24">
        <v>2</v>
      </c>
      <c r="BN212" s="24">
        <v>2</v>
      </c>
      <c r="BO212" s="24">
        <v>2</v>
      </c>
      <c r="BP212" s="24">
        <v>2</v>
      </c>
      <c r="BQ212" s="24">
        <v>2</v>
      </c>
      <c r="BR212" s="24">
        <v>2</v>
      </c>
      <c r="BS212" s="24">
        <v>2</v>
      </c>
      <c r="BT212" s="24">
        <v>2</v>
      </c>
      <c r="BU212" s="24">
        <v>2</v>
      </c>
      <c r="BV212" s="24">
        <v>2</v>
      </c>
      <c r="BW212" s="24">
        <v>2</v>
      </c>
      <c r="BX212" s="24">
        <v>2</v>
      </c>
      <c r="BY212" s="24">
        <v>2</v>
      </c>
      <c r="BZ212" s="24">
        <v>2</v>
      </c>
      <c r="CA212" s="24">
        <v>2</v>
      </c>
      <c r="CB212" s="24">
        <v>2</v>
      </c>
      <c r="CC212" s="24">
        <v>1</v>
      </c>
      <c r="CD212" s="24">
        <v>2</v>
      </c>
      <c r="CE212" s="24">
        <v>2</v>
      </c>
      <c r="CF212" s="24">
        <v>2</v>
      </c>
      <c r="CG212" s="24">
        <v>2</v>
      </c>
      <c r="CH212" s="24">
        <v>2</v>
      </c>
      <c r="CI212" s="24">
        <v>2</v>
      </c>
      <c r="CJ212" s="24"/>
      <c r="CK212" s="24">
        <v>2</v>
      </c>
      <c r="CL212" s="57">
        <f>COUNTIF($BI212:$CK212,2)</f>
        <v>27</v>
      </c>
      <c r="CM212" s="67">
        <f>CL212/COUNTA($BI212:$CK212)</f>
        <v>0.9642857142857143</v>
      </c>
      <c r="CN212" s="57">
        <f>COUNTIF($BI212:$CK212,1)</f>
        <v>1</v>
      </c>
      <c r="CO212" s="67">
        <f>CN212/COUNTA($BI212:$CK212)</f>
        <v>3.5714285714285712E-2</v>
      </c>
      <c r="CP212" s="57">
        <f>COUNTIF($BI212:$CK212,0)</f>
        <v>0</v>
      </c>
      <c r="CQ212" s="67">
        <f>CP212/COUNTA($BI212:$CK212)</f>
        <v>0</v>
      </c>
      <c r="CR212" s="57">
        <f>(((CL212*2)+(CN212*1)+(CP212*0)))/COUNTA($BI212:$CK212)</f>
        <v>1.9642857142857142</v>
      </c>
      <c r="CS212" s="57" t="str">
        <f t="shared" si="68"/>
        <v>Đạt mục tiêu</v>
      </c>
    </row>
    <row r="213" spans="1:97" ht="22.5" customHeight="1">
      <c r="A213" s="21"/>
      <c r="B213" s="24"/>
      <c r="C213" s="190"/>
      <c r="D213" s="192"/>
      <c r="E213" s="190"/>
      <c r="F213" s="192"/>
      <c r="G213" s="7" t="s">
        <v>885</v>
      </c>
      <c r="H213" s="7" t="s">
        <v>883</v>
      </c>
      <c r="I213" s="52"/>
      <c r="J213" s="24"/>
      <c r="K213" s="52"/>
      <c r="L213" s="24"/>
      <c r="M213" s="24" t="s">
        <v>186</v>
      </c>
      <c r="N213" s="24"/>
      <c r="O213" s="24"/>
      <c r="P213" s="24"/>
      <c r="Q213" s="24" t="s">
        <v>186</v>
      </c>
      <c r="R213" s="24"/>
      <c r="S213" s="24"/>
      <c r="T213" s="24"/>
      <c r="U213" s="24"/>
      <c r="V213" s="24"/>
      <c r="W213" s="28">
        <f t="shared" si="67"/>
        <v>1</v>
      </c>
      <c r="X213" s="24"/>
      <c r="Y213" s="91">
        <v>1</v>
      </c>
      <c r="Z213" s="24"/>
      <c r="AA213" s="24"/>
      <c r="AB213" s="24"/>
      <c r="AC213" s="24"/>
      <c r="AD213" s="24"/>
      <c r="AE213" s="24"/>
      <c r="AF213" s="24"/>
      <c r="AG213" s="24"/>
      <c r="AH213" s="24"/>
      <c r="AI213" s="24"/>
      <c r="AJ213" s="24"/>
      <c r="AK213" s="24"/>
      <c r="AL213" s="24"/>
      <c r="AM213" s="24" t="s">
        <v>754</v>
      </c>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v>2</v>
      </c>
      <c r="BJ213" s="24">
        <v>2</v>
      </c>
      <c r="BK213" s="24">
        <v>2</v>
      </c>
      <c r="BL213" s="24">
        <v>2</v>
      </c>
      <c r="BM213" s="24">
        <v>2</v>
      </c>
      <c r="BN213" s="24">
        <v>2</v>
      </c>
      <c r="BO213" s="24">
        <v>2</v>
      </c>
      <c r="BP213" s="24">
        <v>2</v>
      </c>
      <c r="BQ213" s="24">
        <v>2</v>
      </c>
      <c r="BR213" s="24">
        <v>2</v>
      </c>
      <c r="BS213" s="24">
        <v>2</v>
      </c>
      <c r="BT213" s="24">
        <v>2</v>
      </c>
      <c r="BU213" s="24">
        <v>2</v>
      </c>
      <c r="BV213" s="24">
        <v>2</v>
      </c>
      <c r="BW213" s="24">
        <v>2</v>
      </c>
      <c r="BX213" s="24">
        <v>2</v>
      </c>
      <c r="BY213" s="24">
        <v>2</v>
      </c>
      <c r="BZ213" s="24">
        <v>2</v>
      </c>
      <c r="CA213" s="24">
        <v>2</v>
      </c>
      <c r="CB213" s="24">
        <v>2</v>
      </c>
      <c r="CC213" s="24">
        <v>1</v>
      </c>
      <c r="CD213" s="24">
        <v>2</v>
      </c>
      <c r="CE213" s="24">
        <v>2</v>
      </c>
      <c r="CF213" s="24">
        <v>2</v>
      </c>
      <c r="CG213" s="24">
        <v>2</v>
      </c>
      <c r="CH213" s="24">
        <v>2</v>
      </c>
      <c r="CI213" s="24">
        <v>2</v>
      </c>
      <c r="CJ213" s="24"/>
      <c r="CK213" s="24">
        <v>2</v>
      </c>
      <c r="CL213" s="57">
        <f>COUNTIF($BI213:$CK213,2)</f>
        <v>27</v>
      </c>
      <c r="CM213" s="67">
        <f>CL213/COUNTA($BI213:$CK213)</f>
        <v>0.9642857142857143</v>
      </c>
      <c r="CN213" s="57">
        <f>COUNTIF($BI213:$CK213,1)</f>
        <v>1</v>
      </c>
      <c r="CO213" s="67">
        <f>CN213/COUNTA($BI213:$CK213)</f>
        <v>3.5714285714285712E-2</v>
      </c>
      <c r="CP213" s="57">
        <f>COUNTIF($BI213:$CK213,0)</f>
        <v>0</v>
      </c>
      <c r="CQ213" s="67">
        <f>CP213/COUNTA($BI213:$CK213)</f>
        <v>0</v>
      </c>
      <c r="CR213" s="57">
        <f>(((CL213*2)+(CN213*1)+(CP213*0)))/COUNTA($BI213:$CK213)</f>
        <v>1.9642857142857142</v>
      </c>
      <c r="CS213" s="57" t="str">
        <f t="shared" si="68"/>
        <v>Đạt mục tiêu</v>
      </c>
    </row>
    <row r="214" spans="1:97" ht="32.25" customHeight="1">
      <c r="A214" s="21">
        <v>164</v>
      </c>
      <c r="B214" s="24">
        <v>343</v>
      </c>
      <c r="C214" s="190"/>
      <c r="D214" s="193"/>
      <c r="E214" s="190"/>
      <c r="F214" s="193"/>
      <c r="G214" s="7" t="s">
        <v>459</v>
      </c>
      <c r="H214" s="7" t="s">
        <v>419</v>
      </c>
      <c r="I214" s="52" t="s">
        <v>780</v>
      </c>
      <c r="J214" s="24" t="s">
        <v>497</v>
      </c>
      <c r="K214" s="52" t="s">
        <v>346</v>
      </c>
      <c r="L214" s="24" t="s">
        <v>298</v>
      </c>
      <c r="M214" s="24" t="s">
        <v>186</v>
      </c>
      <c r="N214" s="24"/>
      <c r="O214" s="24"/>
      <c r="P214" s="24"/>
      <c r="Q214" s="24"/>
      <c r="R214" s="24"/>
      <c r="S214" s="24"/>
      <c r="T214" s="24"/>
      <c r="U214" s="24"/>
      <c r="V214" s="24" t="s">
        <v>186</v>
      </c>
      <c r="W214" s="28">
        <f t="shared" ref="W214:W277" si="76">COUNTIF($N214:$V214,"x")</f>
        <v>1</v>
      </c>
      <c r="X214" s="24"/>
      <c r="Y214" s="91">
        <v>1</v>
      </c>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t="s">
        <v>754</v>
      </c>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57">
        <f>COUNTIF($BI214:$CK214,2)</f>
        <v>0</v>
      </c>
      <c r="CM214" s="67" t="e">
        <f>CL214/COUNTA($BI214:$CK214)</f>
        <v>#DIV/0!</v>
      </c>
      <c r="CN214" s="57">
        <f>COUNTIF($BI214:$CK214,1)</f>
        <v>0</v>
      </c>
      <c r="CO214" s="67" t="e">
        <f>CN214/COUNTA($BI214:$CK214)</f>
        <v>#DIV/0!</v>
      </c>
      <c r="CP214" s="57">
        <f>COUNTIF($BI214:$CK214,0)</f>
        <v>0</v>
      </c>
      <c r="CQ214" s="67" t="e">
        <f>CP214/COUNTA($BI214:$CK214)</f>
        <v>#DIV/0!</v>
      </c>
      <c r="CR214" s="57" t="e">
        <f>(((CL214*2)+(CN214*1)+(CP214*0)))/COUNTA($BI214:$CK214)</f>
        <v>#DIV/0!</v>
      </c>
      <c r="CS214" s="57" t="e">
        <f t="shared" ref="CS214:CS277" si="77">IF(CR214&gt;=1.6,"Đạt mục tiêu",IF(CR214&gt;=1,"Cần cố gắng","Chưa đạt"))</f>
        <v>#DIV/0!</v>
      </c>
    </row>
    <row r="215" spans="1:97" ht="31.5">
      <c r="A215" s="21">
        <v>167</v>
      </c>
      <c r="B215" s="28">
        <v>346</v>
      </c>
      <c r="C215" s="186" t="s">
        <v>122</v>
      </c>
      <c r="D215" s="186"/>
      <c r="E215" s="186"/>
      <c r="F215" s="29" t="s">
        <v>361</v>
      </c>
      <c r="G215" s="29" t="s">
        <v>361</v>
      </c>
      <c r="H215" s="29" t="s">
        <v>361</v>
      </c>
      <c r="I215" s="29" t="s">
        <v>361</v>
      </c>
      <c r="J215" s="29" t="s">
        <v>361</v>
      </c>
      <c r="K215" s="52" t="s">
        <v>346</v>
      </c>
      <c r="L215" s="29" t="s">
        <v>361</v>
      </c>
      <c r="M215" s="29" t="s">
        <v>361</v>
      </c>
      <c r="N215" s="29" t="s">
        <v>361</v>
      </c>
      <c r="O215" s="29" t="s">
        <v>361</v>
      </c>
      <c r="P215" s="29" t="s">
        <v>361</v>
      </c>
      <c r="Q215" s="29" t="s">
        <v>361</v>
      </c>
      <c r="R215" s="29" t="s">
        <v>361</v>
      </c>
      <c r="S215" s="29" t="s">
        <v>361</v>
      </c>
      <c r="T215" s="29" t="s">
        <v>361</v>
      </c>
      <c r="U215" s="29" t="s">
        <v>361</v>
      </c>
      <c r="V215" s="29" t="s">
        <v>361</v>
      </c>
      <c r="W215" s="28">
        <f t="shared" si="76"/>
        <v>0</v>
      </c>
      <c r="X215" s="29"/>
      <c r="Y215" s="91">
        <f>Y216+Y222+Y225</f>
        <v>6</v>
      </c>
      <c r="Z215" s="29" t="s">
        <v>361</v>
      </c>
      <c r="AA215" s="29" t="s">
        <v>361</v>
      </c>
      <c r="AB215" s="29" t="s">
        <v>361</v>
      </c>
      <c r="AC215" s="29" t="s">
        <v>361</v>
      </c>
      <c r="AD215" s="29" t="s">
        <v>361</v>
      </c>
      <c r="AE215" s="29" t="s">
        <v>361</v>
      </c>
      <c r="AF215" s="29" t="s">
        <v>361</v>
      </c>
      <c r="AG215" s="29" t="s">
        <v>361</v>
      </c>
      <c r="AH215" s="29" t="s">
        <v>361</v>
      </c>
      <c r="AI215" s="29" t="s">
        <v>361</v>
      </c>
      <c r="AJ215" s="29" t="s">
        <v>361</v>
      </c>
      <c r="AK215" s="29" t="s">
        <v>361</v>
      </c>
      <c r="AL215" s="29" t="s">
        <v>361</v>
      </c>
      <c r="AM215" s="29" t="s">
        <v>361</v>
      </c>
      <c r="AN215" s="29" t="s">
        <v>361</v>
      </c>
      <c r="AO215" s="29" t="s">
        <v>361</v>
      </c>
      <c r="AP215" s="29"/>
      <c r="AQ215" s="29" t="s">
        <v>361</v>
      </c>
      <c r="AR215" s="29" t="s">
        <v>361</v>
      </c>
      <c r="AS215" s="29" t="s">
        <v>361</v>
      </c>
      <c r="AT215" s="29" t="s">
        <v>361</v>
      </c>
      <c r="AU215" s="29" t="s">
        <v>361</v>
      </c>
      <c r="AV215" s="29" t="s">
        <v>361</v>
      </c>
      <c r="AW215" s="29" t="s">
        <v>361</v>
      </c>
      <c r="AX215" s="29" t="s">
        <v>361</v>
      </c>
      <c r="AY215" s="29" t="s">
        <v>361</v>
      </c>
      <c r="AZ215" s="29" t="s">
        <v>361</v>
      </c>
      <c r="BA215" s="29" t="s">
        <v>361</v>
      </c>
      <c r="BB215" s="29"/>
      <c r="BC215" s="29" t="s">
        <v>361</v>
      </c>
      <c r="BD215" s="29" t="s">
        <v>361</v>
      </c>
      <c r="BE215" s="29" t="s">
        <v>361</v>
      </c>
      <c r="BF215" s="29" t="s">
        <v>361</v>
      </c>
      <c r="BG215" s="29" t="s">
        <v>361</v>
      </c>
      <c r="BH215" s="29" t="s">
        <v>361</v>
      </c>
      <c r="BI215" s="29" t="s">
        <v>361</v>
      </c>
      <c r="BJ215" s="29" t="s">
        <v>361</v>
      </c>
      <c r="BK215" s="29" t="s">
        <v>361</v>
      </c>
      <c r="BL215" s="29" t="s">
        <v>361</v>
      </c>
      <c r="BM215" s="29" t="s">
        <v>361</v>
      </c>
      <c r="BN215" s="29" t="s">
        <v>361</v>
      </c>
      <c r="BO215" s="29" t="s">
        <v>361</v>
      </c>
      <c r="BP215" s="29" t="s">
        <v>361</v>
      </c>
      <c r="BQ215" s="29" t="s">
        <v>361</v>
      </c>
      <c r="BR215" s="29" t="s">
        <v>361</v>
      </c>
      <c r="BS215" s="29" t="s">
        <v>361</v>
      </c>
      <c r="BT215" s="29" t="s">
        <v>361</v>
      </c>
      <c r="BU215" s="29" t="s">
        <v>361</v>
      </c>
      <c r="BV215" s="29" t="s">
        <v>361</v>
      </c>
      <c r="BW215" s="29" t="s">
        <v>361</v>
      </c>
      <c r="BX215" s="29" t="s">
        <v>361</v>
      </c>
      <c r="BY215" s="29" t="s">
        <v>361</v>
      </c>
      <c r="BZ215" s="29" t="s">
        <v>361</v>
      </c>
      <c r="CA215" s="29" t="s">
        <v>361</v>
      </c>
      <c r="CB215" s="29" t="s">
        <v>361</v>
      </c>
      <c r="CC215" s="29" t="s">
        <v>361</v>
      </c>
      <c r="CD215" s="29" t="s">
        <v>361</v>
      </c>
      <c r="CE215" s="29" t="s">
        <v>361</v>
      </c>
      <c r="CF215" s="29" t="s">
        <v>361</v>
      </c>
      <c r="CG215" s="29" t="s">
        <v>361</v>
      </c>
      <c r="CH215" s="29" t="s">
        <v>361</v>
      </c>
      <c r="CI215" s="29" t="s">
        <v>361</v>
      </c>
      <c r="CJ215" s="29" t="s">
        <v>361</v>
      </c>
      <c r="CK215" s="29" t="s">
        <v>361</v>
      </c>
      <c r="CL215" s="29" t="s">
        <v>361</v>
      </c>
      <c r="CM215" s="29" t="s">
        <v>361</v>
      </c>
      <c r="CN215" s="29" t="s">
        <v>361</v>
      </c>
      <c r="CO215" s="29" t="s">
        <v>361</v>
      </c>
      <c r="CP215" s="29" t="s">
        <v>361</v>
      </c>
      <c r="CQ215" s="29" t="s">
        <v>361</v>
      </c>
      <c r="CR215" s="29" t="s">
        <v>361</v>
      </c>
      <c r="CS215" s="29" t="s">
        <v>361</v>
      </c>
    </row>
    <row r="216" spans="1:97" ht="31.5">
      <c r="A216" s="21">
        <v>168</v>
      </c>
      <c r="B216" s="28">
        <v>347</v>
      </c>
      <c r="C216" s="186" t="s">
        <v>123</v>
      </c>
      <c r="D216" s="186"/>
      <c r="E216" s="186"/>
      <c r="F216" s="29" t="s">
        <v>361</v>
      </c>
      <c r="G216" s="29" t="s">
        <v>361</v>
      </c>
      <c r="H216" s="29" t="s">
        <v>361</v>
      </c>
      <c r="I216" s="29" t="s">
        <v>361</v>
      </c>
      <c r="J216" s="29" t="s">
        <v>361</v>
      </c>
      <c r="K216" s="52" t="s">
        <v>346</v>
      </c>
      <c r="L216" s="29" t="s">
        <v>361</v>
      </c>
      <c r="M216" s="29" t="s">
        <v>361</v>
      </c>
      <c r="N216" s="29" t="s">
        <v>361</v>
      </c>
      <c r="O216" s="29" t="s">
        <v>361</v>
      </c>
      <c r="P216" s="29" t="s">
        <v>361</v>
      </c>
      <c r="Q216" s="29" t="s">
        <v>361</v>
      </c>
      <c r="R216" s="29" t="s">
        <v>361</v>
      </c>
      <c r="S216" s="29" t="s">
        <v>361</v>
      </c>
      <c r="T216" s="29" t="s">
        <v>361</v>
      </c>
      <c r="U216" s="29" t="s">
        <v>361</v>
      </c>
      <c r="V216" s="29" t="s">
        <v>361</v>
      </c>
      <c r="W216" s="28">
        <f t="shared" si="76"/>
        <v>0</v>
      </c>
      <c r="X216" s="29"/>
      <c r="Y216" s="91">
        <f>SUM(Y217:Y221)</f>
        <v>4</v>
      </c>
      <c r="Z216" s="29" t="s">
        <v>361</v>
      </c>
      <c r="AA216" s="29" t="s">
        <v>361</v>
      </c>
      <c r="AB216" s="29" t="s">
        <v>361</v>
      </c>
      <c r="AC216" s="29" t="s">
        <v>361</v>
      </c>
      <c r="AD216" s="29" t="s">
        <v>361</v>
      </c>
      <c r="AE216" s="29" t="s">
        <v>361</v>
      </c>
      <c r="AF216" s="29" t="s">
        <v>361</v>
      </c>
      <c r="AG216" s="29" t="s">
        <v>361</v>
      </c>
      <c r="AH216" s="29" t="s">
        <v>361</v>
      </c>
      <c r="AI216" s="29" t="s">
        <v>361</v>
      </c>
      <c r="AJ216" s="29" t="s">
        <v>361</v>
      </c>
      <c r="AK216" s="29" t="s">
        <v>361</v>
      </c>
      <c r="AL216" s="29" t="s">
        <v>361</v>
      </c>
      <c r="AM216" s="29" t="s">
        <v>361</v>
      </c>
      <c r="AN216" s="29" t="s">
        <v>361</v>
      </c>
      <c r="AO216" s="29" t="s">
        <v>361</v>
      </c>
      <c r="AP216" s="29"/>
      <c r="AQ216" s="29" t="s">
        <v>361</v>
      </c>
      <c r="AR216" s="29" t="s">
        <v>361</v>
      </c>
      <c r="AS216" s="29" t="s">
        <v>361</v>
      </c>
      <c r="AT216" s="29" t="s">
        <v>361</v>
      </c>
      <c r="AU216" s="29" t="s">
        <v>361</v>
      </c>
      <c r="AV216" s="29" t="s">
        <v>361</v>
      </c>
      <c r="AW216" s="29" t="s">
        <v>361</v>
      </c>
      <c r="AX216" s="29" t="s">
        <v>361</v>
      </c>
      <c r="AY216" s="29" t="s">
        <v>361</v>
      </c>
      <c r="AZ216" s="29" t="s">
        <v>361</v>
      </c>
      <c r="BA216" s="29" t="s">
        <v>361</v>
      </c>
      <c r="BB216" s="29"/>
      <c r="BC216" s="29" t="s">
        <v>361</v>
      </c>
      <c r="BD216" s="29" t="s">
        <v>361</v>
      </c>
      <c r="BE216" s="29" t="s">
        <v>361</v>
      </c>
      <c r="BF216" s="29" t="s">
        <v>361</v>
      </c>
      <c r="BG216" s="29" t="s">
        <v>361</v>
      </c>
      <c r="BH216" s="29" t="s">
        <v>361</v>
      </c>
      <c r="BI216" s="29" t="s">
        <v>361</v>
      </c>
      <c r="BJ216" s="29" t="s">
        <v>361</v>
      </c>
      <c r="BK216" s="29" t="s">
        <v>361</v>
      </c>
      <c r="BL216" s="29" t="s">
        <v>361</v>
      </c>
      <c r="BM216" s="29" t="s">
        <v>361</v>
      </c>
      <c r="BN216" s="29" t="s">
        <v>361</v>
      </c>
      <c r="BO216" s="29" t="s">
        <v>361</v>
      </c>
      <c r="BP216" s="29" t="s">
        <v>361</v>
      </c>
      <c r="BQ216" s="29" t="s">
        <v>361</v>
      </c>
      <c r="BR216" s="29" t="s">
        <v>361</v>
      </c>
      <c r="BS216" s="29" t="s">
        <v>361</v>
      </c>
      <c r="BT216" s="29" t="s">
        <v>361</v>
      </c>
      <c r="BU216" s="29" t="s">
        <v>361</v>
      </c>
      <c r="BV216" s="29" t="s">
        <v>361</v>
      </c>
      <c r="BW216" s="29" t="s">
        <v>361</v>
      </c>
      <c r="BX216" s="29" t="s">
        <v>361</v>
      </c>
      <c r="BY216" s="29" t="s">
        <v>361</v>
      </c>
      <c r="BZ216" s="29" t="s">
        <v>361</v>
      </c>
      <c r="CA216" s="29" t="s">
        <v>361</v>
      </c>
      <c r="CB216" s="29" t="s">
        <v>361</v>
      </c>
      <c r="CC216" s="29" t="s">
        <v>361</v>
      </c>
      <c r="CD216" s="29" t="s">
        <v>361</v>
      </c>
      <c r="CE216" s="29" t="s">
        <v>361</v>
      </c>
      <c r="CF216" s="29" t="s">
        <v>361</v>
      </c>
      <c r="CG216" s="29" t="s">
        <v>361</v>
      </c>
      <c r="CH216" s="29" t="s">
        <v>361</v>
      </c>
      <c r="CI216" s="29" t="s">
        <v>361</v>
      </c>
      <c r="CJ216" s="29" t="s">
        <v>361</v>
      </c>
      <c r="CK216" s="29" t="s">
        <v>361</v>
      </c>
      <c r="CL216" s="29" t="s">
        <v>361</v>
      </c>
      <c r="CM216" s="29" t="s">
        <v>361</v>
      </c>
      <c r="CN216" s="29" t="s">
        <v>361</v>
      </c>
      <c r="CO216" s="29" t="s">
        <v>361</v>
      </c>
      <c r="CP216" s="29" t="s">
        <v>361</v>
      </c>
      <c r="CQ216" s="29" t="s">
        <v>361</v>
      </c>
      <c r="CR216" s="29" t="s">
        <v>361</v>
      </c>
      <c r="CS216" s="29" t="s">
        <v>361</v>
      </c>
    </row>
    <row r="217" spans="1:97" ht="30" customHeight="1">
      <c r="A217" s="21">
        <v>169</v>
      </c>
      <c r="B217" s="24">
        <v>350</v>
      </c>
      <c r="C217" s="51" t="s">
        <v>198</v>
      </c>
      <c r="D217" s="53" t="s">
        <v>10</v>
      </c>
      <c r="E217" s="51" t="s">
        <v>124</v>
      </c>
      <c r="F217" s="53" t="s">
        <v>12</v>
      </c>
      <c r="G217" s="7" t="s">
        <v>483</v>
      </c>
      <c r="H217" s="7" t="s">
        <v>635</v>
      </c>
      <c r="I217" s="52" t="s">
        <v>780</v>
      </c>
      <c r="J217" s="24" t="s">
        <v>497</v>
      </c>
      <c r="K217" s="52" t="s">
        <v>346</v>
      </c>
      <c r="L217" s="24" t="s">
        <v>298</v>
      </c>
      <c r="M217" s="24" t="s">
        <v>186</v>
      </c>
      <c r="N217" s="24"/>
      <c r="O217" s="24" t="s">
        <v>186</v>
      </c>
      <c r="P217" s="24"/>
      <c r="Q217" s="24"/>
      <c r="R217" s="24"/>
      <c r="S217" s="24"/>
      <c r="T217" s="24"/>
      <c r="U217" s="24"/>
      <c r="V217" s="24"/>
      <c r="W217" s="28">
        <f t="shared" si="76"/>
        <v>1</v>
      </c>
      <c r="X217" s="24"/>
      <c r="Y217" s="91">
        <v>1</v>
      </c>
      <c r="Z217" s="24"/>
      <c r="AA217" s="24"/>
      <c r="AB217" s="24"/>
      <c r="AC217" s="24"/>
      <c r="AD217" s="24"/>
      <c r="AE217" s="24" t="s">
        <v>754</v>
      </c>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v>2</v>
      </c>
      <c r="BJ217" s="24">
        <v>2</v>
      </c>
      <c r="BK217" s="24">
        <v>2</v>
      </c>
      <c r="BL217" s="24">
        <v>2</v>
      </c>
      <c r="BM217" s="24">
        <v>2</v>
      </c>
      <c r="BN217" s="24">
        <v>2</v>
      </c>
      <c r="BO217" s="24">
        <v>2</v>
      </c>
      <c r="BP217" s="24">
        <v>2</v>
      </c>
      <c r="BQ217" s="24">
        <v>2</v>
      </c>
      <c r="BR217" s="24">
        <v>2</v>
      </c>
      <c r="BS217" s="24">
        <v>2</v>
      </c>
      <c r="BT217" s="24">
        <v>2</v>
      </c>
      <c r="BU217" s="24">
        <v>2</v>
      </c>
      <c r="BV217" s="24">
        <v>2</v>
      </c>
      <c r="BW217" s="24">
        <v>2</v>
      </c>
      <c r="BX217" s="24">
        <v>2</v>
      </c>
      <c r="BY217" s="24">
        <v>2</v>
      </c>
      <c r="BZ217" s="24">
        <v>2</v>
      </c>
      <c r="CA217" s="24">
        <v>2</v>
      </c>
      <c r="CB217" s="24">
        <v>2</v>
      </c>
      <c r="CC217" s="24">
        <v>1</v>
      </c>
      <c r="CD217" s="24">
        <v>2</v>
      </c>
      <c r="CE217" s="24">
        <v>2</v>
      </c>
      <c r="CF217" s="24">
        <v>2</v>
      </c>
      <c r="CG217" s="24">
        <v>2</v>
      </c>
      <c r="CH217" s="24">
        <v>2</v>
      </c>
      <c r="CI217" s="24">
        <v>2</v>
      </c>
      <c r="CJ217" s="24"/>
      <c r="CK217" s="24">
        <v>2</v>
      </c>
      <c r="CL217" s="57">
        <f>COUNTIF($BI217:$CK217,2)</f>
        <v>27</v>
      </c>
      <c r="CM217" s="67">
        <f>CL217/COUNTA($BI217:$CK217)</f>
        <v>0.9642857142857143</v>
      </c>
      <c r="CN217" s="57">
        <f>COUNTIF($BI217:$CK217,1)</f>
        <v>1</v>
      </c>
      <c r="CO217" s="67">
        <f>CN217/COUNTA($BI217:$CK217)</f>
        <v>3.5714285714285712E-2</v>
      </c>
      <c r="CP217" s="57">
        <f>COUNTIF($BI217:$CK217,0)</f>
        <v>0</v>
      </c>
      <c r="CQ217" s="67">
        <f>CP217/COUNTA($BI217:$CK217)</f>
        <v>0</v>
      </c>
      <c r="CR217" s="57">
        <f>(((CL217*2)+(CN217*1)+(CP217*0)))/COUNTA($BI217:$CK217)</f>
        <v>1.9642857142857142</v>
      </c>
      <c r="CS217" s="57" t="str">
        <f t="shared" si="77"/>
        <v>Đạt mục tiêu</v>
      </c>
    </row>
    <row r="218" spans="1:97" ht="49.5" customHeight="1">
      <c r="A218" s="21">
        <v>171</v>
      </c>
      <c r="B218" s="24">
        <v>356</v>
      </c>
      <c r="C218" s="50" t="s">
        <v>199</v>
      </c>
      <c r="D218" s="55" t="s">
        <v>12</v>
      </c>
      <c r="E218" s="50" t="s">
        <v>125</v>
      </c>
      <c r="F218" s="55" t="s">
        <v>12</v>
      </c>
      <c r="G218" s="50" t="s">
        <v>125</v>
      </c>
      <c r="H218" s="50" t="s">
        <v>1028</v>
      </c>
      <c r="I218" s="52" t="s">
        <v>780</v>
      </c>
      <c r="J218" s="24" t="s">
        <v>497</v>
      </c>
      <c r="K218" s="52" t="s">
        <v>346</v>
      </c>
      <c r="L218" s="24" t="s">
        <v>298</v>
      </c>
      <c r="M218" s="24" t="s">
        <v>186</v>
      </c>
      <c r="N218" s="24"/>
      <c r="O218" s="24"/>
      <c r="P218" s="24" t="s">
        <v>186</v>
      </c>
      <c r="Q218" s="24"/>
      <c r="R218" s="24"/>
      <c r="S218" s="24"/>
      <c r="T218" s="24"/>
      <c r="U218" s="24"/>
      <c r="V218" s="24"/>
      <c r="W218" s="28">
        <f t="shared" si="76"/>
        <v>1</v>
      </c>
      <c r="X218" s="24"/>
      <c r="Y218" s="91"/>
      <c r="Z218" s="24"/>
      <c r="AA218" s="24"/>
      <c r="AB218" s="24"/>
      <c r="AC218" s="24"/>
      <c r="AD218" s="24"/>
      <c r="AE218" s="24"/>
      <c r="AF218" s="24"/>
      <c r="AG218" s="24"/>
      <c r="AH218" s="24"/>
      <c r="AI218" s="24" t="s">
        <v>757</v>
      </c>
      <c r="AJ218" s="24" t="s">
        <v>757</v>
      </c>
      <c r="AK218" s="24" t="s">
        <v>757</v>
      </c>
      <c r="AL218" s="24" t="s">
        <v>757</v>
      </c>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v>2</v>
      </c>
      <c r="BJ218" s="24">
        <v>2</v>
      </c>
      <c r="BK218" s="24">
        <v>2</v>
      </c>
      <c r="BL218" s="24">
        <v>2</v>
      </c>
      <c r="BM218" s="24">
        <v>2</v>
      </c>
      <c r="BN218" s="24">
        <v>2</v>
      </c>
      <c r="BO218" s="24">
        <v>2</v>
      </c>
      <c r="BP218" s="24">
        <v>2</v>
      </c>
      <c r="BQ218" s="24">
        <v>2</v>
      </c>
      <c r="BR218" s="24">
        <v>2</v>
      </c>
      <c r="BS218" s="24">
        <v>2</v>
      </c>
      <c r="BT218" s="24">
        <v>2</v>
      </c>
      <c r="BU218" s="24">
        <v>2</v>
      </c>
      <c r="BV218" s="24">
        <v>2</v>
      </c>
      <c r="BW218" s="24">
        <v>2</v>
      </c>
      <c r="BX218" s="24">
        <v>2</v>
      </c>
      <c r="BY218" s="24">
        <v>2</v>
      </c>
      <c r="BZ218" s="24">
        <v>2</v>
      </c>
      <c r="CA218" s="24">
        <v>2</v>
      </c>
      <c r="CB218" s="24">
        <v>2</v>
      </c>
      <c r="CC218" s="24">
        <v>1</v>
      </c>
      <c r="CD218" s="24">
        <v>2</v>
      </c>
      <c r="CE218" s="24">
        <v>2</v>
      </c>
      <c r="CF218" s="24">
        <v>2</v>
      </c>
      <c r="CG218" s="24">
        <v>2</v>
      </c>
      <c r="CH218" s="24">
        <v>2</v>
      </c>
      <c r="CI218" s="24">
        <v>2</v>
      </c>
      <c r="CJ218" s="24"/>
      <c r="CK218" s="24">
        <v>2</v>
      </c>
      <c r="CL218" s="57">
        <f>COUNTIF($BI218:$CK218,2)</f>
        <v>27</v>
      </c>
      <c r="CM218" s="67">
        <f>CL218/COUNTA($BI218:$CK218)</f>
        <v>0.9642857142857143</v>
      </c>
      <c r="CN218" s="57">
        <f>COUNTIF($BI218:$CK218,1)</f>
        <v>1</v>
      </c>
      <c r="CO218" s="67">
        <f>CN218/COUNTA($BI218:$CK218)</f>
        <v>3.5714285714285712E-2</v>
      </c>
      <c r="CP218" s="57">
        <f>COUNTIF($BI218:$CK218,0)</f>
        <v>0</v>
      </c>
      <c r="CQ218" s="67">
        <f>CP218/COUNTA($BI218:$CK218)</f>
        <v>0</v>
      </c>
      <c r="CR218" s="57">
        <f>(((CL218*2)+(CN218*1)+(CP218*0)))/COUNTA($BI218:$CK218)</f>
        <v>1.9642857142857142</v>
      </c>
      <c r="CS218" s="57" t="str">
        <f t="shared" si="77"/>
        <v>Đạt mục tiêu</v>
      </c>
    </row>
    <row r="219" spans="1:97" ht="94.5">
      <c r="A219" s="21">
        <v>172</v>
      </c>
      <c r="B219" s="24">
        <v>359</v>
      </c>
      <c r="C219" s="51" t="s">
        <v>200</v>
      </c>
      <c r="D219" s="53" t="s">
        <v>10</v>
      </c>
      <c r="E219" s="51" t="s">
        <v>201</v>
      </c>
      <c r="F219" s="53" t="s">
        <v>12</v>
      </c>
      <c r="G219" s="7" t="s">
        <v>484</v>
      </c>
      <c r="H219" s="7" t="s">
        <v>420</v>
      </c>
      <c r="I219" s="52" t="s">
        <v>780</v>
      </c>
      <c r="J219" s="24" t="s">
        <v>497</v>
      </c>
      <c r="K219" s="52" t="s">
        <v>346</v>
      </c>
      <c r="L219" s="24" t="s">
        <v>298</v>
      </c>
      <c r="M219" s="24" t="s">
        <v>186</v>
      </c>
      <c r="N219" s="24" t="s">
        <v>186</v>
      </c>
      <c r="O219" s="24"/>
      <c r="P219" s="24"/>
      <c r="Q219" s="24"/>
      <c r="R219" s="24"/>
      <c r="S219" s="24"/>
      <c r="T219" s="24"/>
      <c r="U219" s="24"/>
      <c r="V219" s="24"/>
      <c r="W219" s="28">
        <f t="shared" si="76"/>
        <v>1</v>
      </c>
      <c r="X219" s="24"/>
      <c r="Y219" s="91">
        <v>1</v>
      </c>
      <c r="Z219" s="24" t="s">
        <v>754</v>
      </c>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v>2</v>
      </c>
      <c r="BJ219" s="24">
        <v>2</v>
      </c>
      <c r="BK219" s="24">
        <v>2</v>
      </c>
      <c r="BL219" s="24">
        <v>2</v>
      </c>
      <c r="BM219" s="24">
        <v>2</v>
      </c>
      <c r="BN219" s="24">
        <v>2</v>
      </c>
      <c r="BO219" s="24">
        <v>2</v>
      </c>
      <c r="BP219" s="24">
        <v>2</v>
      </c>
      <c r="BQ219" s="24">
        <v>2</v>
      </c>
      <c r="BR219" s="24">
        <v>2</v>
      </c>
      <c r="BS219" s="24">
        <v>2</v>
      </c>
      <c r="BT219" s="24">
        <v>2</v>
      </c>
      <c r="BU219" s="24">
        <v>2</v>
      </c>
      <c r="BV219" s="24">
        <v>2</v>
      </c>
      <c r="BW219" s="24">
        <v>2</v>
      </c>
      <c r="BX219" s="24">
        <v>2</v>
      </c>
      <c r="BY219" s="24">
        <v>2</v>
      </c>
      <c r="BZ219" s="24">
        <v>2</v>
      </c>
      <c r="CA219" s="24">
        <v>2</v>
      </c>
      <c r="CB219" s="24">
        <v>2</v>
      </c>
      <c r="CC219" s="24">
        <v>1</v>
      </c>
      <c r="CD219" s="24">
        <v>2</v>
      </c>
      <c r="CE219" s="24">
        <v>2</v>
      </c>
      <c r="CF219" s="24">
        <v>2</v>
      </c>
      <c r="CG219" s="24">
        <v>2</v>
      </c>
      <c r="CH219" s="24">
        <v>2</v>
      </c>
      <c r="CI219" s="24">
        <v>2</v>
      </c>
      <c r="CJ219" s="24"/>
      <c r="CK219" s="24">
        <v>2</v>
      </c>
      <c r="CL219" s="57">
        <f>COUNTIF($BI219:$CK219,2)</f>
        <v>27</v>
      </c>
      <c r="CM219" s="67">
        <f>CL219/COUNTA($BI219:$CK219)</f>
        <v>0.9642857142857143</v>
      </c>
      <c r="CN219" s="57">
        <f>COUNTIF($BI219:$CK219,1)</f>
        <v>1</v>
      </c>
      <c r="CO219" s="67">
        <f>CN219/COUNTA($BI219:$CK219)</f>
        <v>3.5714285714285712E-2</v>
      </c>
      <c r="CP219" s="57">
        <f>COUNTIF($BI219:$CK219,0)</f>
        <v>0</v>
      </c>
      <c r="CQ219" s="67">
        <f>CP219/COUNTA($BI219:$CK219)</f>
        <v>0</v>
      </c>
      <c r="CR219" s="57">
        <f>(((CL219*2)+(CN219*1)+(CP219*0)))/COUNTA($BI219:$CK219)</f>
        <v>1.9642857142857142</v>
      </c>
      <c r="CS219" s="57" t="str">
        <f t="shared" si="77"/>
        <v>Đạt mục tiêu</v>
      </c>
    </row>
    <row r="220" spans="1:97" ht="94.5">
      <c r="A220" s="21"/>
      <c r="B220" s="24"/>
      <c r="C220" s="50" t="s">
        <v>202</v>
      </c>
      <c r="D220" s="55"/>
      <c r="E220" s="50" t="s">
        <v>203</v>
      </c>
      <c r="F220" s="55"/>
      <c r="G220" s="7" t="s">
        <v>485</v>
      </c>
      <c r="H220" s="7" t="s">
        <v>421</v>
      </c>
      <c r="I220" s="52" t="s">
        <v>780</v>
      </c>
      <c r="J220" s="24" t="s">
        <v>497</v>
      </c>
      <c r="K220" s="52" t="s">
        <v>346</v>
      </c>
      <c r="L220" s="24" t="s">
        <v>298</v>
      </c>
      <c r="M220" s="24" t="s">
        <v>186</v>
      </c>
      <c r="N220" s="24" t="s">
        <v>186</v>
      </c>
      <c r="O220" s="24"/>
      <c r="P220" s="24"/>
      <c r="Q220" s="24"/>
      <c r="R220" s="24"/>
      <c r="S220" s="24"/>
      <c r="T220" s="24"/>
      <c r="U220" s="24"/>
      <c r="V220" s="24"/>
      <c r="W220" s="28">
        <f t="shared" si="76"/>
        <v>1</v>
      </c>
      <c r="X220" s="24"/>
      <c r="Y220" s="91">
        <v>1</v>
      </c>
      <c r="Z220" s="24"/>
      <c r="AA220" s="24"/>
      <c r="AB220" s="24" t="s">
        <v>754</v>
      </c>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v>2</v>
      </c>
      <c r="BJ220" s="24">
        <v>2</v>
      </c>
      <c r="BK220" s="24">
        <v>2</v>
      </c>
      <c r="BL220" s="24">
        <v>2</v>
      </c>
      <c r="BM220" s="24">
        <v>2</v>
      </c>
      <c r="BN220" s="24">
        <v>2</v>
      </c>
      <c r="BO220" s="24">
        <v>2</v>
      </c>
      <c r="BP220" s="24">
        <v>2</v>
      </c>
      <c r="BQ220" s="24">
        <v>2</v>
      </c>
      <c r="BR220" s="24">
        <v>2</v>
      </c>
      <c r="BS220" s="24">
        <v>2</v>
      </c>
      <c r="BT220" s="24">
        <v>2</v>
      </c>
      <c r="BU220" s="24">
        <v>2</v>
      </c>
      <c r="BV220" s="24">
        <v>2</v>
      </c>
      <c r="BW220" s="24">
        <v>2</v>
      </c>
      <c r="BX220" s="24">
        <v>2</v>
      </c>
      <c r="BY220" s="24">
        <v>2</v>
      </c>
      <c r="BZ220" s="24">
        <v>2</v>
      </c>
      <c r="CA220" s="24">
        <v>2</v>
      </c>
      <c r="CB220" s="24">
        <v>2</v>
      </c>
      <c r="CC220" s="24">
        <v>1</v>
      </c>
      <c r="CD220" s="24">
        <v>2</v>
      </c>
      <c r="CE220" s="24">
        <v>2</v>
      </c>
      <c r="CF220" s="24">
        <v>2</v>
      </c>
      <c r="CG220" s="24">
        <v>2</v>
      </c>
      <c r="CH220" s="24">
        <v>2</v>
      </c>
      <c r="CI220" s="24">
        <v>2</v>
      </c>
      <c r="CJ220" s="24"/>
      <c r="CK220" s="24">
        <v>2</v>
      </c>
      <c r="CL220" s="57">
        <f>COUNTIF($BI220:$CK220,2)</f>
        <v>27</v>
      </c>
      <c r="CM220" s="67">
        <f>CL220/COUNTA($BI220:$CK220)</f>
        <v>0.9642857142857143</v>
      </c>
      <c r="CN220" s="57">
        <f>COUNTIF($BI220:$CK220,1)</f>
        <v>1</v>
      </c>
      <c r="CO220" s="67">
        <f>CN220/COUNTA($BI220:$CK220)</f>
        <v>3.5714285714285712E-2</v>
      </c>
      <c r="CP220" s="57">
        <f>COUNTIF($BI220:$CK220,0)</f>
        <v>0</v>
      </c>
      <c r="CQ220" s="67">
        <f>CP220/COUNTA($BI220:$CK220)</f>
        <v>0</v>
      </c>
      <c r="CR220" s="57">
        <f>(((CL220*2)+(CN220*1)+(CP220*0)))/COUNTA($BI220:$CK220)</f>
        <v>1.9642857142857142</v>
      </c>
      <c r="CS220" s="57" t="str">
        <f t="shared" si="77"/>
        <v>Đạt mục tiêu</v>
      </c>
    </row>
    <row r="221" spans="1:97" ht="47.25">
      <c r="A221" s="21">
        <v>173</v>
      </c>
      <c r="B221" s="24">
        <v>360</v>
      </c>
      <c r="C221" s="50" t="s">
        <v>584</v>
      </c>
      <c r="D221" s="55" t="s">
        <v>54</v>
      </c>
      <c r="E221" s="50" t="s">
        <v>585</v>
      </c>
      <c r="F221" s="55" t="s">
        <v>54</v>
      </c>
      <c r="G221" s="7" t="s">
        <v>586</v>
      </c>
      <c r="H221" s="7" t="s">
        <v>587</v>
      </c>
      <c r="I221" s="52" t="s">
        <v>780</v>
      </c>
      <c r="J221" s="24" t="s">
        <v>497</v>
      </c>
      <c r="K221" s="52" t="s">
        <v>346</v>
      </c>
      <c r="L221" s="24" t="s">
        <v>298</v>
      </c>
      <c r="M221" s="24" t="s">
        <v>186</v>
      </c>
      <c r="N221" s="24" t="s">
        <v>186</v>
      </c>
      <c r="O221" s="24"/>
      <c r="P221" s="24"/>
      <c r="Q221" s="24"/>
      <c r="R221" s="24"/>
      <c r="S221" s="24"/>
      <c r="T221" s="24"/>
      <c r="U221" s="24"/>
      <c r="V221" s="24"/>
      <c r="W221" s="28">
        <f t="shared" si="76"/>
        <v>1</v>
      </c>
      <c r="X221" s="24"/>
      <c r="Y221" s="91">
        <v>1</v>
      </c>
      <c r="Z221" s="24"/>
      <c r="AA221" s="24"/>
      <c r="AB221" s="24"/>
      <c r="AC221" s="24"/>
      <c r="AD221" s="24" t="s">
        <v>754</v>
      </c>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v>2</v>
      </c>
      <c r="BJ221" s="24">
        <v>2</v>
      </c>
      <c r="BK221" s="24">
        <v>2</v>
      </c>
      <c r="BL221" s="24">
        <v>2</v>
      </c>
      <c r="BM221" s="24">
        <v>2</v>
      </c>
      <c r="BN221" s="24">
        <v>2</v>
      </c>
      <c r="BO221" s="24">
        <v>2</v>
      </c>
      <c r="BP221" s="24">
        <v>2</v>
      </c>
      <c r="BQ221" s="24">
        <v>2</v>
      </c>
      <c r="BR221" s="24">
        <v>2</v>
      </c>
      <c r="BS221" s="24">
        <v>2</v>
      </c>
      <c r="BT221" s="24">
        <v>2</v>
      </c>
      <c r="BU221" s="24">
        <v>2</v>
      </c>
      <c r="BV221" s="24">
        <v>2</v>
      </c>
      <c r="BW221" s="24">
        <v>2</v>
      </c>
      <c r="BX221" s="24">
        <v>2</v>
      </c>
      <c r="BY221" s="24">
        <v>2</v>
      </c>
      <c r="BZ221" s="24">
        <v>2</v>
      </c>
      <c r="CA221" s="24">
        <v>2</v>
      </c>
      <c r="CB221" s="24">
        <v>2</v>
      </c>
      <c r="CC221" s="24">
        <v>1</v>
      </c>
      <c r="CD221" s="24">
        <v>2</v>
      </c>
      <c r="CE221" s="24">
        <v>2</v>
      </c>
      <c r="CF221" s="24">
        <v>2</v>
      </c>
      <c r="CG221" s="24">
        <v>2</v>
      </c>
      <c r="CH221" s="24">
        <v>2</v>
      </c>
      <c r="CI221" s="24">
        <v>2</v>
      </c>
      <c r="CJ221" s="24"/>
      <c r="CK221" s="24">
        <v>2</v>
      </c>
      <c r="CL221" s="57">
        <f>COUNTIF($BI221:$CK221,2)</f>
        <v>27</v>
      </c>
      <c r="CM221" s="67">
        <f>CL221/COUNTA($BI221:$CK221)</f>
        <v>0.9642857142857143</v>
      </c>
      <c r="CN221" s="57">
        <f>COUNTIF($BI221:$CK221,1)</f>
        <v>1</v>
      </c>
      <c r="CO221" s="67">
        <f>CN221/COUNTA($BI221:$CK221)</f>
        <v>3.5714285714285712E-2</v>
      </c>
      <c r="CP221" s="57">
        <f>COUNTIF($BI221:$CK221,0)</f>
        <v>0</v>
      </c>
      <c r="CQ221" s="67">
        <f>CP221/COUNTA($BI221:$CK221)</f>
        <v>0</v>
      </c>
      <c r="CR221" s="57">
        <f>(((CL221*2)+(CN221*1)+(CP221*0)))/COUNTA($BI221:$CK221)</f>
        <v>1.9642857142857142</v>
      </c>
      <c r="CS221" s="57" t="str">
        <f t="shared" si="77"/>
        <v>Đạt mục tiêu</v>
      </c>
    </row>
    <row r="222" spans="1:97" ht="31.5">
      <c r="A222" s="21">
        <v>174</v>
      </c>
      <c r="B222" s="28">
        <v>361</v>
      </c>
      <c r="C222" s="186" t="s">
        <v>126</v>
      </c>
      <c r="D222" s="186"/>
      <c r="E222" s="186"/>
      <c r="F222" s="29" t="s">
        <v>361</v>
      </c>
      <c r="G222" s="29" t="s">
        <v>361</v>
      </c>
      <c r="H222" s="29" t="s">
        <v>361</v>
      </c>
      <c r="I222" s="29" t="s">
        <v>361</v>
      </c>
      <c r="J222" s="29" t="s">
        <v>361</v>
      </c>
      <c r="K222" s="52" t="s">
        <v>346</v>
      </c>
      <c r="L222" s="29" t="s">
        <v>361</v>
      </c>
      <c r="M222" s="29" t="s">
        <v>361</v>
      </c>
      <c r="N222" s="29" t="s">
        <v>361</v>
      </c>
      <c r="O222" s="29" t="s">
        <v>361</v>
      </c>
      <c r="P222" s="29" t="s">
        <v>361</v>
      </c>
      <c r="Q222" s="29" t="s">
        <v>361</v>
      </c>
      <c r="R222" s="29" t="s">
        <v>361</v>
      </c>
      <c r="S222" s="29" t="s">
        <v>361</v>
      </c>
      <c r="T222" s="29" t="s">
        <v>361</v>
      </c>
      <c r="U222" s="29" t="s">
        <v>361</v>
      </c>
      <c r="V222" s="29" t="s">
        <v>361</v>
      </c>
      <c r="W222" s="28">
        <f t="shared" si="76"/>
        <v>0</v>
      </c>
      <c r="X222" s="29"/>
      <c r="Y222" s="91">
        <f>SUM(Y223:Y224)</f>
        <v>1</v>
      </c>
      <c r="Z222" s="29" t="s">
        <v>361</v>
      </c>
      <c r="AA222" s="29" t="s">
        <v>361</v>
      </c>
      <c r="AB222" s="29" t="s">
        <v>361</v>
      </c>
      <c r="AC222" s="29" t="s">
        <v>361</v>
      </c>
      <c r="AD222" s="29" t="s">
        <v>361</v>
      </c>
      <c r="AE222" s="29" t="s">
        <v>361</v>
      </c>
      <c r="AF222" s="29" t="s">
        <v>361</v>
      </c>
      <c r="AG222" s="29" t="s">
        <v>361</v>
      </c>
      <c r="AH222" s="29" t="s">
        <v>361</v>
      </c>
      <c r="AI222" s="29" t="s">
        <v>361</v>
      </c>
      <c r="AJ222" s="29" t="s">
        <v>361</v>
      </c>
      <c r="AK222" s="29" t="s">
        <v>361</v>
      </c>
      <c r="AL222" s="29" t="s">
        <v>361</v>
      </c>
      <c r="AM222" s="29" t="s">
        <v>361</v>
      </c>
      <c r="AN222" s="29" t="s">
        <v>361</v>
      </c>
      <c r="AO222" s="29" t="s">
        <v>361</v>
      </c>
      <c r="AP222" s="29"/>
      <c r="AQ222" s="29" t="s">
        <v>361</v>
      </c>
      <c r="AR222" s="29" t="s">
        <v>361</v>
      </c>
      <c r="AS222" s="29" t="s">
        <v>361</v>
      </c>
      <c r="AT222" s="29" t="s">
        <v>361</v>
      </c>
      <c r="AU222" s="29" t="s">
        <v>361</v>
      </c>
      <c r="AV222" s="29" t="s">
        <v>361</v>
      </c>
      <c r="AW222" s="29" t="s">
        <v>361</v>
      </c>
      <c r="AX222" s="29" t="s">
        <v>361</v>
      </c>
      <c r="AY222" s="29" t="s">
        <v>361</v>
      </c>
      <c r="AZ222" s="29" t="s">
        <v>361</v>
      </c>
      <c r="BA222" s="29" t="s">
        <v>361</v>
      </c>
      <c r="BB222" s="29"/>
      <c r="BC222" s="29" t="s">
        <v>361</v>
      </c>
      <c r="BD222" s="29" t="s">
        <v>361</v>
      </c>
      <c r="BE222" s="29" t="s">
        <v>361</v>
      </c>
      <c r="BF222" s="29" t="s">
        <v>361</v>
      </c>
      <c r="BG222" s="29" t="s">
        <v>361</v>
      </c>
      <c r="BH222" s="29" t="s">
        <v>361</v>
      </c>
      <c r="BI222" s="29" t="s">
        <v>361</v>
      </c>
      <c r="BJ222" s="29" t="s">
        <v>361</v>
      </c>
      <c r="BK222" s="29" t="s">
        <v>361</v>
      </c>
      <c r="BL222" s="29" t="s">
        <v>361</v>
      </c>
      <c r="BM222" s="29" t="s">
        <v>361</v>
      </c>
      <c r="BN222" s="29" t="s">
        <v>361</v>
      </c>
      <c r="BO222" s="29" t="s">
        <v>361</v>
      </c>
      <c r="BP222" s="29" t="s">
        <v>361</v>
      </c>
      <c r="BQ222" s="29" t="s">
        <v>361</v>
      </c>
      <c r="BR222" s="29" t="s">
        <v>361</v>
      </c>
      <c r="BS222" s="29" t="s">
        <v>361</v>
      </c>
      <c r="BT222" s="29" t="s">
        <v>361</v>
      </c>
      <c r="BU222" s="29" t="s">
        <v>361</v>
      </c>
      <c r="BV222" s="29" t="s">
        <v>361</v>
      </c>
      <c r="BW222" s="29" t="s">
        <v>361</v>
      </c>
      <c r="BX222" s="29" t="s">
        <v>361</v>
      </c>
      <c r="BY222" s="29" t="s">
        <v>361</v>
      </c>
      <c r="BZ222" s="29" t="s">
        <v>361</v>
      </c>
      <c r="CA222" s="29" t="s">
        <v>361</v>
      </c>
      <c r="CB222" s="29" t="s">
        <v>361</v>
      </c>
      <c r="CC222" s="29" t="s">
        <v>361</v>
      </c>
      <c r="CD222" s="29" t="s">
        <v>361</v>
      </c>
      <c r="CE222" s="29" t="s">
        <v>361</v>
      </c>
      <c r="CF222" s="29" t="s">
        <v>361</v>
      </c>
      <c r="CG222" s="29" t="s">
        <v>361</v>
      </c>
      <c r="CH222" s="29" t="s">
        <v>361</v>
      </c>
      <c r="CI222" s="29" t="s">
        <v>361</v>
      </c>
      <c r="CJ222" s="29" t="s">
        <v>361</v>
      </c>
      <c r="CK222" s="29" t="s">
        <v>361</v>
      </c>
      <c r="CL222" s="29" t="s">
        <v>361</v>
      </c>
      <c r="CM222" s="29" t="s">
        <v>361</v>
      </c>
      <c r="CN222" s="29" t="s">
        <v>361</v>
      </c>
      <c r="CO222" s="29" t="s">
        <v>361</v>
      </c>
      <c r="CP222" s="29" t="s">
        <v>361</v>
      </c>
      <c r="CQ222" s="29" t="s">
        <v>361</v>
      </c>
      <c r="CR222" s="29" t="s">
        <v>361</v>
      </c>
      <c r="CS222" s="29" t="s">
        <v>361</v>
      </c>
    </row>
    <row r="223" spans="1:97" s="2" customFormat="1" ht="26.25" customHeight="1">
      <c r="A223" s="21"/>
      <c r="B223" s="28"/>
      <c r="C223" s="181" t="s">
        <v>204</v>
      </c>
      <c r="D223" s="191" t="s">
        <v>12</v>
      </c>
      <c r="E223" s="181" t="s">
        <v>422</v>
      </c>
      <c r="F223" s="191" t="s">
        <v>12</v>
      </c>
      <c r="G223" s="50" t="s">
        <v>486</v>
      </c>
      <c r="H223" s="50" t="s">
        <v>583</v>
      </c>
      <c r="I223" s="52" t="s">
        <v>780</v>
      </c>
      <c r="J223" s="38" t="s">
        <v>497</v>
      </c>
      <c r="K223" s="52" t="s">
        <v>346</v>
      </c>
      <c r="L223" s="29" t="s">
        <v>298</v>
      </c>
      <c r="M223" s="24" t="s">
        <v>186</v>
      </c>
      <c r="N223" s="24"/>
      <c r="O223" s="24"/>
      <c r="P223" s="24"/>
      <c r="Q223" s="24" t="s">
        <v>186</v>
      </c>
      <c r="R223" s="24"/>
      <c r="S223" s="24"/>
      <c r="T223" s="24"/>
      <c r="U223" s="24"/>
      <c r="V223" s="24"/>
      <c r="W223" s="28">
        <f t="shared" si="76"/>
        <v>1</v>
      </c>
      <c r="X223" s="24"/>
      <c r="Y223" s="91"/>
      <c r="Z223" s="29"/>
      <c r="AA223" s="29"/>
      <c r="AB223" s="29"/>
      <c r="AC223" s="29"/>
      <c r="AD223" s="29"/>
      <c r="AE223" s="29"/>
      <c r="AF223" s="29"/>
      <c r="AG223" s="29"/>
      <c r="AH223" s="29"/>
      <c r="AI223" s="29"/>
      <c r="AJ223" s="29"/>
      <c r="AK223" s="29"/>
      <c r="AL223" s="29"/>
      <c r="AM223" s="44" t="s">
        <v>754</v>
      </c>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4">
        <v>2</v>
      </c>
      <c r="BJ223" s="24">
        <v>2</v>
      </c>
      <c r="BK223" s="24">
        <v>1</v>
      </c>
      <c r="BL223" s="24">
        <v>2</v>
      </c>
      <c r="BM223" s="24">
        <v>2</v>
      </c>
      <c r="BN223" s="24">
        <v>2</v>
      </c>
      <c r="BO223" s="24">
        <v>2</v>
      </c>
      <c r="BP223" s="24">
        <v>1</v>
      </c>
      <c r="BQ223" s="24">
        <v>2</v>
      </c>
      <c r="BR223" s="24">
        <v>1</v>
      </c>
      <c r="BS223" s="24">
        <v>2</v>
      </c>
      <c r="BT223" s="24">
        <v>2</v>
      </c>
      <c r="BU223" s="24">
        <v>2</v>
      </c>
      <c r="BV223" s="24">
        <v>2</v>
      </c>
      <c r="BW223" s="24">
        <v>2</v>
      </c>
      <c r="BX223" s="24">
        <v>1</v>
      </c>
      <c r="BY223" s="24">
        <v>2</v>
      </c>
      <c r="BZ223" s="24">
        <v>2</v>
      </c>
      <c r="CA223" s="24">
        <v>1</v>
      </c>
      <c r="CB223" s="24">
        <v>1</v>
      </c>
      <c r="CC223" s="24">
        <v>1</v>
      </c>
      <c r="CD223" s="24">
        <v>2</v>
      </c>
      <c r="CE223" s="24">
        <v>2</v>
      </c>
      <c r="CF223" s="24">
        <v>2</v>
      </c>
      <c r="CG223" s="24">
        <v>2</v>
      </c>
      <c r="CH223" s="24">
        <v>2</v>
      </c>
      <c r="CI223" s="24">
        <v>2</v>
      </c>
      <c r="CJ223" s="24"/>
      <c r="CK223" s="24">
        <v>2</v>
      </c>
      <c r="CL223" s="57">
        <f>COUNTIF($BI223:$CK223,2)</f>
        <v>21</v>
      </c>
      <c r="CM223" s="67">
        <f>CL223/COUNTA($BI223:$CK223)</f>
        <v>0.75</v>
      </c>
      <c r="CN223" s="57">
        <f>COUNTIF($BI223:$CK223,1)</f>
        <v>7</v>
      </c>
      <c r="CO223" s="67">
        <f>CN223/COUNTA($BI223:$CK223)</f>
        <v>0.25</v>
      </c>
      <c r="CP223" s="57">
        <f>COUNTIF($BI223:$CK223,0)</f>
        <v>0</v>
      </c>
      <c r="CQ223" s="67">
        <f>CP223/COUNTA($BI223:$CK223)</f>
        <v>0</v>
      </c>
      <c r="CR223" s="57">
        <f>(((CL223*2)+(CN223*1)+(CP223*0)))/COUNTA($BI223:$CK223)</f>
        <v>1.75</v>
      </c>
      <c r="CS223" s="57" t="str">
        <f t="shared" si="77"/>
        <v>Đạt mục tiêu</v>
      </c>
    </row>
    <row r="224" spans="1:97" ht="24" customHeight="1">
      <c r="A224" s="21">
        <v>175</v>
      </c>
      <c r="B224" s="24">
        <v>364</v>
      </c>
      <c r="C224" s="182"/>
      <c r="D224" s="193"/>
      <c r="E224" s="182"/>
      <c r="F224" s="193"/>
      <c r="G224" s="50" t="s">
        <v>487</v>
      </c>
      <c r="H224" s="50" t="s">
        <v>423</v>
      </c>
      <c r="I224" s="52" t="s">
        <v>780</v>
      </c>
      <c r="J224" s="24" t="s">
        <v>497</v>
      </c>
      <c r="K224" s="52" t="s">
        <v>346</v>
      </c>
      <c r="L224" s="24" t="s">
        <v>298</v>
      </c>
      <c r="M224" s="24" t="s">
        <v>186</v>
      </c>
      <c r="N224" s="24"/>
      <c r="O224" s="24"/>
      <c r="P224" s="24"/>
      <c r="Q224" s="24" t="s">
        <v>186</v>
      </c>
      <c r="R224" s="24"/>
      <c r="S224" s="24"/>
      <c r="T224" s="24"/>
      <c r="U224" s="24"/>
      <c r="V224" s="24"/>
      <c r="W224" s="28">
        <f t="shared" si="76"/>
        <v>1</v>
      </c>
      <c r="X224" s="24"/>
      <c r="Y224" s="94">
        <v>1</v>
      </c>
      <c r="Z224" s="24"/>
      <c r="AA224" s="24"/>
      <c r="AB224" s="24"/>
      <c r="AC224" s="24"/>
      <c r="AD224" s="24"/>
      <c r="AE224" s="24"/>
      <c r="AF224" s="24"/>
      <c r="AG224" s="24"/>
      <c r="AH224" s="24"/>
      <c r="AI224" s="24"/>
      <c r="AJ224" s="24"/>
      <c r="AK224" s="24"/>
      <c r="AL224" s="24"/>
      <c r="AM224" s="24"/>
      <c r="AN224" s="24"/>
      <c r="AO224" s="24"/>
      <c r="AP224" s="24" t="s">
        <v>754</v>
      </c>
      <c r="AQ224" s="24"/>
      <c r="AR224" s="24"/>
      <c r="AS224" s="24"/>
      <c r="AT224" s="24"/>
      <c r="AU224" s="24"/>
      <c r="AV224" s="24"/>
      <c r="AW224" s="24"/>
      <c r="AX224" s="24"/>
      <c r="AY224" s="24"/>
      <c r="AZ224" s="24"/>
      <c r="BA224" s="24"/>
      <c r="BB224" s="24"/>
      <c r="BC224" s="24"/>
      <c r="BD224" s="24"/>
      <c r="BE224" s="24"/>
      <c r="BF224" s="24"/>
      <c r="BG224" s="24"/>
      <c r="BH224" s="24"/>
      <c r="BI224" s="24">
        <v>2</v>
      </c>
      <c r="BJ224" s="24">
        <v>2</v>
      </c>
      <c r="BK224" s="24">
        <v>1</v>
      </c>
      <c r="BL224" s="24">
        <v>2</v>
      </c>
      <c r="BM224" s="24">
        <v>2</v>
      </c>
      <c r="BN224" s="24">
        <v>2</v>
      </c>
      <c r="BO224" s="24">
        <v>2</v>
      </c>
      <c r="BP224" s="24">
        <v>1</v>
      </c>
      <c r="BQ224" s="24">
        <v>2</v>
      </c>
      <c r="BR224" s="24">
        <v>1</v>
      </c>
      <c r="BS224" s="24">
        <v>2</v>
      </c>
      <c r="BT224" s="24">
        <v>2</v>
      </c>
      <c r="BU224" s="24">
        <v>2</v>
      </c>
      <c r="BV224" s="24">
        <v>2</v>
      </c>
      <c r="BW224" s="24">
        <v>2</v>
      </c>
      <c r="BX224" s="24">
        <v>1</v>
      </c>
      <c r="BY224" s="24">
        <v>2</v>
      </c>
      <c r="BZ224" s="24">
        <v>2</v>
      </c>
      <c r="CA224" s="24">
        <v>1</v>
      </c>
      <c r="CB224" s="24">
        <v>1</v>
      </c>
      <c r="CC224" s="24">
        <v>1</v>
      </c>
      <c r="CD224" s="24">
        <v>2</v>
      </c>
      <c r="CE224" s="24">
        <v>2</v>
      </c>
      <c r="CF224" s="24">
        <v>2</v>
      </c>
      <c r="CG224" s="24">
        <v>2</v>
      </c>
      <c r="CH224" s="24">
        <v>2</v>
      </c>
      <c r="CI224" s="24">
        <v>2</v>
      </c>
      <c r="CJ224" s="24"/>
      <c r="CK224" s="24">
        <v>2</v>
      </c>
      <c r="CL224" s="57">
        <f>COUNTIF($BI224:$CK224,2)</f>
        <v>21</v>
      </c>
      <c r="CM224" s="67">
        <f>CL224/COUNTA($BI224:$CK224)</f>
        <v>0.75</v>
      </c>
      <c r="CN224" s="57">
        <f>COUNTIF($BI224:$CK224,1)</f>
        <v>7</v>
      </c>
      <c r="CO224" s="67">
        <f>CN224/COUNTA($BI224:$CK224)</f>
        <v>0.25</v>
      </c>
      <c r="CP224" s="57">
        <f>COUNTIF($BI224:$CK224,0)</f>
        <v>0</v>
      </c>
      <c r="CQ224" s="67">
        <f>CP224/COUNTA($BI224:$CK224)</f>
        <v>0</v>
      </c>
      <c r="CR224" s="57">
        <f>(((CL224*2)+(CN224*1)+(CP224*0)))/COUNTA($BI224:$CK224)</f>
        <v>1.75</v>
      </c>
      <c r="CS224" s="57" t="str">
        <f t="shared" si="77"/>
        <v>Đạt mục tiêu</v>
      </c>
    </row>
    <row r="225" spans="1:97" ht="31.5">
      <c r="A225" s="21">
        <v>176</v>
      </c>
      <c r="B225" s="28">
        <v>365</v>
      </c>
      <c r="C225" s="186" t="s">
        <v>127</v>
      </c>
      <c r="D225" s="186"/>
      <c r="E225" s="186"/>
      <c r="F225" s="29" t="s">
        <v>361</v>
      </c>
      <c r="G225" s="29" t="s">
        <v>361</v>
      </c>
      <c r="H225" s="29" t="s">
        <v>361</v>
      </c>
      <c r="I225" s="29" t="s">
        <v>361</v>
      </c>
      <c r="J225" s="29" t="s">
        <v>361</v>
      </c>
      <c r="K225" s="52" t="s">
        <v>346</v>
      </c>
      <c r="L225" s="29" t="s">
        <v>361</v>
      </c>
      <c r="M225" s="29" t="s">
        <v>361</v>
      </c>
      <c r="N225" s="29" t="s">
        <v>361</v>
      </c>
      <c r="O225" s="29" t="s">
        <v>361</v>
      </c>
      <c r="P225" s="29" t="s">
        <v>361</v>
      </c>
      <c r="Q225" s="29" t="s">
        <v>361</v>
      </c>
      <c r="R225" s="29" t="s">
        <v>361</v>
      </c>
      <c r="S225" s="29" t="s">
        <v>361</v>
      </c>
      <c r="T225" s="29" t="s">
        <v>361</v>
      </c>
      <c r="U225" s="29" t="s">
        <v>361</v>
      </c>
      <c r="V225" s="29" t="s">
        <v>361</v>
      </c>
      <c r="W225" s="28">
        <f t="shared" si="76"/>
        <v>0</v>
      </c>
      <c r="X225" s="29"/>
      <c r="Y225" s="91">
        <f>SUM(Y226:Y232)</f>
        <v>1</v>
      </c>
      <c r="Z225" s="29" t="s">
        <v>361</v>
      </c>
      <c r="AA225" s="29" t="s">
        <v>361</v>
      </c>
      <c r="AB225" s="29" t="s">
        <v>361</v>
      </c>
      <c r="AC225" s="29" t="s">
        <v>361</v>
      </c>
      <c r="AD225" s="29" t="s">
        <v>361</v>
      </c>
      <c r="AE225" s="29" t="s">
        <v>361</v>
      </c>
      <c r="AF225" s="29" t="s">
        <v>361</v>
      </c>
      <c r="AG225" s="29" t="s">
        <v>361</v>
      </c>
      <c r="AH225" s="29" t="s">
        <v>361</v>
      </c>
      <c r="AI225" s="29" t="s">
        <v>361</v>
      </c>
      <c r="AJ225" s="29" t="s">
        <v>361</v>
      </c>
      <c r="AK225" s="29" t="s">
        <v>361</v>
      </c>
      <c r="AL225" s="29" t="s">
        <v>361</v>
      </c>
      <c r="AM225" s="29" t="s">
        <v>361</v>
      </c>
      <c r="AN225" s="29" t="s">
        <v>361</v>
      </c>
      <c r="AO225" s="29" t="s">
        <v>361</v>
      </c>
      <c r="AP225" s="29"/>
      <c r="AQ225" s="29" t="s">
        <v>361</v>
      </c>
      <c r="AR225" s="29" t="s">
        <v>361</v>
      </c>
      <c r="AS225" s="29" t="s">
        <v>361</v>
      </c>
      <c r="AT225" s="29" t="s">
        <v>361</v>
      </c>
      <c r="AU225" s="29" t="s">
        <v>361</v>
      </c>
      <c r="AV225" s="29" t="s">
        <v>361</v>
      </c>
      <c r="AW225" s="29" t="s">
        <v>361</v>
      </c>
      <c r="AX225" s="29" t="s">
        <v>361</v>
      </c>
      <c r="AY225" s="29" t="s">
        <v>361</v>
      </c>
      <c r="AZ225" s="29" t="s">
        <v>361</v>
      </c>
      <c r="BA225" s="29" t="s">
        <v>361</v>
      </c>
      <c r="BB225" s="29"/>
      <c r="BC225" s="29" t="s">
        <v>361</v>
      </c>
      <c r="BD225" s="29" t="s">
        <v>361</v>
      </c>
      <c r="BE225" s="29" t="s">
        <v>361</v>
      </c>
      <c r="BF225" s="29" t="s">
        <v>361</v>
      </c>
      <c r="BG225" s="29" t="s">
        <v>361</v>
      </c>
      <c r="BH225" s="29" t="s">
        <v>361</v>
      </c>
      <c r="BI225" s="29" t="s">
        <v>361</v>
      </c>
      <c r="BJ225" s="29" t="s">
        <v>361</v>
      </c>
      <c r="BK225" s="29" t="s">
        <v>361</v>
      </c>
      <c r="BL225" s="29" t="s">
        <v>361</v>
      </c>
      <c r="BM225" s="29" t="s">
        <v>361</v>
      </c>
      <c r="BN225" s="29" t="s">
        <v>361</v>
      </c>
      <c r="BO225" s="29" t="s">
        <v>361</v>
      </c>
      <c r="BP225" s="29" t="s">
        <v>361</v>
      </c>
      <c r="BQ225" s="29" t="s">
        <v>361</v>
      </c>
      <c r="BR225" s="29" t="s">
        <v>361</v>
      </c>
      <c r="BS225" s="29" t="s">
        <v>361</v>
      </c>
      <c r="BT225" s="29" t="s">
        <v>361</v>
      </c>
      <c r="BU225" s="29" t="s">
        <v>361</v>
      </c>
      <c r="BV225" s="29" t="s">
        <v>361</v>
      </c>
      <c r="BW225" s="29" t="s">
        <v>361</v>
      </c>
      <c r="BX225" s="29" t="s">
        <v>361</v>
      </c>
      <c r="BY225" s="29" t="s">
        <v>361</v>
      </c>
      <c r="BZ225" s="29" t="s">
        <v>361</v>
      </c>
      <c r="CA225" s="29" t="s">
        <v>361</v>
      </c>
      <c r="CB225" s="29" t="s">
        <v>361</v>
      </c>
      <c r="CC225" s="29" t="s">
        <v>361</v>
      </c>
      <c r="CD225" s="29" t="s">
        <v>361</v>
      </c>
      <c r="CE225" s="29" t="s">
        <v>361</v>
      </c>
      <c r="CF225" s="29" t="s">
        <v>361</v>
      </c>
      <c r="CG225" s="29" t="s">
        <v>361</v>
      </c>
      <c r="CH225" s="29" t="s">
        <v>361</v>
      </c>
      <c r="CI225" s="29" t="s">
        <v>361</v>
      </c>
      <c r="CJ225" s="29" t="s">
        <v>361</v>
      </c>
      <c r="CK225" s="29" t="s">
        <v>361</v>
      </c>
      <c r="CL225" s="29" t="s">
        <v>361</v>
      </c>
      <c r="CM225" s="29" t="s">
        <v>361</v>
      </c>
      <c r="CN225" s="29" t="s">
        <v>361</v>
      </c>
      <c r="CO225" s="29" t="s">
        <v>361</v>
      </c>
      <c r="CP225" s="29" t="s">
        <v>361</v>
      </c>
      <c r="CQ225" s="29" t="s">
        <v>361</v>
      </c>
      <c r="CR225" s="29" t="s">
        <v>361</v>
      </c>
      <c r="CS225" s="29" t="s">
        <v>361</v>
      </c>
    </row>
    <row r="226" spans="1:97" ht="31.5">
      <c r="A226" s="21">
        <v>177</v>
      </c>
      <c r="B226" s="24">
        <v>368</v>
      </c>
      <c r="C226" s="181" t="s">
        <v>205</v>
      </c>
      <c r="D226" s="191" t="s">
        <v>13</v>
      </c>
      <c r="E226" s="181" t="s">
        <v>206</v>
      </c>
      <c r="F226" s="191" t="s">
        <v>13</v>
      </c>
      <c r="G226" s="50" t="s">
        <v>630</v>
      </c>
      <c r="H226" s="50" t="s">
        <v>694</v>
      </c>
      <c r="I226" s="52" t="s">
        <v>785</v>
      </c>
      <c r="J226" s="24" t="s">
        <v>497</v>
      </c>
      <c r="K226" s="52" t="s">
        <v>346</v>
      </c>
      <c r="L226" s="24" t="s">
        <v>298</v>
      </c>
      <c r="M226" s="24" t="s">
        <v>186</v>
      </c>
      <c r="N226" s="24" t="s">
        <v>186</v>
      </c>
      <c r="O226" s="24"/>
      <c r="P226" s="24"/>
      <c r="Q226" s="24"/>
      <c r="R226" s="24"/>
      <c r="S226" s="24"/>
      <c r="T226" s="24"/>
      <c r="U226" s="24"/>
      <c r="V226" s="24"/>
      <c r="W226" s="28">
        <f t="shared" si="76"/>
        <v>1</v>
      </c>
      <c r="X226" s="24"/>
      <c r="Y226" s="91"/>
      <c r="Z226" s="24"/>
      <c r="AA226" s="24" t="s">
        <v>759</v>
      </c>
      <c r="AB226" s="24"/>
      <c r="AC226" s="24" t="s">
        <v>759</v>
      </c>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v>2</v>
      </c>
      <c r="BJ226" s="24">
        <v>2</v>
      </c>
      <c r="BK226" s="24">
        <v>2</v>
      </c>
      <c r="BL226" s="24">
        <v>2</v>
      </c>
      <c r="BM226" s="24">
        <v>2</v>
      </c>
      <c r="BN226" s="24">
        <v>2</v>
      </c>
      <c r="BO226" s="24">
        <v>2</v>
      </c>
      <c r="BP226" s="24">
        <v>2</v>
      </c>
      <c r="BQ226" s="24">
        <v>2</v>
      </c>
      <c r="BR226" s="24">
        <v>2</v>
      </c>
      <c r="BS226" s="24">
        <v>2</v>
      </c>
      <c r="BT226" s="24">
        <v>2</v>
      </c>
      <c r="BU226" s="24">
        <v>2</v>
      </c>
      <c r="BV226" s="24">
        <v>2</v>
      </c>
      <c r="BW226" s="24">
        <v>2</v>
      </c>
      <c r="BX226" s="24">
        <v>2</v>
      </c>
      <c r="BY226" s="24">
        <v>2</v>
      </c>
      <c r="BZ226" s="24">
        <v>2</v>
      </c>
      <c r="CA226" s="24">
        <v>2</v>
      </c>
      <c r="CB226" s="24">
        <v>2</v>
      </c>
      <c r="CC226" s="24">
        <v>1</v>
      </c>
      <c r="CD226" s="24">
        <v>2</v>
      </c>
      <c r="CE226" s="24">
        <v>2</v>
      </c>
      <c r="CF226" s="24">
        <v>2</v>
      </c>
      <c r="CG226" s="24">
        <v>2</v>
      </c>
      <c r="CH226" s="24">
        <v>2</v>
      </c>
      <c r="CI226" s="24">
        <v>2</v>
      </c>
      <c r="CJ226" s="24"/>
      <c r="CK226" s="24">
        <v>2</v>
      </c>
      <c r="CL226" s="57">
        <f t="shared" ref="CL226:CL232" si="78">COUNTIF($BI226:$CK226,2)</f>
        <v>27</v>
      </c>
      <c r="CM226" s="67">
        <f t="shared" ref="CM226:CM232" si="79">CL226/COUNTA($BI226:$CK226)</f>
        <v>0.9642857142857143</v>
      </c>
      <c r="CN226" s="57">
        <f t="shared" ref="CN226:CN232" si="80">COUNTIF($BI226:$CK226,1)</f>
        <v>1</v>
      </c>
      <c r="CO226" s="67">
        <f t="shared" ref="CO226:CO232" si="81">CN226/COUNTA($BI226:$CK226)</f>
        <v>3.5714285714285712E-2</v>
      </c>
      <c r="CP226" s="57">
        <f t="shared" ref="CP226:CP232" si="82">COUNTIF($BI226:$CK226,0)</f>
        <v>0</v>
      </c>
      <c r="CQ226" s="67">
        <f t="shared" ref="CQ226:CQ232" si="83">CP226/COUNTA($BI226:$CK226)</f>
        <v>0</v>
      </c>
      <c r="CR226" s="57">
        <f t="shared" ref="CR226:CR232" si="84">(((CL226*2)+(CN226*1)+(CP226*0)))/COUNTA($BI226:$CK226)</f>
        <v>1.9642857142857142</v>
      </c>
      <c r="CS226" s="57" t="str">
        <f t="shared" si="77"/>
        <v>Đạt mục tiêu</v>
      </c>
    </row>
    <row r="227" spans="1:97" ht="31.5">
      <c r="A227" s="21">
        <v>178</v>
      </c>
      <c r="B227" s="24">
        <v>371</v>
      </c>
      <c r="C227" s="190"/>
      <c r="D227" s="192"/>
      <c r="E227" s="190"/>
      <c r="F227" s="192"/>
      <c r="G227" s="50" t="s">
        <v>631</v>
      </c>
      <c r="H227" s="50" t="s">
        <v>1032</v>
      </c>
      <c r="I227" s="52" t="s">
        <v>785</v>
      </c>
      <c r="J227" s="24" t="s">
        <v>497</v>
      </c>
      <c r="K227" s="52" t="s">
        <v>346</v>
      </c>
      <c r="L227" s="24" t="s">
        <v>298</v>
      </c>
      <c r="M227" s="24" t="s">
        <v>186</v>
      </c>
      <c r="N227" s="24" t="s">
        <v>186</v>
      </c>
      <c r="O227" s="24"/>
      <c r="P227" s="24"/>
      <c r="Q227" s="24"/>
      <c r="R227" s="24"/>
      <c r="S227" s="24"/>
      <c r="T227" s="24"/>
      <c r="U227" s="24"/>
      <c r="V227" s="24"/>
      <c r="W227" s="28">
        <f t="shared" si="76"/>
        <v>1</v>
      </c>
      <c r="X227" s="24"/>
      <c r="Y227" s="91"/>
      <c r="Z227" s="24" t="s">
        <v>757</v>
      </c>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v>2</v>
      </c>
      <c r="BJ227" s="24">
        <v>2</v>
      </c>
      <c r="BK227" s="24">
        <v>2</v>
      </c>
      <c r="BL227" s="24">
        <v>2</v>
      </c>
      <c r="BM227" s="24">
        <v>2</v>
      </c>
      <c r="BN227" s="24">
        <v>2</v>
      </c>
      <c r="BO227" s="24">
        <v>2</v>
      </c>
      <c r="BP227" s="24">
        <v>2</v>
      </c>
      <c r="BQ227" s="24">
        <v>2</v>
      </c>
      <c r="BR227" s="24">
        <v>2</v>
      </c>
      <c r="BS227" s="24">
        <v>2</v>
      </c>
      <c r="BT227" s="24">
        <v>2</v>
      </c>
      <c r="BU227" s="24">
        <v>2</v>
      </c>
      <c r="BV227" s="24">
        <v>2</v>
      </c>
      <c r="BW227" s="24">
        <v>2</v>
      </c>
      <c r="BX227" s="24">
        <v>2</v>
      </c>
      <c r="BY227" s="24">
        <v>2</v>
      </c>
      <c r="BZ227" s="24">
        <v>2</v>
      </c>
      <c r="CA227" s="24">
        <v>2</v>
      </c>
      <c r="CB227" s="24">
        <v>2</v>
      </c>
      <c r="CC227" s="24">
        <v>1</v>
      </c>
      <c r="CD227" s="24">
        <v>2</v>
      </c>
      <c r="CE227" s="24">
        <v>2</v>
      </c>
      <c r="CF227" s="24">
        <v>2</v>
      </c>
      <c r="CG227" s="24">
        <v>2</v>
      </c>
      <c r="CH227" s="24">
        <v>2</v>
      </c>
      <c r="CI227" s="24">
        <v>2</v>
      </c>
      <c r="CJ227" s="24"/>
      <c r="CK227" s="24">
        <v>2</v>
      </c>
      <c r="CL227" s="57">
        <f t="shared" si="78"/>
        <v>27</v>
      </c>
      <c r="CM227" s="67">
        <f t="shared" si="79"/>
        <v>0.9642857142857143</v>
      </c>
      <c r="CN227" s="57">
        <f t="shared" si="80"/>
        <v>1</v>
      </c>
      <c r="CO227" s="67">
        <f t="shared" si="81"/>
        <v>3.5714285714285712E-2</v>
      </c>
      <c r="CP227" s="57">
        <f t="shared" si="82"/>
        <v>0</v>
      </c>
      <c r="CQ227" s="67">
        <f t="shared" si="83"/>
        <v>0</v>
      </c>
      <c r="CR227" s="57">
        <f t="shared" si="84"/>
        <v>1.9642857142857142</v>
      </c>
      <c r="CS227" s="57" t="str">
        <f t="shared" si="77"/>
        <v>Đạt mục tiêu</v>
      </c>
    </row>
    <row r="228" spans="1:97" ht="19.5" customHeight="1">
      <c r="A228" s="21"/>
      <c r="B228" s="24"/>
      <c r="C228" s="190"/>
      <c r="D228" s="192"/>
      <c r="E228" s="190"/>
      <c r="F228" s="192"/>
      <c r="G228" s="50" t="s">
        <v>632</v>
      </c>
      <c r="H228" s="50" t="s">
        <v>1029</v>
      </c>
      <c r="I228" s="52" t="s">
        <v>785</v>
      </c>
      <c r="J228" s="24" t="s">
        <v>497</v>
      </c>
      <c r="K228" s="52" t="s">
        <v>346</v>
      </c>
      <c r="L228" s="24" t="s">
        <v>298</v>
      </c>
      <c r="M228" s="24" t="s">
        <v>186</v>
      </c>
      <c r="N228" s="24"/>
      <c r="O228" s="24"/>
      <c r="P228" s="24"/>
      <c r="Q228" s="24" t="s">
        <v>186</v>
      </c>
      <c r="R228" s="24"/>
      <c r="S228" s="24"/>
      <c r="T228" s="24"/>
      <c r="U228" s="24"/>
      <c r="V228" s="24"/>
      <c r="W228" s="28">
        <f t="shared" si="76"/>
        <v>1</v>
      </c>
      <c r="X228" s="24"/>
      <c r="Y228" s="91"/>
      <c r="Z228" s="24"/>
      <c r="AA228" s="24"/>
      <c r="AB228" s="24"/>
      <c r="AC228" s="24"/>
      <c r="AD228" s="24"/>
      <c r="AE228" s="24"/>
      <c r="AF228" s="24"/>
      <c r="AG228" s="24"/>
      <c r="AH228" s="24"/>
      <c r="AI228" s="24"/>
      <c r="AJ228" s="24"/>
      <c r="AK228" s="24"/>
      <c r="AL228" s="24"/>
      <c r="AM228" s="24"/>
      <c r="AN228" s="24" t="s">
        <v>757</v>
      </c>
      <c r="AO228" s="24"/>
      <c r="AP228" s="24"/>
      <c r="AQ228" s="24"/>
      <c r="AR228" s="24"/>
      <c r="AS228" s="24"/>
      <c r="AT228" s="24"/>
      <c r="AU228" s="24"/>
      <c r="AV228" s="24"/>
      <c r="AW228" s="24"/>
      <c r="AX228" s="24"/>
      <c r="AY228" s="24"/>
      <c r="AZ228" s="24"/>
      <c r="BA228" s="24"/>
      <c r="BB228" s="24"/>
      <c r="BC228" s="24"/>
      <c r="BD228" s="24"/>
      <c r="BE228" s="24"/>
      <c r="BF228" s="24"/>
      <c r="BG228" s="24"/>
      <c r="BH228" s="24"/>
      <c r="BI228" s="24">
        <v>2</v>
      </c>
      <c r="BJ228" s="24">
        <v>2</v>
      </c>
      <c r="BK228" s="24">
        <v>1</v>
      </c>
      <c r="BL228" s="24">
        <v>2</v>
      </c>
      <c r="BM228" s="24">
        <v>2</v>
      </c>
      <c r="BN228" s="24">
        <v>2</v>
      </c>
      <c r="BO228" s="24">
        <v>2</v>
      </c>
      <c r="BP228" s="24">
        <v>1</v>
      </c>
      <c r="BQ228" s="24">
        <v>2</v>
      </c>
      <c r="BR228" s="24">
        <v>1</v>
      </c>
      <c r="BS228" s="24">
        <v>2</v>
      </c>
      <c r="BT228" s="24">
        <v>2</v>
      </c>
      <c r="BU228" s="24">
        <v>2</v>
      </c>
      <c r="BV228" s="24">
        <v>2</v>
      </c>
      <c r="BW228" s="24">
        <v>2</v>
      </c>
      <c r="BX228" s="24">
        <v>1</v>
      </c>
      <c r="BY228" s="24">
        <v>2</v>
      </c>
      <c r="BZ228" s="24">
        <v>2</v>
      </c>
      <c r="CA228" s="24">
        <v>1</v>
      </c>
      <c r="CB228" s="24">
        <v>1</v>
      </c>
      <c r="CC228" s="24">
        <v>1</v>
      </c>
      <c r="CD228" s="24">
        <v>2</v>
      </c>
      <c r="CE228" s="24">
        <v>2</v>
      </c>
      <c r="CF228" s="24">
        <v>2</v>
      </c>
      <c r="CG228" s="24">
        <v>2</v>
      </c>
      <c r="CH228" s="24">
        <v>2</v>
      </c>
      <c r="CI228" s="24">
        <v>2</v>
      </c>
      <c r="CJ228" s="24"/>
      <c r="CK228" s="24">
        <v>2</v>
      </c>
      <c r="CL228" s="57">
        <f t="shared" si="78"/>
        <v>21</v>
      </c>
      <c r="CM228" s="67">
        <f t="shared" si="79"/>
        <v>0.75</v>
      </c>
      <c r="CN228" s="57">
        <f t="shared" si="80"/>
        <v>7</v>
      </c>
      <c r="CO228" s="67">
        <f t="shared" si="81"/>
        <v>0.25</v>
      </c>
      <c r="CP228" s="57">
        <f t="shared" si="82"/>
        <v>0</v>
      </c>
      <c r="CQ228" s="67">
        <f t="shared" si="83"/>
        <v>0</v>
      </c>
      <c r="CR228" s="57">
        <f t="shared" si="84"/>
        <v>1.75</v>
      </c>
      <c r="CS228" s="57" t="str">
        <f t="shared" si="77"/>
        <v>Đạt mục tiêu</v>
      </c>
    </row>
    <row r="229" spans="1:97" ht="22.5" customHeight="1">
      <c r="A229" s="21"/>
      <c r="B229" s="24"/>
      <c r="C229" s="190"/>
      <c r="D229" s="192"/>
      <c r="E229" s="190"/>
      <c r="F229" s="192"/>
      <c r="G229" s="50" t="s">
        <v>633</v>
      </c>
      <c r="H229" s="50" t="s">
        <v>1031</v>
      </c>
      <c r="I229" s="52" t="s">
        <v>785</v>
      </c>
      <c r="J229" s="24" t="s">
        <v>497</v>
      </c>
      <c r="K229" s="52" t="s">
        <v>346</v>
      </c>
      <c r="L229" s="24" t="s">
        <v>298</v>
      </c>
      <c r="M229" s="24" t="s">
        <v>186</v>
      </c>
      <c r="N229" s="24"/>
      <c r="O229" s="24"/>
      <c r="P229" s="24"/>
      <c r="Q229" s="24"/>
      <c r="R229" s="24"/>
      <c r="S229" s="24"/>
      <c r="T229" s="24"/>
      <c r="U229" s="24" t="s">
        <v>186</v>
      </c>
      <c r="V229" s="24"/>
      <c r="W229" s="28">
        <f t="shared" si="76"/>
        <v>1</v>
      </c>
      <c r="X229" s="24"/>
      <c r="Y229" s="91"/>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t="s">
        <v>757</v>
      </c>
      <c r="BF229" s="24"/>
      <c r="BG229" s="24"/>
      <c r="BH229" s="24"/>
      <c r="BI229" s="24">
        <v>2</v>
      </c>
      <c r="BJ229" s="24">
        <v>2</v>
      </c>
      <c r="BK229" s="24">
        <v>1</v>
      </c>
      <c r="BL229" s="24">
        <v>2</v>
      </c>
      <c r="BM229" s="24">
        <v>2</v>
      </c>
      <c r="BN229" s="24">
        <v>2</v>
      </c>
      <c r="BO229" s="24">
        <v>2</v>
      </c>
      <c r="BP229" s="24">
        <v>1</v>
      </c>
      <c r="BQ229" s="24">
        <v>2</v>
      </c>
      <c r="BR229" s="24">
        <v>2</v>
      </c>
      <c r="BS229" s="24">
        <v>2</v>
      </c>
      <c r="BT229" s="24">
        <v>2</v>
      </c>
      <c r="BU229" s="24">
        <v>2</v>
      </c>
      <c r="BV229" s="24">
        <v>2</v>
      </c>
      <c r="BW229" s="24">
        <v>2</v>
      </c>
      <c r="BX229" s="24">
        <v>2</v>
      </c>
      <c r="BY229" s="24">
        <v>2</v>
      </c>
      <c r="BZ229" s="24">
        <v>2</v>
      </c>
      <c r="CA229" s="24">
        <v>2</v>
      </c>
      <c r="CB229" s="24">
        <v>1</v>
      </c>
      <c r="CC229" s="24">
        <v>1</v>
      </c>
      <c r="CD229" s="24">
        <v>2</v>
      </c>
      <c r="CE229" s="24">
        <v>2</v>
      </c>
      <c r="CF229" s="24">
        <v>2</v>
      </c>
      <c r="CG229" s="24">
        <v>2</v>
      </c>
      <c r="CH229" s="24">
        <v>2</v>
      </c>
      <c r="CI229" s="24">
        <v>2</v>
      </c>
      <c r="CJ229" s="24">
        <v>2</v>
      </c>
      <c r="CK229" s="24">
        <v>2</v>
      </c>
      <c r="CL229" s="57">
        <f t="shared" si="78"/>
        <v>25</v>
      </c>
      <c r="CM229" s="67">
        <f t="shared" si="79"/>
        <v>0.86206896551724133</v>
      </c>
      <c r="CN229" s="57">
        <f t="shared" si="80"/>
        <v>4</v>
      </c>
      <c r="CO229" s="67">
        <f t="shared" si="81"/>
        <v>0.13793103448275862</v>
      </c>
      <c r="CP229" s="57">
        <f t="shared" si="82"/>
        <v>0</v>
      </c>
      <c r="CQ229" s="67">
        <f t="shared" si="83"/>
        <v>0</v>
      </c>
      <c r="CR229" s="57">
        <f t="shared" si="84"/>
        <v>1.8620689655172413</v>
      </c>
      <c r="CS229" s="57" t="str">
        <f t="shared" si="77"/>
        <v>Đạt mục tiêu</v>
      </c>
    </row>
    <row r="230" spans="1:97" ht="25.5" customHeight="1">
      <c r="A230" s="21">
        <v>179</v>
      </c>
      <c r="B230" s="24">
        <v>374</v>
      </c>
      <c r="C230" s="182"/>
      <c r="D230" s="193"/>
      <c r="E230" s="182"/>
      <c r="F230" s="193"/>
      <c r="G230" s="50" t="s">
        <v>634</v>
      </c>
      <c r="H230" s="50" t="s">
        <v>1030</v>
      </c>
      <c r="I230" s="52" t="s">
        <v>785</v>
      </c>
      <c r="J230" s="24" t="s">
        <v>497</v>
      </c>
      <c r="K230" s="52" t="s">
        <v>346</v>
      </c>
      <c r="L230" s="24" t="s">
        <v>298</v>
      </c>
      <c r="M230" s="24" t="s">
        <v>186</v>
      </c>
      <c r="N230" s="24"/>
      <c r="O230" s="24"/>
      <c r="P230" s="24"/>
      <c r="Q230" s="24"/>
      <c r="R230" s="24"/>
      <c r="S230" s="24"/>
      <c r="T230" s="24"/>
      <c r="U230" s="24"/>
      <c r="V230" s="24" t="s">
        <v>186</v>
      </c>
      <c r="W230" s="28">
        <f t="shared" si="76"/>
        <v>1</v>
      </c>
      <c r="X230" s="24"/>
      <c r="Y230" s="91"/>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t="s">
        <v>757</v>
      </c>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57">
        <f t="shared" si="78"/>
        <v>0</v>
      </c>
      <c r="CM230" s="67" t="e">
        <f t="shared" si="79"/>
        <v>#DIV/0!</v>
      </c>
      <c r="CN230" s="57">
        <f t="shared" si="80"/>
        <v>0</v>
      </c>
      <c r="CO230" s="67" t="e">
        <f t="shared" si="81"/>
        <v>#DIV/0!</v>
      </c>
      <c r="CP230" s="57">
        <f t="shared" si="82"/>
        <v>0</v>
      </c>
      <c r="CQ230" s="67" t="e">
        <f t="shared" si="83"/>
        <v>#DIV/0!</v>
      </c>
      <c r="CR230" s="57" t="e">
        <f t="shared" si="84"/>
        <v>#DIV/0!</v>
      </c>
      <c r="CS230" s="57" t="e">
        <f t="shared" si="77"/>
        <v>#DIV/0!</v>
      </c>
    </row>
    <row r="231" spans="1:97" ht="32.25" customHeight="1">
      <c r="A231" s="21"/>
      <c r="B231" s="24"/>
      <c r="C231" s="50" t="s">
        <v>207</v>
      </c>
      <c r="D231" s="22" t="s">
        <v>13</v>
      </c>
      <c r="E231" s="50" t="s">
        <v>424</v>
      </c>
      <c r="F231" s="54" t="s">
        <v>13</v>
      </c>
      <c r="G231" s="50" t="s">
        <v>425</v>
      </c>
      <c r="H231" s="50" t="s">
        <v>425</v>
      </c>
      <c r="I231" s="52" t="s">
        <v>780</v>
      </c>
      <c r="J231" s="24" t="s">
        <v>498</v>
      </c>
      <c r="K231" s="52" t="s">
        <v>346</v>
      </c>
      <c r="L231" s="24" t="s">
        <v>298</v>
      </c>
      <c r="M231" s="24" t="s">
        <v>186</v>
      </c>
      <c r="N231" s="24"/>
      <c r="O231" s="24"/>
      <c r="P231" s="24"/>
      <c r="Q231" s="24"/>
      <c r="R231" s="24"/>
      <c r="S231" s="24"/>
      <c r="T231" s="24"/>
      <c r="U231" s="24"/>
      <c r="V231" s="24" t="s">
        <v>186</v>
      </c>
      <c r="W231" s="28">
        <f t="shared" si="76"/>
        <v>1</v>
      </c>
      <c r="X231" s="24"/>
      <c r="Y231" s="91">
        <v>1</v>
      </c>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t="s">
        <v>754</v>
      </c>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57">
        <f t="shared" si="78"/>
        <v>0</v>
      </c>
      <c r="CM231" s="67" t="e">
        <f t="shared" si="79"/>
        <v>#DIV/0!</v>
      </c>
      <c r="CN231" s="57">
        <f t="shared" si="80"/>
        <v>0</v>
      </c>
      <c r="CO231" s="67" t="e">
        <f t="shared" si="81"/>
        <v>#DIV/0!</v>
      </c>
      <c r="CP231" s="57">
        <f t="shared" si="82"/>
        <v>0</v>
      </c>
      <c r="CQ231" s="67" t="e">
        <f t="shared" si="83"/>
        <v>#DIV/0!</v>
      </c>
      <c r="CR231" s="57" t="e">
        <f t="shared" si="84"/>
        <v>#DIV/0!</v>
      </c>
      <c r="CS231" s="57" t="e">
        <f t="shared" si="77"/>
        <v>#DIV/0!</v>
      </c>
    </row>
    <row r="232" spans="1:97" ht="25.5" customHeight="1">
      <c r="A232" s="21"/>
      <c r="B232" s="24"/>
      <c r="C232" s="50" t="s">
        <v>208</v>
      </c>
      <c r="D232" s="22" t="s">
        <v>10</v>
      </c>
      <c r="E232" s="50" t="s">
        <v>209</v>
      </c>
      <c r="F232" s="54" t="s">
        <v>12</v>
      </c>
      <c r="G232" s="50" t="s">
        <v>209</v>
      </c>
      <c r="H232" s="50" t="s">
        <v>1033</v>
      </c>
      <c r="I232" s="52" t="s">
        <v>780</v>
      </c>
      <c r="J232" s="24" t="s">
        <v>497</v>
      </c>
      <c r="K232" s="52" t="s">
        <v>346</v>
      </c>
      <c r="L232" s="24" t="s">
        <v>298</v>
      </c>
      <c r="M232" s="24" t="s">
        <v>186</v>
      </c>
      <c r="N232" s="24"/>
      <c r="O232" s="24"/>
      <c r="P232" s="24"/>
      <c r="Q232" s="24"/>
      <c r="R232" s="24"/>
      <c r="S232" s="24"/>
      <c r="T232" s="24"/>
      <c r="U232" s="24"/>
      <c r="V232" s="24" t="s">
        <v>186</v>
      </c>
      <c r="W232" s="28">
        <f t="shared" si="76"/>
        <v>1</v>
      </c>
      <c r="X232" s="24"/>
      <c r="Y232" s="91"/>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t="s">
        <v>757</v>
      </c>
      <c r="BG232" s="24" t="s">
        <v>757</v>
      </c>
      <c r="BH232" s="24" t="s">
        <v>757</v>
      </c>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57">
        <f t="shared" si="78"/>
        <v>0</v>
      </c>
      <c r="CM232" s="67" t="e">
        <f t="shared" si="79"/>
        <v>#DIV/0!</v>
      </c>
      <c r="CN232" s="57">
        <f t="shared" si="80"/>
        <v>0</v>
      </c>
      <c r="CO232" s="67" t="e">
        <f t="shared" si="81"/>
        <v>#DIV/0!</v>
      </c>
      <c r="CP232" s="57">
        <f t="shared" si="82"/>
        <v>0</v>
      </c>
      <c r="CQ232" s="67" t="e">
        <f t="shared" si="83"/>
        <v>#DIV/0!</v>
      </c>
      <c r="CR232" s="57" t="e">
        <f t="shared" si="84"/>
        <v>#DIV/0!</v>
      </c>
      <c r="CS232" s="57" t="e">
        <f t="shared" si="77"/>
        <v>#DIV/0!</v>
      </c>
    </row>
    <row r="233" spans="1:97" ht="31.5">
      <c r="A233" s="21">
        <v>180</v>
      </c>
      <c r="B233" s="28">
        <v>375</v>
      </c>
      <c r="C233" s="186" t="s">
        <v>171</v>
      </c>
      <c r="D233" s="186"/>
      <c r="E233" s="186"/>
      <c r="F233" s="29" t="s">
        <v>361</v>
      </c>
      <c r="G233" s="29" t="s">
        <v>361</v>
      </c>
      <c r="H233" s="29" t="s">
        <v>361</v>
      </c>
      <c r="I233" s="29" t="s">
        <v>361</v>
      </c>
      <c r="J233" s="29" t="s">
        <v>361</v>
      </c>
      <c r="K233" s="52" t="s">
        <v>344</v>
      </c>
      <c r="L233" s="29" t="s">
        <v>361</v>
      </c>
      <c r="M233" s="29" t="s">
        <v>361</v>
      </c>
      <c r="N233" s="29" t="s">
        <v>361</v>
      </c>
      <c r="O233" s="29" t="s">
        <v>361</v>
      </c>
      <c r="P233" s="29" t="s">
        <v>361</v>
      </c>
      <c r="Q233" s="29" t="s">
        <v>361</v>
      </c>
      <c r="R233" s="29" t="s">
        <v>361</v>
      </c>
      <c r="S233" s="29" t="s">
        <v>361</v>
      </c>
      <c r="T233" s="29" t="s">
        <v>361</v>
      </c>
      <c r="U233" s="29" t="s">
        <v>361</v>
      </c>
      <c r="V233" s="29" t="s">
        <v>361</v>
      </c>
      <c r="W233" s="28">
        <f t="shared" si="76"/>
        <v>0</v>
      </c>
      <c r="X233" s="29"/>
      <c r="Y233" s="91">
        <f>Y234+Y265+Y304</f>
        <v>19</v>
      </c>
      <c r="Z233" s="29" t="s">
        <v>361</v>
      </c>
      <c r="AA233" s="29" t="s">
        <v>361</v>
      </c>
      <c r="AB233" s="29" t="s">
        <v>361</v>
      </c>
      <c r="AC233" s="29" t="s">
        <v>361</v>
      </c>
      <c r="AD233" s="29" t="s">
        <v>361</v>
      </c>
      <c r="AE233" s="29" t="s">
        <v>361</v>
      </c>
      <c r="AF233" s="29" t="s">
        <v>361</v>
      </c>
      <c r="AG233" s="29" t="s">
        <v>361</v>
      </c>
      <c r="AH233" s="29" t="s">
        <v>361</v>
      </c>
      <c r="AI233" s="29" t="s">
        <v>361</v>
      </c>
      <c r="AJ233" s="29" t="s">
        <v>361</v>
      </c>
      <c r="AK233" s="29" t="s">
        <v>361</v>
      </c>
      <c r="AL233" s="29" t="s">
        <v>361</v>
      </c>
      <c r="AM233" s="29" t="s">
        <v>361</v>
      </c>
      <c r="AN233" s="29" t="s">
        <v>361</v>
      </c>
      <c r="AO233" s="29" t="s">
        <v>361</v>
      </c>
      <c r="AP233" s="29"/>
      <c r="AQ233" s="29" t="s">
        <v>361</v>
      </c>
      <c r="AR233" s="29" t="s">
        <v>361</v>
      </c>
      <c r="AS233" s="29" t="s">
        <v>361</v>
      </c>
      <c r="AT233" s="29" t="s">
        <v>361</v>
      </c>
      <c r="AU233" s="29" t="s">
        <v>361</v>
      </c>
      <c r="AV233" s="29" t="s">
        <v>361</v>
      </c>
      <c r="AW233" s="29" t="s">
        <v>361</v>
      </c>
      <c r="AX233" s="29" t="s">
        <v>361</v>
      </c>
      <c r="AY233" s="29" t="s">
        <v>361</v>
      </c>
      <c r="AZ233" s="29" t="s">
        <v>361</v>
      </c>
      <c r="BA233" s="29" t="s">
        <v>361</v>
      </c>
      <c r="BB233" s="29"/>
      <c r="BC233" s="29" t="s">
        <v>361</v>
      </c>
      <c r="BD233" s="29" t="s">
        <v>361</v>
      </c>
      <c r="BE233" s="29" t="s">
        <v>361</v>
      </c>
      <c r="BF233" s="29" t="s">
        <v>361</v>
      </c>
      <c r="BG233" s="29" t="s">
        <v>361</v>
      </c>
      <c r="BH233" s="29" t="s">
        <v>361</v>
      </c>
      <c r="BI233" s="29" t="s">
        <v>361</v>
      </c>
      <c r="BJ233" s="29" t="s">
        <v>361</v>
      </c>
      <c r="BK233" s="29" t="s">
        <v>361</v>
      </c>
      <c r="BL233" s="29" t="s">
        <v>361</v>
      </c>
      <c r="BM233" s="29" t="s">
        <v>361</v>
      </c>
      <c r="BN233" s="29" t="s">
        <v>361</v>
      </c>
      <c r="BO233" s="29" t="s">
        <v>361</v>
      </c>
      <c r="BP233" s="29" t="s">
        <v>361</v>
      </c>
      <c r="BQ233" s="29" t="s">
        <v>361</v>
      </c>
      <c r="BR233" s="29" t="s">
        <v>361</v>
      </c>
      <c r="BS233" s="29" t="s">
        <v>361</v>
      </c>
      <c r="BT233" s="29" t="s">
        <v>361</v>
      </c>
      <c r="BU233" s="29" t="s">
        <v>361</v>
      </c>
      <c r="BV233" s="29" t="s">
        <v>361</v>
      </c>
      <c r="BW233" s="29" t="s">
        <v>361</v>
      </c>
      <c r="BX233" s="29" t="s">
        <v>361</v>
      </c>
      <c r="BY233" s="29" t="s">
        <v>361</v>
      </c>
      <c r="BZ233" s="29" t="s">
        <v>361</v>
      </c>
      <c r="CA233" s="29" t="s">
        <v>361</v>
      </c>
      <c r="CB233" s="29" t="s">
        <v>361</v>
      </c>
      <c r="CC233" s="29" t="s">
        <v>361</v>
      </c>
      <c r="CD233" s="29" t="s">
        <v>361</v>
      </c>
      <c r="CE233" s="29" t="s">
        <v>361</v>
      </c>
      <c r="CF233" s="29" t="s">
        <v>361</v>
      </c>
      <c r="CG233" s="29" t="s">
        <v>361</v>
      </c>
      <c r="CH233" s="29" t="s">
        <v>361</v>
      </c>
      <c r="CI233" s="29" t="s">
        <v>361</v>
      </c>
      <c r="CJ233" s="29" t="s">
        <v>361</v>
      </c>
      <c r="CK233" s="29" t="s">
        <v>361</v>
      </c>
      <c r="CL233" s="29" t="s">
        <v>361</v>
      </c>
      <c r="CM233" s="29" t="s">
        <v>361</v>
      </c>
      <c r="CN233" s="29" t="s">
        <v>361</v>
      </c>
      <c r="CO233" s="29" t="s">
        <v>361</v>
      </c>
      <c r="CP233" s="29" t="s">
        <v>361</v>
      </c>
      <c r="CQ233" s="29" t="s">
        <v>361</v>
      </c>
      <c r="CR233" s="29" t="s">
        <v>361</v>
      </c>
      <c r="CS233" s="29" t="s">
        <v>361</v>
      </c>
    </row>
    <row r="234" spans="1:97" ht="31.5">
      <c r="A234" s="21">
        <v>181</v>
      </c>
      <c r="B234" s="28">
        <v>376</v>
      </c>
      <c r="C234" s="186" t="s">
        <v>255</v>
      </c>
      <c r="D234" s="186"/>
      <c r="E234" s="186"/>
      <c r="F234" s="29" t="s">
        <v>361</v>
      </c>
      <c r="G234" s="29" t="s">
        <v>361</v>
      </c>
      <c r="H234" s="29" t="s">
        <v>361</v>
      </c>
      <c r="I234" s="29" t="s">
        <v>361</v>
      </c>
      <c r="J234" s="29" t="s">
        <v>361</v>
      </c>
      <c r="K234" s="52" t="s">
        <v>344</v>
      </c>
      <c r="L234" s="29" t="s">
        <v>361</v>
      </c>
      <c r="M234" s="29" t="s">
        <v>361</v>
      </c>
      <c r="N234" s="29" t="s">
        <v>361</v>
      </c>
      <c r="O234" s="29" t="s">
        <v>361</v>
      </c>
      <c r="P234" s="29" t="s">
        <v>361</v>
      </c>
      <c r="Q234" s="29" t="s">
        <v>361</v>
      </c>
      <c r="R234" s="29" t="s">
        <v>361</v>
      </c>
      <c r="S234" s="29" t="s">
        <v>361</v>
      </c>
      <c r="T234" s="29" t="s">
        <v>361</v>
      </c>
      <c r="U234" s="29" t="s">
        <v>361</v>
      </c>
      <c r="V234" s="29" t="s">
        <v>361</v>
      </c>
      <c r="W234" s="28">
        <f t="shared" si="76"/>
        <v>0</v>
      </c>
      <c r="X234" s="29"/>
      <c r="Y234" s="91">
        <f>SUM(Y235:Y264)</f>
        <v>7</v>
      </c>
      <c r="Z234" s="29" t="s">
        <v>361</v>
      </c>
      <c r="AA234" s="29" t="s">
        <v>361</v>
      </c>
      <c r="AB234" s="29" t="s">
        <v>361</v>
      </c>
      <c r="AC234" s="29" t="s">
        <v>361</v>
      </c>
      <c r="AD234" s="29" t="s">
        <v>361</v>
      </c>
      <c r="AE234" s="29" t="s">
        <v>361</v>
      </c>
      <c r="AF234" s="29" t="s">
        <v>361</v>
      </c>
      <c r="AG234" s="29" t="s">
        <v>361</v>
      </c>
      <c r="AH234" s="29" t="s">
        <v>361</v>
      </c>
      <c r="AI234" s="29" t="s">
        <v>361</v>
      </c>
      <c r="AJ234" s="29" t="s">
        <v>361</v>
      </c>
      <c r="AK234" s="29" t="s">
        <v>361</v>
      </c>
      <c r="AL234" s="29" t="s">
        <v>361</v>
      </c>
      <c r="AM234" s="29" t="s">
        <v>361</v>
      </c>
      <c r="AN234" s="29" t="s">
        <v>361</v>
      </c>
      <c r="AO234" s="29" t="s">
        <v>361</v>
      </c>
      <c r="AP234" s="29"/>
      <c r="AQ234" s="29" t="s">
        <v>361</v>
      </c>
      <c r="AR234" s="29" t="s">
        <v>361</v>
      </c>
      <c r="AS234" s="29" t="s">
        <v>361</v>
      </c>
      <c r="AT234" s="29" t="s">
        <v>361</v>
      </c>
      <c r="AU234" s="29" t="s">
        <v>361</v>
      </c>
      <c r="AV234" s="29" t="s">
        <v>361</v>
      </c>
      <c r="AW234" s="29" t="s">
        <v>361</v>
      </c>
      <c r="AX234" s="29" t="s">
        <v>361</v>
      </c>
      <c r="AY234" s="29" t="s">
        <v>361</v>
      </c>
      <c r="AZ234" s="29" t="s">
        <v>361</v>
      </c>
      <c r="BA234" s="29" t="s">
        <v>361</v>
      </c>
      <c r="BB234" s="29"/>
      <c r="BC234" s="29" t="s">
        <v>361</v>
      </c>
      <c r="BD234" s="29" t="s">
        <v>361</v>
      </c>
      <c r="BE234" s="29" t="s">
        <v>361</v>
      </c>
      <c r="BF234" s="29" t="s">
        <v>361</v>
      </c>
      <c r="BG234" s="29" t="s">
        <v>361</v>
      </c>
      <c r="BH234" s="29" t="s">
        <v>361</v>
      </c>
      <c r="BI234" s="29" t="s">
        <v>361</v>
      </c>
      <c r="BJ234" s="29" t="s">
        <v>361</v>
      </c>
      <c r="BK234" s="29" t="s">
        <v>361</v>
      </c>
      <c r="BL234" s="29" t="s">
        <v>361</v>
      </c>
      <c r="BM234" s="29" t="s">
        <v>361</v>
      </c>
      <c r="BN234" s="29" t="s">
        <v>361</v>
      </c>
      <c r="BO234" s="29" t="s">
        <v>361</v>
      </c>
      <c r="BP234" s="29" t="s">
        <v>361</v>
      </c>
      <c r="BQ234" s="29" t="s">
        <v>361</v>
      </c>
      <c r="BR234" s="29" t="s">
        <v>361</v>
      </c>
      <c r="BS234" s="29" t="s">
        <v>361</v>
      </c>
      <c r="BT234" s="29" t="s">
        <v>361</v>
      </c>
      <c r="BU234" s="29" t="s">
        <v>361</v>
      </c>
      <c r="BV234" s="29" t="s">
        <v>361</v>
      </c>
      <c r="BW234" s="29" t="s">
        <v>361</v>
      </c>
      <c r="BX234" s="29" t="s">
        <v>361</v>
      </c>
      <c r="BY234" s="29" t="s">
        <v>361</v>
      </c>
      <c r="BZ234" s="29" t="s">
        <v>361</v>
      </c>
      <c r="CA234" s="29" t="s">
        <v>361</v>
      </c>
      <c r="CB234" s="29" t="s">
        <v>361</v>
      </c>
      <c r="CC234" s="29" t="s">
        <v>361</v>
      </c>
      <c r="CD234" s="29" t="s">
        <v>361</v>
      </c>
      <c r="CE234" s="29" t="s">
        <v>361</v>
      </c>
      <c r="CF234" s="29" t="s">
        <v>361</v>
      </c>
      <c r="CG234" s="29" t="s">
        <v>361</v>
      </c>
      <c r="CH234" s="29" t="s">
        <v>361</v>
      </c>
      <c r="CI234" s="29" t="s">
        <v>361</v>
      </c>
      <c r="CJ234" s="29" t="s">
        <v>361</v>
      </c>
      <c r="CK234" s="29" t="s">
        <v>361</v>
      </c>
      <c r="CL234" s="29" t="s">
        <v>361</v>
      </c>
      <c r="CM234" s="29" t="s">
        <v>361</v>
      </c>
      <c r="CN234" s="29" t="s">
        <v>361</v>
      </c>
      <c r="CO234" s="29" t="s">
        <v>361</v>
      </c>
      <c r="CP234" s="29" t="s">
        <v>361</v>
      </c>
      <c r="CQ234" s="29" t="s">
        <v>361</v>
      </c>
      <c r="CR234" s="29" t="s">
        <v>361</v>
      </c>
      <c r="CS234" s="29" t="s">
        <v>361</v>
      </c>
    </row>
    <row r="235" spans="1:97" ht="78.75">
      <c r="A235" s="21">
        <v>182</v>
      </c>
      <c r="B235" s="24">
        <v>379</v>
      </c>
      <c r="C235" s="181" t="s">
        <v>426</v>
      </c>
      <c r="D235" s="191" t="s">
        <v>12</v>
      </c>
      <c r="E235" s="181" t="s">
        <v>426</v>
      </c>
      <c r="F235" s="191" t="s">
        <v>12</v>
      </c>
      <c r="G235" s="20" t="s">
        <v>890</v>
      </c>
      <c r="H235" s="20" t="s">
        <v>886</v>
      </c>
      <c r="I235" s="52" t="s">
        <v>780</v>
      </c>
      <c r="J235" s="24" t="s">
        <v>497</v>
      </c>
      <c r="K235" s="52" t="s">
        <v>344</v>
      </c>
      <c r="L235" s="24" t="s">
        <v>298</v>
      </c>
      <c r="M235" s="24" t="s">
        <v>186</v>
      </c>
      <c r="N235" s="24" t="s">
        <v>186</v>
      </c>
      <c r="O235" s="24"/>
      <c r="P235" s="24"/>
      <c r="Q235" s="24"/>
      <c r="R235" s="24"/>
      <c r="S235" s="24"/>
      <c r="T235" s="24"/>
      <c r="U235" s="24"/>
      <c r="V235" s="24"/>
      <c r="W235" s="28">
        <f t="shared" si="76"/>
        <v>1</v>
      </c>
      <c r="X235" s="24"/>
      <c r="Y235" s="91"/>
      <c r="Z235" s="24" t="s">
        <v>757</v>
      </c>
      <c r="AA235" s="24" t="s">
        <v>757</v>
      </c>
      <c r="AB235" s="24" t="s">
        <v>757</v>
      </c>
      <c r="AC235" s="24" t="s">
        <v>757</v>
      </c>
      <c r="AD235" s="24" t="s">
        <v>757</v>
      </c>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v>2</v>
      </c>
      <c r="BJ235" s="24">
        <v>2</v>
      </c>
      <c r="BK235" s="24">
        <v>2</v>
      </c>
      <c r="BL235" s="24">
        <v>2</v>
      </c>
      <c r="BM235" s="24">
        <v>2</v>
      </c>
      <c r="BN235" s="24">
        <v>2</v>
      </c>
      <c r="BO235" s="24">
        <v>2</v>
      </c>
      <c r="BP235" s="24">
        <v>2</v>
      </c>
      <c r="BQ235" s="24">
        <v>2</v>
      </c>
      <c r="BR235" s="24">
        <v>2</v>
      </c>
      <c r="BS235" s="24">
        <v>2</v>
      </c>
      <c r="BT235" s="24">
        <v>2</v>
      </c>
      <c r="BU235" s="24">
        <v>2</v>
      </c>
      <c r="BV235" s="24">
        <v>2</v>
      </c>
      <c r="BW235" s="24">
        <v>2</v>
      </c>
      <c r="BX235" s="24">
        <v>2</v>
      </c>
      <c r="BY235" s="24">
        <v>2</v>
      </c>
      <c r="BZ235" s="24">
        <v>2</v>
      </c>
      <c r="CA235" s="24">
        <v>2</v>
      </c>
      <c r="CB235" s="24">
        <v>2</v>
      </c>
      <c r="CC235" s="24">
        <v>0</v>
      </c>
      <c r="CD235" s="24">
        <v>2</v>
      </c>
      <c r="CE235" s="24">
        <v>2</v>
      </c>
      <c r="CF235" s="24">
        <v>2</v>
      </c>
      <c r="CG235" s="24">
        <v>2</v>
      </c>
      <c r="CH235" s="24">
        <v>2</v>
      </c>
      <c r="CI235" s="24">
        <v>2</v>
      </c>
      <c r="CJ235" s="24"/>
      <c r="CK235" s="24">
        <v>2</v>
      </c>
      <c r="CL235" s="57">
        <f t="shared" ref="CL235:CL264" si="85">COUNTIF($BI235:$CK235,2)</f>
        <v>27</v>
      </c>
      <c r="CM235" s="67">
        <f t="shared" ref="CM235:CM264" si="86">CL235/COUNTA($BI235:$CK235)</f>
        <v>0.9642857142857143</v>
      </c>
      <c r="CN235" s="57">
        <f t="shared" ref="CN235:CN264" si="87">COUNTIF($BI235:$CK235,1)</f>
        <v>0</v>
      </c>
      <c r="CO235" s="67">
        <f t="shared" ref="CO235:CO264" si="88">CN235/COUNTA($BI235:$CK235)</f>
        <v>0</v>
      </c>
      <c r="CP235" s="57">
        <f t="shared" ref="CP235:CP264" si="89">COUNTIF($BI235:$CK235,0)</f>
        <v>1</v>
      </c>
      <c r="CQ235" s="67">
        <f t="shared" ref="CQ235:CQ264" si="90">CP235/COUNTA($BI235:$CK235)</f>
        <v>3.5714285714285712E-2</v>
      </c>
      <c r="CR235" s="57">
        <f t="shared" ref="CR235:CR264" si="91">(((CL235*2)+(CN235*1)+(CP235*0)))/COUNTA($BI235:$CK235)</f>
        <v>1.9285714285714286</v>
      </c>
      <c r="CS235" s="57" t="str">
        <f t="shared" si="77"/>
        <v>Đạt mục tiêu</v>
      </c>
    </row>
    <row r="236" spans="1:97" ht="55.5" customHeight="1">
      <c r="A236" s="21"/>
      <c r="B236" s="24"/>
      <c r="C236" s="190"/>
      <c r="D236" s="192"/>
      <c r="E236" s="190"/>
      <c r="F236" s="192"/>
      <c r="G236" s="20" t="s">
        <v>891</v>
      </c>
      <c r="H236" s="20" t="s">
        <v>887</v>
      </c>
      <c r="I236" s="52" t="s">
        <v>780</v>
      </c>
      <c r="J236" s="24" t="s">
        <v>497</v>
      </c>
      <c r="K236" s="52" t="s">
        <v>344</v>
      </c>
      <c r="L236" s="24" t="s">
        <v>298</v>
      </c>
      <c r="M236" s="24" t="s">
        <v>186</v>
      </c>
      <c r="N236" s="24"/>
      <c r="O236" s="24" t="s">
        <v>186</v>
      </c>
      <c r="P236" s="24"/>
      <c r="Q236" s="24"/>
      <c r="R236" s="24"/>
      <c r="S236" s="24"/>
      <c r="T236" s="24"/>
      <c r="U236" s="24"/>
      <c r="V236" s="24"/>
      <c r="W236" s="28">
        <f t="shared" si="76"/>
        <v>1</v>
      </c>
      <c r="X236" s="24"/>
      <c r="Y236" s="91"/>
      <c r="Z236" s="24"/>
      <c r="AA236" s="24"/>
      <c r="AB236" s="24"/>
      <c r="AC236" s="24"/>
      <c r="AD236" s="24"/>
      <c r="AE236" s="24" t="s">
        <v>757</v>
      </c>
      <c r="AF236" s="24" t="s">
        <v>757</v>
      </c>
      <c r="AG236" s="24" t="s">
        <v>757</v>
      </c>
      <c r="AH236" s="24" t="s">
        <v>757</v>
      </c>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v>2</v>
      </c>
      <c r="BJ236" s="24">
        <v>2</v>
      </c>
      <c r="BK236" s="24">
        <v>2</v>
      </c>
      <c r="BL236" s="24">
        <v>2</v>
      </c>
      <c r="BM236" s="24">
        <v>2</v>
      </c>
      <c r="BN236" s="24">
        <v>2</v>
      </c>
      <c r="BO236" s="24">
        <v>2</v>
      </c>
      <c r="BP236" s="24">
        <v>2</v>
      </c>
      <c r="BQ236" s="24">
        <v>2</v>
      </c>
      <c r="BR236" s="24">
        <v>2</v>
      </c>
      <c r="BS236" s="24">
        <v>2</v>
      </c>
      <c r="BT236" s="24">
        <v>2</v>
      </c>
      <c r="BU236" s="24">
        <v>2</v>
      </c>
      <c r="BV236" s="24">
        <v>2</v>
      </c>
      <c r="BW236" s="24">
        <v>2</v>
      </c>
      <c r="BX236" s="24">
        <v>2</v>
      </c>
      <c r="BY236" s="24">
        <v>2</v>
      </c>
      <c r="BZ236" s="24">
        <v>2</v>
      </c>
      <c r="CA236" s="24">
        <v>2</v>
      </c>
      <c r="CB236" s="24">
        <v>2</v>
      </c>
      <c r="CC236" s="24">
        <v>1</v>
      </c>
      <c r="CD236" s="24">
        <v>2</v>
      </c>
      <c r="CE236" s="24">
        <v>2</v>
      </c>
      <c r="CF236" s="24">
        <v>2</v>
      </c>
      <c r="CG236" s="24">
        <v>2</v>
      </c>
      <c r="CH236" s="24">
        <v>2</v>
      </c>
      <c r="CI236" s="24">
        <v>2</v>
      </c>
      <c r="CJ236" s="24"/>
      <c r="CK236" s="24">
        <v>2</v>
      </c>
      <c r="CL236" s="57">
        <f t="shared" si="85"/>
        <v>27</v>
      </c>
      <c r="CM236" s="67">
        <f t="shared" si="86"/>
        <v>0.9642857142857143</v>
      </c>
      <c r="CN236" s="57">
        <f t="shared" si="87"/>
        <v>1</v>
      </c>
      <c r="CO236" s="67">
        <f t="shared" si="88"/>
        <v>3.5714285714285712E-2</v>
      </c>
      <c r="CP236" s="57">
        <f t="shared" si="89"/>
        <v>0</v>
      </c>
      <c r="CQ236" s="67">
        <f t="shared" si="90"/>
        <v>0</v>
      </c>
      <c r="CR236" s="57">
        <f t="shared" si="91"/>
        <v>1.9642857142857142</v>
      </c>
      <c r="CS236" s="57" t="str">
        <f t="shared" si="77"/>
        <v>Đạt mục tiêu</v>
      </c>
    </row>
    <row r="237" spans="1:97" ht="45.75" customHeight="1">
      <c r="A237" s="21"/>
      <c r="B237" s="24"/>
      <c r="C237" s="190"/>
      <c r="D237" s="192"/>
      <c r="E237" s="190"/>
      <c r="F237" s="192"/>
      <c r="G237" s="20" t="s">
        <v>892</v>
      </c>
      <c r="H237" s="20" t="s">
        <v>888</v>
      </c>
      <c r="I237" s="52" t="s">
        <v>780</v>
      </c>
      <c r="J237" s="24" t="s">
        <v>497</v>
      </c>
      <c r="K237" s="52" t="s">
        <v>344</v>
      </c>
      <c r="L237" s="24" t="s">
        <v>298</v>
      </c>
      <c r="M237" s="24" t="s">
        <v>186</v>
      </c>
      <c r="N237" s="24"/>
      <c r="O237" s="24"/>
      <c r="P237" s="24" t="s">
        <v>186</v>
      </c>
      <c r="Q237" s="24"/>
      <c r="R237" s="24"/>
      <c r="S237" s="24"/>
      <c r="T237" s="24"/>
      <c r="U237" s="24"/>
      <c r="V237" s="24"/>
      <c r="W237" s="28">
        <f t="shared" si="76"/>
        <v>1</v>
      </c>
      <c r="X237" s="24"/>
      <c r="Y237" s="91"/>
      <c r="Z237" s="24"/>
      <c r="AA237" s="24"/>
      <c r="AB237" s="24"/>
      <c r="AC237" s="24"/>
      <c r="AD237" s="24"/>
      <c r="AE237" s="24"/>
      <c r="AF237" s="24"/>
      <c r="AG237" s="24"/>
      <c r="AH237" s="24"/>
      <c r="AI237" s="24" t="s">
        <v>757</v>
      </c>
      <c r="AJ237" s="24" t="s">
        <v>757</v>
      </c>
      <c r="AK237" s="24" t="s">
        <v>757</v>
      </c>
      <c r="AL237" s="24" t="s">
        <v>757</v>
      </c>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v>2</v>
      </c>
      <c r="BJ237" s="24">
        <v>2</v>
      </c>
      <c r="BK237" s="24">
        <v>2</v>
      </c>
      <c r="BL237" s="24">
        <v>2</v>
      </c>
      <c r="BM237" s="24">
        <v>2</v>
      </c>
      <c r="BN237" s="24">
        <v>2</v>
      </c>
      <c r="BO237" s="24">
        <v>2</v>
      </c>
      <c r="BP237" s="24">
        <v>2</v>
      </c>
      <c r="BQ237" s="24">
        <v>2</v>
      </c>
      <c r="BR237" s="24">
        <v>2</v>
      </c>
      <c r="BS237" s="24">
        <v>2</v>
      </c>
      <c r="BT237" s="24">
        <v>2</v>
      </c>
      <c r="BU237" s="24">
        <v>2</v>
      </c>
      <c r="BV237" s="24">
        <v>2</v>
      </c>
      <c r="BW237" s="24">
        <v>2</v>
      </c>
      <c r="BX237" s="24">
        <v>2</v>
      </c>
      <c r="BY237" s="24">
        <v>2</v>
      </c>
      <c r="BZ237" s="24">
        <v>2</v>
      </c>
      <c r="CA237" s="24">
        <v>2</v>
      </c>
      <c r="CB237" s="24">
        <v>2</v>
      </c>
      <c r="CC237" s="24">
        <v>1</v>
      </c>
      <c r="CD237" s="24">
        <v>2</v>
      </c>
      <c r="CE237" s="24">
        <v>2</v>
      </c>
      <c r="CF237" s="24">
        <v>2</v>
      </c>
      <c r="CG237" s="24">
        <v>2</v>
      </c>
      <c r="CH237" s="24">
        <v>2</v>
      </c>
      <c r="CI237" s="24">
        <v>2</v>
      </c>
      <c r="CJ237" s="24"/>
      <c r="CK237" s="24">
        <v>2</v>
      </c>
      <c r="CL237" s="57">
        <f t="shared" si="85"/>
        <v>27</v>
      </c>
      <c r="CM237" s="67">
        <f t="shared" si="86"/>
        <v>0.9642857142857143</v>
      </c>
      <c r="CN237" s="57">
        <f t="shared" si="87"/>
        <v>1</v>
      </c>
      <c r="CO237" s="67">
        <f t="shared" si="88"/>
        <v>3.5714285714285712E-2</v>
      </c>
      <c r="CP237" s="57">
        <f t="shared" si="89"/>
        <v>0</v>
      </c>
      <c r="CQ237" s="67">
        <f t="shared" si="90"/>
        <v>0</v>
      </c>
      <c r="CR237" s="57">
        <f t="shared" si="91"/>
        <v>1.9642857142857142</v>
      </c>
      <c r="CS237" s="57" t="str">
        <f t="shared" si="77"/>
        <v>Đạt mục tiêu</v>
      </c>
    </row>
    <row r="238" spans="1:97" ht="50.25" customHeight="1">
      <c r="A238" s="21"/>
      <c r="B238" s="24"/>
      <c r="C238" s="182"/>
      <c r="D238" s="193"/>
      <c r="E238" s="182"/>
      <c r="F238" s="193"/>
      <c r="G238" s="20" t="s">
        <v>893</v>
      </c>
      <c r="H238" s="20" t="s">
        <v>889</v>
      </c>
      <c r="I238" s="52" t="s">
        <v>780</v>
      </c>
      <c r="J238" s="24" t="s">
        <v>497</v>
      </c>
      <c r="K238" s="52" t="s">
        <v>344</v>
      </c>
      <c r="L238" s="24" t="s">
        <v>298</v>
      </c>
      <c r="M238" s="24" t="s">
        <v>186</v>
      </c>
      <c r="N238" s="24"/>
      <c r="O238" s="24"/>
      <c r="P238" s="24"/>
      <c r="Q238" s="24" t="s">
        <v>186</v>
      </c>
      <c r="R238" s="24"/>
      <c r="S238" s="24"/>
      <c r="T238" s="24"/>
      <c r="U238" s="24"/>
      <c r="V238" s="24"/>
      <c r="W238" s="28">
        <f t="shared" si="76"/>
        <v>1</v>
      </c>
      <c r="X238" s="24"/>
      <c r="Y238" s="91"/>
      <c r="Z238" s="24"/>
      <c r="AA238" s="24"/>
      <c r="AB238" s="24"/>
      <c r="AC238" s="24"/>
      <c r="AD238" s="24"/>
      <c r="AE238" s="24"/>
      <c r="AF238" s="24"/>
      <c r="AG238" s="24"/>
      <c r="AH238" s="24"/>
      <c r="AI238" s="24"/>
      <c r="AJ238" s="24"/>
      <c r="AK238" s="24"/>
      <c r="AL238" s="24"/>
      <c r="AM238" s="24" t="s">
        <v>757</v>
      </c>
      <c r="AN238" s="24" t="s">
        <v>757</v>
      </c>
      <c r="AO238" s="24" t="s">
        <v>757</v>
      </c>
      <c r="AP238" s="24" t="s">
        <v>757</v>
      </c>
      <c r="AQ238" s="24" t="s">
        <v>757</v>
      </c>
      <c r="AR238" s="24"/>
      <c r="AS238" s="24"/>
      <c r="AT238" s="24"/>
      <c r="AU238" s="24"/>
      <c r="AV238" s="24"/>
      <c r="AW238" s="24"/>
      <c r="AX238" s="24"/>
      <c r="AY238" s="24"/>
      <c r="AZ238" s="24"/>
      <c r="BA238" s="24"/>
      <c r="BB238" s="24"/>
      <c r="BC238" s="24"/>
      <c r="BD238" s="24"/>
      <c r="BE238" s="24"/>
      <c r="BF238" s="24"/>
      <c r="BG238" s="24"/>
      <c r="BH238" s="24"/>
      <c r="BI238" s="24">
        <v>2</v>
      </c>
      <c r="BJ238" s="24">
        <v>2</v>
      </c>
      <c r="BK238" s="24">
        <v>2</v>
      </c>
      <c r="BL238" s="24">
        <v>2</v>
      </c>
      <c r="BM238" s="24">
        <v>2</v>
      </c>
      <c r="BN238" s="24">
        <v>2</v>
      </c>
      <c r="BO238" s="24">
        <v>2</v>
      </c>
      <c r="BP238" s="24">
        <v>2</v>
      </c>
      <c r="BQ238" s="24">
        <v>2</v>
      </c>
      <c r="BR238" s="24">
        <v>2</v>
      </c>
      <c r="BS238" s="24">
        <v>2</v>
      </c>
      <c r="BT238" s="24">
        <v>2</v>
      </c>
      <c r="BU238" s="24">
        <v>2</v>
      </c>
      <c r="BV238" s="24">
        <v>2</v>
      </c>
      <c r="BW238" s="24">
        <v>2</v>
      </c>
      <c r="BX238" s="24">
        <v>2</v>
      </c>
      <c r="BY238" s="24">
        <v>2</v>
      </c>
      <c r="BZ238" s="24">
        <v>2</v>
      </c>
      <c r="CA238" s="24">
        <v>2</v>
      </c>
      <c r="CB238" s="24">
        <v>2</v>
      </c>
      <c r="CC238" s="24">
        <v>1</v>
      </c>
      <c r="CD238" s="24">
        <v>2</v>
      </c>
      <c r="CE238" s="24">
        <v>2</v>
      </c>
      <c r="CF238" s="24">
        <v>2</v>
      </c>
      <c r="CG238" s="24">
        <v>2</v>
      </c>
      <c r="CH238" s="24">
        <v>2</v>
      </c>
      <c r="CI238" s="24">
        <v>2</v>
      </c>
      <c r="CJ238" s="24"/>
      <c r="CK238" s="24">
        <v>2</v>
      </c>
      <c r="CL238" s="57">
        <f t="shared" si="85"/>
        <v>27</v>
      </c>
      <c r="CM238" s="67">
        <f t="shared" si="86"/>
        <v>0.9642857142857143</v>
      </c>
      <c r="CN238" s="57">
        <f t="shared" si="87"/>
        <v>1</v>
      </c>
      <c r="CO238" s="67">
        <f t="shared" si="88"/>
        <v>3.5714285714285712E-2</v>
      </c>
      <c r="CP238" s="57">
        <f t="shared" si="89"/>
        <v>0</v>
      </c>
      <c r="CQ238" s="67">
        <f t="shared" si="90"/>
        <v>0</v>
      </c>
      <c r="CR238" s="57">
        <f t="shared" si="91"/>
        <v>1.9642857142857142</v>
      </c>
      <c r="CS238" s="57" t="str">
        <f t="shared" si="77"/>
        <v>Đạt mục tiêu</v>
      </c>
    </row>
    <row r="239" spans="1:97" ht="63">
      <c r="A239" s="21">
        <v>183</v>
      </c>
      <c r="B239" s="24">
        <v>382</v>
      </c>
      <c r="C239" s="181" t="s">
        <v>427</v>
      </c>
      <c r="D239" s="191" t="s">
        <v>54</v>
      </c>
      <c r="E239" s="181" t="s">
        <v>427</v>
      </c>
      <c r="F239" s="191" t="s">
        <v>12</v>
      </c>
      <c r="G239" s="50" t="s">
        <v>896</v>
      </c>
      <c r="H239" s="50" t="s">
        <v>894</v>
      </c>
      <c r="I239" s="52" t="s">
        <v>780</v>
      </c>
      <c r="J239" s="24" t="s">
        <v>497</v>
      </c>
      <c r="K239" s="52" t="s">
        <v>344</v>
      </c>
      <c r="L239" s="24" t="s">
        <v>298</v>
      </c>
      <c r="M239" s="24" t="s">
        <v>186</v>
      </c>
      <c r="N239" s="24"/>
      <c r="O239" s="24"/>
      <c r="P239" s="24"/>
      <c r="Q239" s="24"/>
      <c r="R239" s="24" t="s">
        <v>186</v>
      </c>
      <c r="S239" s="24"/>
      <c r="T239" s="24"/>
      <c r="U239" s="24"/>
      <c r="V239" s="24"/>
      <c r="W239" s="28">
        <f t="shared" si="76"/>
        <v>1</v>
      </c>
      <c r="X239" s="24"/>
      <c r="Y239" s="91"/>
      <c r="Z239" s="24"/>
      <c r="AA239" s="24"/>
      <c r="AB239" s="24"/>
      <c r="AC239" s="24"/>
      <c r="AD239" s="24"/>
      <c r="AE239" s="24"/>
      <c r="AF239" s="24"/>
      <c r="AG239" s="24"/>
      <c r="AH239" s="24"/>
      <c r="AI239" s="24"/>
      <c r="AJ239" s="24"/>
      <c r="AK239" s="24"/>
      <c r="AL239" s="24"/>
      <c r="AM239" s="24"/>
      <c r="AN239" s="24"/>
      <c r="AO239" s="24"/>
      <c r="AP239" s="24"/>
      <c r="AQ239" s="24"/>
      <c r="AR239" s="24" t="s">
        <v>753</v>
      </c>
      <c r="AS239" s="24" t="s">
        <v>753</v>
      </c>
      <c r="AT239" s="24" t="s">
        <v>753</v>
      </c>
      <c r="AU239" s="24" t="s">
        <v>753</v>
      </c>
      <c r="AV239" s="24"/>
      <c r="AW239" s="24"/>
      <c r="AX239" s="24"/>
      <c r="AY239" s="24"/>
      <c r="AZ239" s="24"/>
      <c r="BA239" s="24"/>
      <c r="BB239" s="24"/>
      <c r="BC239" s="24"/>
      <c r="BD239" s="24"/>
      <c r="BE239" s="24"/>
      <c r="BF239" s="24"/>
      <c r="BG239" s="24"/>
      <c r="BH239" s="24"/>
      <c r="BI239" s="24">
        <v>2</v>
      </c>
      <c r="BJ239" s="24">
        <v>2</v>
      </c>
      <c r="BK239" s="24">
        <v>1</v>
      </c>
      <c r="BL239" s="24">
        <v>2</v>
      </c>
      <c r="BM239" s="24">
        <v>2</v>
      </c>
      <c r="BN239" s="24">
        <v>2</v>
      </c>
      <c r="BO239" s="24">
        <v>2</v>
      </c>
      <c r="BP239" s="24">
        <v>1</v>
      </c>
      <c r="BQ239" s="24">
        <v>2</v>
      </c>
      <c r="BR239" s="24">
        <v>1</v>
      </c>
      <c r="BS239" s="24">
        <v>2</v>
      </c>
      <c r="BT239" s="24">
        <v>2</v>
      </c>
      <c r="BU239" s="24">
        <v>2</v>
      </c>
      <c r="BV239" s="24">
        <v>2</v>
      </c>
      <c r="BW239" s="24">
        <v>2</v>
      </c>
      <c r="BX239" s="24">
        <v>1</v>
      </c>
      <c r="BY239" s="24">
        <v>2</v>
      </c>
      <c r="BZ239" s="24">
        <v>2</v>
      </c>
      <c r="CA239" s="24">
        <v>2</v>
      </c>
      <c r="CB239" s="24">
        <v>1</v>
      </c>
      <c r="CC239" s="24">
        <v>0</v>
      </c>
      <c r="CD239" s="24">
        <v>2</v>
      </c>
      <c r="CE239" s="24">
        <v>2</v>
      </c>
      <c r="CF239" s="24">
        <v>2</v>
      </c>
      <c r="CG239" s="24">
        <v>2</v>
      </c>
      <c r="CH239" s="24">
        <v>2</v>
      </c>
      <c r="CI239" s="24">
        <v>2</v>
      </c>
      <c r="CJ239" s="24"/>
      <c r="CK239" s="24">
        <v>2</v>
      </c>
      <c r="CL239" s="57">
        <f t="shared" si="85"/>
        <v>22</v>
      </c>
      <c r="CM239" s="67">
        <f t="shared" si="86"/>
        <v>0.7857142857142857</v>
      </c>
      <c r="CN239" s="57">
        <f t="shared" si="87"/>
        <v>5</v>
      </c>
      <c r="CO239" s="67">
        <f t="shared" si="88"/>
        <v>0.17857142857142858</v>
      </c>
      <c r="CP239" s="57">
        <f t="shared" si="89"/>
        <v>1</v>
      </c>
      <c r="CQ239" s="67">
        <f t="shared" si="90"/>
        <v>3.5714285714285712E-2</v>
      </c>
      <c r="CR239" s="57">
        <f t="shared" si="91"/>
        <v>1.75</v>
      </c>
      <c r="CS239" s="57" t="str">
        <f t="shared" si="77"/>
        <v>Đạt mục tiêu</v>
      </c>
    </row>
    <row r="240" spans="1:97" ht="36" customHeight="1">
      <c r="A240" s="21"/>
      <c r="B240" s="24"/>
      <c r="C240" s="182"/>
      <c r="D240" s="193"/>
      <c r="E240" s="182"/>
      <c r="F240" s="193"/>
      <c r="G240" s="50" t="s">
        <v>897</v>
      </c>
      <c r="H240" s="50" t="s">
        <v>895</v>
      </c>
      <c r="I240" s="52" t="s">
        <v>780</v>
      </c>
      <c r="J240" s="24" t="s">
        <v>497</v>
      </c>
      <c r="K240" s="52" t="s">
        <v>344</v>
      </c>
      <c r="L240" s="24" t="s">
        <v>298</v>
      </c>
      <c r="M240" s="24" t="s">
        <v>186</v>
      </c>
      <c r="N240" s="24"/>
      <c r="O240" s="24"/>
      <c r="P240" s="24"/>
      <c r="Q240" s="24"/>
      <c r="R240" s="24"/>
      <c r="S240" s="24" t="s">
        <v>186</v>
      </c>
      <c r="T240" s="24"/>
      <c r="U240" s="24"/>
      <c r="V240" s="24"/>
      <c r="W240" s="28">
        <f t="shared" si="76"/>
        <v>1</v>
      </c>
      <c r="X240" s="24"/>
      <c r="Y240" s="91"/>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t="s">
        <v>753</v>
      </c>
      <c r="AW240" s="24"/>
      <c r="AX240" s="24" t="s">
        <v>753</v>
      </c>
      <c r="AY240" s="24" t="s">
        <v>753</v>
      </c>
      <c r="AZ240" s="24"/>
      <c r="BA240" s="24"/>
      <c r="BB240" s="24"/>
      <c r="BC240" s="24"/>
      <c r="BD240" s="24"/>
      <c r="BE240" s="24"/>
      <c r="BF240" s="24"/>
      <c r="BG240" s="24"/>
      <c r="BH240" s="24"/>
      <c r="BI240" s="24">
        <v>2</v>
      </c>
      <c r="BJ240" s="24">
        <v>2</v>
      </c>
      <c r="BK240" s="24">
        <v>1</v>
      </c>
      <c r="BL240" s="24">
        <v>2</v>
      </c>
      <c r="BM240" s="24">
        <v>2</v>
      </c>
      <c r="BN240" s="24">
        <v>2</v>
      </c>
      <c r="BO240" s="24">
        <v>2</v>
      </c>
      <c r="BP240" s="24">
        <v>1</v>
      </c>
      <c r="BQ240" s="24">
        <v>2</v>
      </c>
      <c r="BR240" s="24">
        <v>1</v>
      </c>
      <c r="BS240" s="24">
        <v>2</v>
      </c>
      <c r="BT240" s="24">
        <v>2</v>
      </c>
      <c r="BU240" s="24">
        <v>2</v>
      </c>
      <c r="BV240" s="24">
        <v>2</v>
      </c>
      <c r="BW240" s="24">
        <v>2</v>
      </c>
      <c r="BX240" s="24">
        <v>2</v>
      </c>
      <c r="BY240" s="24">
        <v>2</v>
      </c>
      <c r="BZ240" s="24">
        <v>2</v>
      </c>
      <c r="CA240" s="24">
        <v>2</v>
      </c>
      <c r="CB240" s="24">
        <v>1</v>
      </c>
      <c r="CC240" s="24">
        <v>1</v>
      </c>
      <c r="CD240" s="24">
        <v>2</v>
      </c>
      <c r="CE240" s="24">
        <v>2</v>
      </c>
      <c r="CF240" s="24">
        <v>2</v>
      </c>
      <c r="CG240" s="24">
        <v>2</v>
      </c>
      <c r="CH240" s="24">
        <v>2</v>
      </c>
      <c r="CI240" s="24">
        <v>2</v>
      </c>
      <c r="CJ240" s="24"/>
      <c r="CK240" s="24">
        <v>2</v>
      </c>
      <c r="CL240" s="57">
        <f t="shared" si="85"/>
        <v>23</v>
      </c>
      <c r="CM240" s="67">
        <f t="shared" si="86"/>
        <v>0.8214285714285714</v>
      </c>
      <c r="CN240" s="57">
        <f t="shared" si="87"/>
        <v>5</v>
      </c>
      <c r="CO240" s="67">
        <f t="shared" si="88"/>
        <v>0.17857142857142858</v>
      </c>
      <c r="CP240" s="57">
        <f t="shared" si="89"/>
        <v>0</v>
      </c>
      <c r="CQ240" s="67">
        <f t="shared" si="90"/>
        <v>0</v>
      </c>
      <c r="CR240" s="57">
        <f t="shared" si="91"/>
        <v>1.8214285714285714</v>
      </c>
      <c r="CS240" s="57" t="str">
        <f t="shared" si="77"/>
        <v>Đạt mục tiêu</v>
      </c>
    </row>
    <row r="241" spans="1:97" ht="37.5" customHeight="1">
      <c r="A241" s="21"/>
      <c r="B241" s="24"/>
      <c r="C241" s="181" t="s">
        <v>580</v>
      </c>
      <c r="D241" s="191" t="s">
        <v>12</v>
      </c>
      <c r="E241" s="181" t="s">
        <v>580</v>
      </c>
      <c r="F241" s="191" t="s">
        <v>12</v>
      </c>
      <c r="G241" s="20" t="s">
        <v>901</v>
      </c>
      <c r="H241" s="20" t="s">
        <v>898</v>
      </c>
      <c r="I241" s="52" t="s">
        <v>780</v>
      </c>
      <c r="J241" s="24" t="s">
        <v>497</v>
      </c>
      <c r="K241" s="52" t="s">
        <v>344</v>
      </c>
      <c r="L241" s="24" t="s">
        <v>298</v>
      </c>
      <c r="M241" s="24" t="s">
        <v>186</v>
      </c>
      <c r="N241" s="24"/>
      <c r="O241" s="24"/>
      <c r="P241" s="24"/>
      <c r="Q241" s="24"/>
      <c r="R241" s="24"/>
      <c r="S241" s="24"/>
      <c r="T241" s="24" t="s">
        <v>186</v>
      </c>
      <c r="U241" s="24"/>
      <c r="V241" s="24"/>
      <c r="W241" s="28">
        <f t="shared" si="76"/>
        <v>1</v>
      </c>
      <c r="X241" s="24"/>
      <c r="Y241" s="93"/>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t="s">
        <v>759</v>
      </c>
      <c r="AX241" s="24"/>
      <c r="AY241" s="24"/>
      <c r="AZ241" s="24" t="s">
        <v>759</v>
      </c>
      <c r="BA241" s="24" t="s">
        <v>759</v>
      </c>
      <c r="BB241" s="24" t="s">
        <v>759</v>
      </c>
      <c r="BC241" s="24"/>
      <c r="BD241" s="24"/>
      <c r="BE241" s="24"/>
      <c r="BF241" s="24"/>
      <c r="BG241" s="24"/>
      <c r="BH241" s="24"/>
      <c r="BI241" s="24">
        <v>2</v>
      </c>
      <c r="BJ241" s="24">
        <v>2</v>
      </c>
      <c r="BK241" s="24">
        <v>1</v>
      </c>
      <c r="BL241" s="24">
        <v>2</v>
      </c>
      <c r="BM241" s="24">
        <v>2</v>
      </c>
      <c r="BN241" s="24">
        <v>2</v>
      </c>
      <c r="BO241" s="24">
        <v>2</v>
      </c>
      <c r="BP241" s="24">
        <v>1</v>
      </c>
      <c r="BQ241" s="24">
        <v>2</v>
      </c>
      <c r="BR241" s="24">
        <v>1</v>
      </c>
      <c r="BS241" s="24">
        <v>2</v>
      </c>
      <c r="BT241" s="24">
        <v>2</v>
      </c>
      <c r="BU241" s="24">
        <v>2</v>
      </c>
      <c r="BV241" s="24">
        <v>2</v>
      </c>
      <c r="BW241" s="24">
        <v>2</v>
      </c>
      <c r="BX241" s="24">
        <v>2</v>
      </c>
      <c r="BY241" s="24">
        <v>2</v>
      </c>
      <c r="BZ241" s="24">
        <v>2</v>
      </c>
      <c r="CA241" s="24">
        <v>2</v>
      </c>
      <c r="CB241" s="24">
        <v>1</v>
      </c>
      <c r="CC241" s="24">
        <v>1</v>
      </c>
      <c r="CD241" s="24">
        <v>2</v>
      </c>
      <c r="CE241" s="24">
        <v>2</v>
      </c>
      <c r="CF241" s="24">
        <v>2</v>
      </c>
      <c r="CG241" s="24">
        <v>2</v>
      </c>
      <c r="CH241" s="24">
        <v>2</v>
      </c>
      <c r="CI241" s="24">
        <v>2</v>
      </c>
      <c r="CJ241" s="24">
        <v>2</v>
      </c>
      <c r="CK241" s="24">
        <v>2</v>
      </c>
      <c r="CL241" s="57">
        <f t="shared" si="85"/>
        <v>24</v>
      </c>
      <c r="CM241" s="67">
        <f t="shared" si="86"/>
        <v>0.82758620689655171</v>
      </c>
      <c r="CN241" s="57">
        <f t="shared" si="87"/>
        <v>5</v>
      </c>
      <c r="CO241" s="67">
        <f t="shared" si="88"/>
        <v>0.17241379310344829</v>
      </c>
      <c r="CP241" s="57">
        <f t="shared" si="89"/>
        <v>0</v>
      </c>
      <c r="CQ241" s="67">
        <f t="shared" si="90"/>
        <v>0</v>
      </c>
      <c r="CR241" s="57">
        <f t="shared" si="91"/>
        <v>1.8275862068965518</v>
      </c>
      <c r="CS241" s="57" t="str">
        <f t="shared" si="77"/>
        <v>Đạt mục tiêu</v>
      </c>
    </row>
    <row r="242" spans="1:97" ht="33.75" customHeight="1">
      <c r="A242" s="21"/>
      <c r="B242" s="24"/>
      <c r="C242" s="190"/>
      <c r="D242" s="192"/>
      <c r="E242" s="190"/>
      <c r="F242" s="192"/>
      <c r="G242" s="20" t="s">
        <v>902</v>
      </c>
      <c r="H242" s="20" t="s">
        <v>899</v>
      </c>
      <c r="I242" s="52" t="s">
        <v>780</v>
      </c>
      <c r="J242" s="24" t="s">
        <v>497</v>
      </c>
      <c r="K242" s="52" t="s">
        <v>344</v>
      </c>
      <c r="L242" s="24" t="s">
        <v>298</v>
      </c>
      <c r="M242" s="24" t="s">
        <v>186</v>
      </c>
      <c r="N242" s="24"/>
      <c r="O242" s="24"/>
      <c r="P242" s="24"/>
      <c r="Q242" s="24"/>
      <c r="R242" s="24"/>
      <c r="S242" s="24"/>
      <c r="T242" s="24"/>
      <c r="U242" s="24" t="s">
        <v>186</v>
      </c>
      <c r="V242" s="24"/>
      <c r="W242" s="28">
        <f t="shared" si="76"/>
        <v>1</v>
      </c>
      <c r="X242" s="24"/>
      <c r="Y242" s="93"/>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t="s">
        <v>759</v>
      </c>
      <c r="BD242" s="24" t="s">
        <v>759</v>
      </c>
      <c r="BE242" s="24" t="s">
        <v>759</v>
      </c>
      <c r="BF242" s="24"/>
      <c r="BG242" s="24"/>
      <c r="BH242" s="24"/>
      <c r="BI242" s="24">
        <v>2</v>
      </c>
      <c r="BJ242" s="24">
        <v>2</v>
      </c>
      <c r="BK242" s="24">
        <v>1</v>
      </c>
      <c r="BL242" s="24">
        <v>2</v>
      </c>
      <c r="BM242" s="24">
        <v>2</v>
      </c>
      <c r="BN242" s="24">
        <v>2</v>
      </c>
      <c r="BO242" s="24">
        <v>2</v>
      </c>
      <c r="BP242" s="24">
        <v>1</v>
      </c>
      <c r="BQ242" s="24">
        <v>2</v>
      </c>
      <c r="BR242" s="24">
        <v>2</v>
      </c>
      <c r="BS242" s="24">
        <v>2</v>
      </c>
      <c r="BT242" s="24">
        <v>2</v>
      </c>
      <c r="BU242" s="24">
        <v>2</v>
      </c>
      <c r="BV242" s="24">
        <v>2</v>
      </c>
      <c r="BW242" s="24">
        <v>2</v>
      </c>
      <c r="BX242" s="24">
        <v>2</v>
      </c>
      <c r="BY242" s="24">
        <v>2</v>
      </c>
      <c r="BZ242" s="24">
        <v>2</v>
      </c>
      <c r="CA242" s="24">
        <v>2</v>
      </c>
      <c r="CB242" s="24">
        <v>1</v>
      </c>
      <c r="CC242" s="24">
        <v>1</v>
      </c>
      <c r="CD242" s="24">
        <v>2</v>
      </c>
      <c r="CE242" s="24">
        <v>2</v>
      </c>
      <c r="CF242" s="24">
        <v>2</v>
      </c>
      <c r="CG242" s="24">
        <v>2</v>
      </c>
      <c r="CH242" s="24">
        <v>2</v>
      </c>
      <c r="CI242" s="24">
        <v>2</v>
      </c>
      <c r="CJ242" s="24">
        <v>2</v>
      </c>
      <c r="CK242" s="24">
        <v>2</v>
      </c>
      <c r="CL242" s="57">
        <f t="shared" si="85"/>
        <v>25</v>
      </c>
      <c r="CM242" s="67">
        <f t="shared" si="86"/>
        <v>0.86206896551724133</v>
      </c>
      <c r="CN242" s="57">
        <f t="shared" si="87"/>
        <v>4</v>
      </c>
      <c r="CO242" s="67">
        <f t="shared" si="88"/>
        <v>0.13793103448275862</v>
      </c>
      <c r="CP242" s="57">
        <f t="shared" si="89"/>
        <v>0</v>
      </c>
      <c r="CQ242" s="67">
        <f t="shared" si="90"/>
        <v>0</v>
      </c>
      <c r="CR242" s="57">
        <f t="shared" si="91"/>
        <v>1.8620689655172413</v>
      </c>
      <c r="CS242" s="57" t="str">
        <f t="shared" si="77"/>
        <v>Đạt mục tiêu</v>
      </c>
    </row>
    <row r="243" spans="1:97" ht="37.5" customHeight="1">
      <c r="A243" s="21">
        <v>184</v>
      </c>
      <c r="B243" s="24">
        <v>384</v>
      </c>
      <c r="C243" s="182"/>
      <c r="D243" s="193"/>
      <c r="E243" s="182"/>
      <c r="F243" s="193"/>
      <c r="G243" s="20" t="s">
        <v>903</v>
      </c>
      <c r="H243" s="20" t="s">
        <v>900</v>
      </c>
      <c r="I243" s="52" t="s">
        <v>780</v>
      </c>
      <c r="J243" s="24" t="s">
        <v>497</v>
      </c>
      <c r="K243" s="52" t="s">
        <v>344</v>
      </c>
      <c r="L243" s="24" t="s">
        <v>298</v>
      </c>
      <c r="M243" s="24" t="s">
        <v>186</v>
      </c>
      <c r="N243" s="24"/>
      <c r="O243" s="24"/>
      <c r="P243" s="24"/>
      <c r="Q243" s="24"/>
      <c r="R243" s="24"/>
      <c r="S243" s="24"/>
      <c r="T243" s="24"/>
      <c r="U243" s="24"/>
      <c r="V243" s="24" t="s">
        <v>186</v>
      </c>
      <c r="W243" s="28">
        <f t="shared" si="76"/>
        <v>1</v>
      </c>
      <c r="X243" s="24"/>
      <c r="Y243" s="93"/>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t="s">
        <v>759</v>
      </c>
      <c r="BG243" s="24" t="s">
        <v>759</v>
      </c>
      <c r="BH243" s="24" t="s">
        <v>759</v>
      </c>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57">
        <f t="shared" si="85"/>
        <v>0</v>
      </c>
      <c r="CM243" s="67" t="e">
        <f t="shared" si="86"/>
        <v>#DIV/0!</v>
      </c>
      <c r="CN243" s="57">
        <f t="shared" si="87"/>
        <v>0</v>
      </c>
      <c r="CO243" s="67" t="e">
        <f t="shared" si="88"/>
        <v>#DIV/0!</v>
      </c>
      <c r="CP243" s="57">
        <f t="shared" si="89"/>
        <v>0</v>
      </c>
      <c r="CQ243" s="67" t="e">
        <f t="shared" si="90"/>
        <v>#DIV/0!</v>
      </c>
      <c r="CR243" s="57" t="e">
        <f t="shared" si="91"/>
        <v>#DIV/0!</v>
      </c>
      <c r="CS243" s="57" t="e">
        <f t="shared" si="77"/>
        <v>#DIV/0!</v>
      </c>
    </row>
    <row r="244" spans="1:97" ht="63">
      <c r="A244" s="21">
        <v>185</v>
      </c>
      <c r="B244" s="24">
        <v>385</v>
      </c>
      <c r="C244" s="181" t="s">
        <v>778</v>
      </c>
      <c r="D244" s="191" t="s">
        <v>10</v>
      </c>
      <c r="E244" s="181" t="s">
        <v>775</v>
      </c>
      <c r="F244" s="191" t="s">
        <v>12</v>
      </c>
      <c r="G244" s="50" t="s">
        <v>589</v>
      </c>
      <c r="H244" s="50" t="s">
        <v>590</v>
      </c>
      <c r="I244" s="52" t="s">
        <v>780</v>
      </c>
      <c r="J244" s="24" t="s">
        <v>497</v>
      </c>
      <c r="K244" s="52" t="s">
        <v>344</v>
      </c>
      <c r="L244" s="24" t="s">
        <v>298</v>
      </c>
      <c r="M244" s="24" t="s">
        <v>186</v>
      </c>
      <c r="N244" s="24" t="s">
        <v>186</v>
      </c>
      <c r="O244" s="24"/>
      <c r="P244" s="24"/>
      <c r="Q244" s="24"/>
      <c r="R244" s="24"/>
      <c r="S244" s="24"/>
      <c r="T244" s="24"/>
      <c r="U244" s="24"/>
      <c r="V244" s="24"/>
      <c r="W244" s="28">
        <f t="shared" si="76"/>
        <v>1</v>
      </c>
      <c r="X244" s="24"/>
      <c r="Y244" s="91">
        <v>1</v>
      </c>
      <c r="Z244" s="24"/>
      <c r="AA244" s="24"/>
      <c r="AB244" s="24"/>
      <c r="AC244" s="24"/>
      <c r="AD244" s="24" t="s">
        <v>754</v>
      </c>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v>2</v>
      </c>
      <c r="BJ244" s="24">
        <v>2</v>
      </c>
      <c r="BK244" s="24">
        <v>2</v>
      </c>
      <c r="BL244" s="24">
        <v>2</v>
      </c>
      <c r="BM244" s="24">
        <v>2</v>
      </c>
      <c r="BN244" s="24">
        <v>2</v>
      </c>
      <c r="BO244" s="24">
        <v>2</v>
      </c>
      <c r="BP244" s="24">
        <v>2</v>
      </c>
      <c r="BQ244" s="24">
        <v>2</v>
      </c>
      <c r="BR244" s="24">
        <v>2</v>
      </c>
      <c r="BS244" s="24">
        <v>2</v>
      </c>
      <c r="BT244" s="24">
        <v>2</v>
      </c>
      <c r="BU244" s="24">
        <v>2</v>
      </c>
      <c r="BV244" s="24">
        <v>2</v>
      </c>
      <c r="BW244" s="24">
        <v>2</v>
      </c>
      <c r="BX244" s="24">
        <v>2</v>
      </c>
      <c r="BY244" s="24">
        <v>2</v>
      </c>
      <c r="BZ244" s="24">
        <v>2</v>
      </c>
      <c r="CA244" s="24">
        <v>2</v>
      </c>
      <c r="CB244" s="24">
        <v>2</v>
      </c>
      <c r="CC244" s="24">
        <v>0</v>
      </c>
      <c r="CD244" s="24">
        <v>2</v>
      </c>
      <c r="CE244" s="24">
        <v>2</v>
      </c>
      <c r="CF244" s="24">
        <v>2</v>
      </c>
      <c r="CG244" s="24">
        <v>2</v>
      </c>
      <c r="CH244" s="24">
        <v>2</v>
      </c>
      <c r="CI244" s="24">
        <v>2</v>
      </c>
      <c r="CJ244" s="24"/>
      <c r="CK244" s="24">
        <v>2</v>
      </c>
      <c r="CL244" s="57">
        <f t="shared" si="85"/>
        <v>27</v>
      </c>
      <c r="CM244" s="67">
        <f t="shared" si="86"/>
        <v>0.9642857142857143</v>
      </c>
      <c r="CN244" s="57">
        <f t="shared" si="87"/>
        <v>0</v>
      </c>
      <c r="CO244" s="67">
        <f t="shared" si="88"/>
        <v>0</v>
      </c>
      <c r="CP244" s="57">
        <f t="shared" si="89"/>
        <v>1</v>
      </c>
      <c r="CQ244" s="67">
        <f t="shared" si="90"/>
        <v>3.5714285714285712E-2</v>
      </c>
      <c r="CR244" s="57">
        <f t="shared" si="91"/>
        <v>1.9285714285714286</v>
      </c>
      <c r="CS244" s="57" t="str">
        <f t="shared" si="77"/>
        <v>Đạt mục tiêu</v>
      </c>
    </row>
    <row r="245" spans="1:97" ht="32.25" customHeight="1">
      <c r="A245" s="21">
        <v>186</v>
      </c>
      <c r="B245" s="24">
        <v>386</v>
      </c>
      <c r="C245" s="190"/>
      <c r="D245" s="192"/>
      <c r="E245" s="190"/>
      <c r="F245" s="192"/>
      <c r="G245" s="20" t="s">
        <v>591</v>
      </c>
      <c r="H245" s="50" t="s">
        <v>592</v>
      </c>
      <c r="I245" s="52" t="s">
        <v>780</v>
      </c>
      <c r="J245" s="24" t="s">
        <v>497</v>
      </c>
      <c r="K245" s="52" t="s">
        <v>344</v>
      </c>
      <c r="L245" s="24" t="s">
        <v>298</v>
      </c>
      <c r="M245" s="24" t="s">
        <v>186</v>
      </c>
      <c r="N245" s="24"/>
      <c r="O245" s="24" t="s">
        <v>186</v>
      </c>
      <c r="P245" s="24"/>
      <c r="Q245" s="24"/>
      <c r="R245" s="24"/>
      <c r="S245" s="24"/>
      <c r="T245" s="24"/>
      <c r="U245" s="24"/>
      <c r="V245" s="24"/>
      <c r="W245" s="28">
        <f t="shared" si="76"/>
        <v>1</v>
      </c>
      <c r="X245" s="24"/>
      <c r="Y245" s="91">
        <v>1</v>
      </c>
      <c r="Z245" s="24"/>
      <c r="AA245" s="24"/>
      <c r="AB245" s="24"/>
      <c r="AC245" s="24"/>
      <c r="AD245" s="24"/>
      <c r="AE245" s="24"/>
      <c r="AF245" s="24"/>
      <c r="AG245" s="24" t="s">
        <v>754</v>
      </c>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v>2</v>
      </c>
      <c r="BJ245" s="24">
        <v>2</v>
      </c>
      <c r="BK245" s="24">
        <v>1</v>
      </c>
      <c r="BL245" s="24">
        <v>1</v>
      </c>
      <c r="BM245" s="24">
        <v>2</v>
      </c>
      <c r="BN245" s="24">
        <v>2</v>
      </c>
      <c r="BO245" s="24">
        <v>2</v>
      </c>
      <c r="BP245" s="24">
        <v>1</v>
      </c>
      <c r="BQ245" s="24">
        <v>2</v>
      </c>
      <c r="BR245" s="24">
        <v>1</v>
      </c>
      <c r="BS245" s="24">
        <v>2</v>
      </c>
      <c r="BT245" s="24">
        <v>2</v>
      </c>
      <c r="BU245" s="24">
        <v>2</v>
      </c>
      <c r="BV245" s="24">
        <v>2</v>
      </c>
      <c r="BW245" s="24">
        <v>2</v>
      </c>
      <c r="BX245" s="24">
        <v>1</v>
      </c>
      <c r="BY245" s="24">
        <v>2</v>
      </c>
      <c r="BZ245" s="24">
        <v>2</v>
      </c>
      <c r="CA245" s="24">
        <v>1</v>
      </c>
      <c r="CB245" s="24">
        <v>1</v>
      </c>
      <c r="CC245" s="24">
        <v>1</v>
      </c>
      <c r="CD245" s="24">
        <v>2</v>
      </c>
      <c r="CE245" s="24">
        <v>2</v>
      </c>
      <c r="CF245" s="24">
        <v>2</v>
      </c>
      <c r="CG245" s="24">
        <v>2</v>
      </c>
      <c r="CH245" s="24">
        <v>2</v>
      </c>
      <c r="CI245" s="24">
        <v>2</v>
      </c>
      <c r="CJ245" s="24"/>
      <c r="CK245" s="24">
        <v>2</v>
      </c>
      <c r="CL245" s="57">
        <f t="shared" si="85"/>
        <v>20</v>
      </c>
      <c r="CM245" s="67">
        <f t="shared" si="86"/>
        <v>0.7142857142857143</v>
      </c>
      <c r="CN245" s="57">
        <f t="shared" si="87"/>
        <v>8</v>
      </c>
      <c r="CO245" s="67">
        <f t="shared" si="88"/>
        <v>0.2857142857142857</v>
      </c>
      <c r="CP245" s="57">
        <f t="shared" si="89"/>
        <v>0</v>
      </c>
      <c r="CQ245" s="67">
        <f t="shared" si="90"/>
        <v>0</v>
      </c>
      <c r="CR245" s="57">
        <f t="shared" si="91"/>
        <v>1.7142857142857142</v>
      </c>
      <c r="CS245" s="57" t="str">
        <f t="shared" si="77"/>
        <v>Đạt mục tiêu</v>
      </c>
    </row>
    <row r="246" spans="1:97" ht="63">
      <c r="A246" s="21">
        <v>187</v>
      </c>
      <c r="B246" s="24">
        <v>388</v>
      </c>
      <c r="C246" s="190"/>
      <c r="D246" s="192"/>
      <c r="E246" s="190"/>
      <c r="F246" s="192"/>
      <c r="G246" s="20" t="s">
        <v>454</v>
      </c>
      <c r="H246" s="50" t="s">
        <v>428</v>
      </c>
      <c r="I246" s="52" t="s">
        <v>780</v>
      </c>
      <c r="J246" s="24" t="s">
        <v>497</v>
      </c>
      <c r="K246" s="52" t="s">
        <v>344</v>
      </c>
      <c r="L246" s="24" t="s">
        <v>298</v>
      </c>
      <c r="M246" s="24" t="s">
        <v>186</v>
      </c>
      <c r="N246" s="24"/>
      <c r="O246" s="24"/>
      <c r="P246" s="24" t="s">
        <v>186</v>
      </c>
      <c r="Q246" s="24"/>
      <c r="R246" s="24"/>
      <c r="S246" s="24"/>
      <c r="T246" s="24"/>
      <c r="U246" s="24"/>
      <c r="V246" s="24"/>
      <c r="W246" s="28">
        <f t="shared" si="76"/>
        <v>1</v>
      </c>
      <c r="X246" s="24"/>
      <c r="Y246" s="91">
        <v>1</v>
      </c>
      <c r="Z246" s="24"/>
      <c r="AA246" s="24"/>
      <c r="AB246" s="24"/>
      <c r="AC246" s="24"/>
      <c r="AD246" s="24"/>
      <c r="AE246" s="24"/>
      <c r="AF246" s="24"/>
      <c r="AG246" s="24"/>
      <c r="AH246" s="24"/>
      <c r="AI246" s="24" t="s">
        <v>754</v>
      </c>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v>2</v>
      </c>
      <c r="BJ246" s="24">
        <v>2</v>
      </c>
      <c r="BK246" s="24">
        <v>2</v>
      </c>
      <c r="BL246" s="24">
        <v>2</v>
      </c>
      <c r="BM246" s="24">
        <v>2</v>
      </c>
      <c r="BN246" s="24">
        <v>2</v>
      </c>
      <c r="BO246" s="24">
        <v>2</v>
      </c>
      <c r="BP246" s="24">
        <v>2</v>
      </c>
      <c r="BQ246" s="24">
        <v>2</v>
      </c>
      <c r="BR246" s="24">
        <v>2</v>
      </c>
      <c r="BS246" s="24">
        <v>2</v>
      </c>
      <c r="BT246" s="24">
        <v>2</v>
      </c>
      <c r="BU246" s="24">
        <v>2</v>
      </c>
      <c r="BV246" s="24">
        <v>2</v>
      </c>
      <c r="BW246" s="24">
        <v>2</v>
      </c>
      <c r="BX246" s="24">
        <v>2</v>
      </c>
      <c r="BY246" s="24">
        <v>2</v>
      </c>
      <c r="BZ246" s="24">
        <v>2</v>
      </c>
      <c r="CA246" s="24">
        <v>2</v>
      </c>
      <c r="CB246" s="24">
        <v>2</v>
      </c>
      <c r="CC246" s="24">
        <v>1</v>
      </c>
      <c r="CD246" s="24">
        <v>2</v>
      </c>
      <c r="CE246" s="24">
        <v>2</v>
      </c>
      <c r="CF246" s="24">
        <v>2</v>
      </c>
      <c r="CG246" s="24">
        <v>2</v>
      </c>
      <c r="CH246" s="24">
        <v>2</v>
      </c>
      <c r="CI246" s="24">
        <v>2</v>
      </c>
      <c r="CJ246" s="24"/>
      <c r="CK246" s="24">
        <v>2</v>
      </c>
      <c r="CL246" s="57">
        <f t="shared" si="85"/>
        <v>27</v>
      </c>
      <c r="CM246" s="67">
        <f t="shared" si="86"/>
        <v>0.9642857142857143</v>
      </c>
      <c r="CN246" s="57">
        <f t="shared" si="87"/>
        <v>1</v>
      </c>
      <c r="CO246" s="67">
        <f t="shared" si="88"/>
        <v>3.5714285714285712E-2</v>
      </c>
      <c r="CP246" s="57">
        <f t="shared" si="89"/>
        <v>0</v>
      </c>
      <c r="CQ246" s="67">
        <f t="shared" si="90"/>
        <v>0</v>
      </c>
      <c r="CR246" s="57">
        <f t="shared" si="91"/>
        <v>1.9642857142857142</v>
      </c>
      <c r="CS246" s="57" t="str">
        <f t="shared" si="77"/>
        <v>Đạt mục tiêu</v>
      </c>
    </row>
    <row r="247" spans="1:97" ht="32.25" customHeight="1">
      <c r="A247" s="21"/>
      <c r="B247" s="24"/>
      <c r="C247" s="190"/>
      <c r="D247" s="192"/>
      <c r="E247" s="190"/>
      <c r="F247" s="192"/>
      <c r="G247" s="20" t="s">
        <v>455</v>
      </c>
      <c r="H247" s="50" t="s">
        <v>429</v>
      </c>
      <c r="I247" s="52" t="s">
        <v>780</v>
      </c>
      <c r="J247" s="24" t="s">
        <v>497</v>
      </c>
      <c r="K247" s="52" t="s">
        <v>344</v>
      </c>
      <c r="L247" s="24" t="s">
        <v>298</v>
      </c>
      <c r="M247" s="24" t="s">
        <v>186</v>
      </c>
      <c r="N247" s="24"/>
      <c r="O247" s="24"/>
      <c r="P247" s="24"/>
      <c r="Q247" s="24" t="s">
        <v>186</v>
      </c>
      <c r="R247" s="24"/>
      <c r="S247" s="24"/>
      <c r="T247" s="24"/>
      <c r="U247" s="24"/>
      <c r="V247" s="24"/>
      <c r="W247" s="28">
        <f t="shared" si="76"/>
        <v>1</v>
      </c>
      <c r="X247" s="24"/>
      <c r="Y247" s="91"/>
      <c r="Z247" s="24"/>
      <c r="AA247" s="24"/>
      <c r="AB247" s="24"/>
      <c r="AC247" s="24"/>
      <c r="AD247" s="24"/>
      <c r="AE247" s="24"/>
      <c r="AF247" s="24"/>
      <c r="AG247" s="24"/>
      <c r="AH247" s="24"/>
      <c r="AI247" s="24"/>
      <c r="AJ247" s="24"/>
      <c r="AK247" s="24"/>
      <c r="AL247" s="24"/>
      <c r="AM247" s="24"/>
      <c r="AN247" s="24"/>
      <c r="AO247" s="24"/>
      <c r="AP247" s="24"/>
      <c r="AQ247" s="24" t="s">
        <v>754</v>
      </c>
      <c r="AR247" s="24"/>
      <c r="AS247" s="24"/>
      <c r="AT247" s="24"/>
      <c r="AU247" s="24"/>
      <c r="AV247" s="24"/>
      <c r="AW247" s="24"/>
      <c r="AX247" s="24"/>
      <c r="AY247" s="24"/>
      <c r="AZ247" s="24"/>
      <c r="BA247" s="24"/>
      <c r="BB247" s="24"/>
      <c r="BC247" s="24"/>
      <c r="BD247" s="24"/>
      <c r="BE247" s="24"/>
      <c r="BF247" s="24"/>
      <c r="BG247" s="24"/>
      <c r="BH247" s="24"/>
      <c r="BI247" s="24">
        <v>2</v>
      </c>
      <c r="BJ247" s="24">
        <v>2</v>
      </c>
      <c r="BK247" s="24">
        <v>1</v>
      </c>
      <c r="BL247" s="24">
        <v>2</v>
      </c>
      <c r="BM247" s="24">
        <v>2</v>
      </c>
      <c r="BN247" s="24">
        <v>2</v>
      </c>
      <c r="BO247" s="24">
        <v>2</v>
      </c>
      <c r="BP247" s="24">
        <v>1</v>
      </c>
      <c r="BQ247" s="24">
        <v>2</v>
      </c>
      <c r="BR247" s="24">
        <v>1</v>
      </c>
      <c r="BS247" s="24">
        <v>2</v>
      </c>
      <c r="BT247" s="24">
        <v>2</v>
      </c>
      <c r="BU247" s="24">
        <v>2</v>
      </c>
      <c r="BV247" s="24">
        <v>2</v>
      </c>
      <c r="BW247" s="24">
        <v>2</v>
      </c>
      <c r="BX247" s="24">
        <v>1</v>
      </c>
      <c r="BY247" s="24">
        <v>2</v>
      </c>
      <c r="BZ247" s="24">
        <v>2</v>
      </c>
      <c r="CA247" s="24">
        <v>1</v>
      </c>
      <c r="CB247" s="24">
        <v>1</v>
      </c>
      <c r="CC247" s="24">
        <v>0</v>
      </c>
      <c r="CD247" s="24">
        <v>2</v>
      </c>
      <c r="CE247" s="24">
        <v>2</v>
      </c>
      <c r="CF247" s="24">
        <v>2</v>
      </c>
      <c r="CG247" s="24">
        <v>2</v>
      </c>
      <c r="CH247" s="24">
        <v>2</v>
      </c>
      <c r="CI247" s="24">
        <v>2</v>
      </c>
      <c r="CJ247" s="24"/>
      <c r="CK247" s="24">
        <v>2</v>
      </c>
      <c r="CL247" s="57">
        <f t="shared" si="85"/>
        <v>21</v>
      </c>
      <c r="CM247" s="67">
        <f t="shared" si="86"/>
        <v>0.75</v>
      </c>
      <c r="CN247" s="57">
        <f t="shared" si="87"/>
        <v>6</v>
      </c>
      <c r="CO247" s="67">
        <f t="shared" si="88"/>
        <v>0.21428571428571427</v>
      </c>
      <c r="CP247" s="57">
        <f t="shared" si="89"/>
        <v>1</v>
      </c>
      <c r="CQ247" s="67">
        <f t="shared" si="90"/>
        <v>3.5714285714285712E-2</v>
      </c>
      <c r="CR247" s="57">
        <f t="shared" si="91"/>
        <v>1.7142857142857142</v>
      </c>
      <c r="CS247" s="57" t="str">
        <f t="shared" si="77"/>
        <v>Đạt mục tiêu</v>
      </c>
    </row>
    <row r="248" spans="1:97" ht="63">
      <c r="A248" s="21"/>
      <c r="B248" s="24"/>
      <c r="C248" s="190"/>
      <c r="D248" s="192"/>
      <c r="E248" s="190"/>
      <c r="F248" s="192"/>
      <c r="G248" s="20" t="s">
        <v>456</v>
      </c>
      <c r="H248" s="50" t="s">
        <v>430</v>
      </c>
      <c r="I248" s="52" t="s">
        <v>780</v>
      </c>
      <c r="J248" s="24" t="s">
        <v>497</v>
      </c>
      <c r="K248" s="52" t="s">
        <v>344</v>
      </c>
      <c r="L248" s="24" t="s">
        <v>298</v>
      </c>
      <c r="M248" s="24" t="s">
        <v>186</v>
      </c>
      <c r="N248" s="24"/>
      <c r="O248" s="24"/>
      <c r="P248" s="24"/>
      <c r="Q248" s="24" t="s">
        <v>186</v>
      </c>
      <c r="R248" s="24"/>
      <c r="S248" s="24"/>
      <c r="T248" s="24"/>
      <c r="U248" s="24"/>
      <c r="V248" s="24"/>
      <c r="W248" s="28">
        <f t="shared" si="76"/>
        <v>1</v>
      </c>
      <c r="X248" s="24"/>
      <c r="Y248" s="93">
        <v>1</v>
      </c>
      <c r="Z248" s="24"/>
      <c r="AA248" s="24"/>
      <c r="AB248" s="24"/>
      <c r="AC248" s="24"/>
      <c r="AD248" s="24"/>
      <c r="AE248" s="24"/>
      <c r="AF248" s="24"/>
      <c r="AG248" s="24"/>
      <c r="AH248" s="24"/>
      <c r="AI248" s="24"/>
      <c r="AJ248" s="24"/>
      <c r="AK248" s="24"/>
      <c r="AL248" s="24"/>
      <c r="AM248" s="24"/>
      <c r="AN248" s="24"/>
      <c r="AO248" s="24" t="s">
        <v>754</v>
      </c>
      <c r="AP248" s="24"/>
      <c r="AQ248" s="24"/>
      <c r="AR248" s="24"/>
      <c r="AS248" s="24"/>
      <c r="AT248" s="24"/>
      <c r="AU248" s="24"/>
      <c r="AV248" s="24"/>
      <c r="AW248" s="24"/>
      <c r="AX248" s="24"/>
      <c r="AY248" s="24"/>
      <c r="AZ248" s="24"/>
      <c r="BA248" s="24"/>
      <c r="BB248" s="24"/>
      <c r="BC248" s="24"/>
      <c r="BD248" s="24"/>
      <c r="BE248" s="24"/>
      <c r="BF248" s="24"/>
      <c r="BG248" s="24"/>
      <c r="BH248" s="24"/>
      <c r="BI248" s="24">
        <v>2</v>
      </c>
      <c r="BJ248" s="24">
        <v>2</v>
      </c>
      <c r="BK248" s="24">
        <v>1</v>
      </c>
      <c r="BL248" s="24">
        <v>2</v>
      </c>
      <c r="BM248" s="24">
        <v>2</v>
      </c>
      <c r="BN248" s="24">
        <v>2</v>
      </c>
      <c r="BO248" s="24">
        <v>2</v>
      </c>
      <c r="BP248" s="24">
        <v>1</v>
      </c>
      <c r="BQ248" s="24">
        <v>2</v>
      </c>
      <c r="BR248" s="24">
        <v>1</v>
      </c>
      <c r="BS248" s="24">
        <v>2</v>
      </c>
      <c r="BT248" s="24">
        <v>2</v>
      </c>
      <c r="BU248" s="24">
        <v>2</v>
      </c>
      <c r="BV248" s="24">
        <v>2</v>
      </c>
      <c r="BW248" s="24">
        <v>2</v>
      </c>
      <c r="BX248" s="24">
        <v>1</v>
      </c>
      <c r="BY248" s="24">
        <v>2</v>
      </c>
      <c r="BZ248" s="24">
        <v>2</v>
      </c>
      <c r="CA248" s="24">
        <v>1</v>
      </c>
      <c r="CB248" s="24">
        <v>1</v>
      </c>
      <c r="CC248" s="24">
        <v>0</v>
      </c>
      <c r="CD248" s="24">
        <v>2</v>
      </c>
      <c r="CE248" s="24">
        <v>2</v>
      </c>
      <c r="CF248" s="24">
        <v>2</v>
      </c>
      <c r="CG248" s="24">
        <v>2</v>
      </c>
      <c r="CH248" s="24">
        <v>2</v>
      </c>
      <c r="CI248" s="24">
        <v>2</v>
      </c>
      <c r="CJ248" s="24"/>
      <c r="CK248" s="24">
        <v>2</v>
      </c>
      <c r="CL248" s="57">
        <f t="shared" si="85"/>
        <v>21</v>
      </c>
      <c r="CM248" s="67">
        <f t="shared" si="86"/>
        <v>0.75</v>
      </c>
      <c r="CN248" s="57">
        <f t="shared" si="87"/>
        <v>6</v>
      </c>
      <c r="CO248" s="67">
        <f t="shared" si="88"/>
        <v>0.21428571428571427</v>
      </c>
      <c r="CP248" s="57">
        <f t="shared" si="89"/>
        <v>1</v>
      </c>
      <c r="CQ248" s="67">
        <f t="shared" si="90"/>
        <v>3.5714285714285712E-2</v>
      </c>
      <c r="CR248" s="57">
        <f t="shared" si="91"/>
        <v>1.7142857142857142</v>
      </c>
      <c r="CS248" s="57" t="str">
        <f t="shared" si="77"/>
        <v>Đạt mục tiêu</v>
      </c>
    </row>
    <row r="249" spans="1:97" ht="63">
      <c r="A249" s="21"/>
      <c r="B249" s="24"/>
      <c r="C249" s="190"/>
      <c r="D249" s="192"/>
      <c r="E249" s="190"/>
      <c r="F249" s="192"/>
      <c r="G249" s="20" t="s">
        <v>593</v>
      </c>
      <c r="H249" s="50" t="s">
        <v>594</v>
      </c>
      <c r="I249" s="52" t="s">
        <v>780</v>
      </c>
      <c r="J249" s="24" t="s">
        <v>497</v>
      </c>
      <c r="K249" s="52" t="s">
        <v>344</v>
      </c>
      <c r="L249" s="24" t="s">
        <v>298</v>
      </c>
      <c r="M249" s="24" t="s">
        <v>186</v>
      </c>
      <c r="N249" s="24"/>
      <c r="O249" s="24"/>
      <c r="P249" s="24"/>
      <c r="Q249" s="24" t="s">
        <v>186</v>
      </c>
      <c r="R249" s="24"/>
      <c r="S249" s="24"/>
      <c r="T249" s="24"/>
      <c r="U249" s="24"/>
      <c r="V249" s="24"/>
      <c r="W249" s="28">
        <f t="shared" si="76"/>
        <v>1</v>
      </c>
      <c r="X249" s="24"/>
      <c r="Y249" s="93"/>
      <c r="Z249" s="24"/>
      <c r="AA249" s="24"/>
      <c r="AB249" s="24"/>
      <c r="AC249" s="24"/>
      <c r="AD249" s="24"/>
      <c r="AE249" s="24"/>
      <c r="AF249" s="24"/>
      <c r="AG249" s="24"/>
      <c r="AH249" s="24"/>
      <c r="AI249" s="24"/>
      <c r="AJ249" s="24"/>
      <c r="AK249" s="24"/>
      <c r="AL249" s="24"/>
      <c r="AM249" s="24"/>
      <c r="AN249" s="24"/>
      <c r="AO249" s="24"/>
      <c r="AP249" s="24" t="s">
        <v>754</v>
      </c>
      <c r="AQ249" s="24"/>
      <c r="AR249" s="24"/>
      <c r="AS249" s="24"/>
      <c r="AT249" s="24"/>
      <c r="AU249" s="24"/>
      <c r="AV249" s="24"/>
      <c r="AW249" s="24"/>
      <c r="AX249" s="24"/>
      <c r="AY249" s="24"/>
      <c r="AZ249" s="24"/>
      <c r="BA249" s="24"/>
      <c r="BB249" s="24"/>
      <c r="BC249" s="24"/>
      <c r="BD249" s="24"/>
      <c r="BE249" s="24"/>
      <c r="BF249" s="24"/>
      <c r="BG249" s="24"/>
      <c r="BH249" s="24"/>
      <c r="BI249" s="24">
        <v>2</v>
      </c>
      <c r="BJ249" s="24">
        <v>2</v>
      </c>
      <c r="BK249" s="24">
        <v>1</v>
      </c>
      <c r="BL249" s="24">
        <v>2</v>
      </c>
      <c r="BM249" s="24">
        <v>2</v>
      </c>
      <c r="BN249" s="24">
        <v>2</v>
      </c>
      <c r="BO249" s="24">
        <v>2</v>
      </c>
      <c r="BP249" s="24">
        <v>1</v>
      </c>
      <c r="BQ249" s="24">
        <v>2</v>
      </c>
      <c r="BR249" s="24">
        <v>1</v>
      </c>
      <c r="BS249" s="24">
        <v>2</v>
      </c>
      <c r="BT249" s="24">
        <v>2</v>
      </c>
      <c r="BU249" s="24">
        <v>2</v>
      </c>
      <c r="BV249" s="24">
        <v>2</v>
      </c>
      <c r="BW249" s="24">
        <v>2</v>
      </c>
      <c r="BX249" s="24">
        <v>1</v>
      </c>
      <c r="BY249" s="24">
        <v>2</v>
      </c>
      <c r="BZ249" s="24">
        <v>2</v>
      </c>
      <c r="CA249" s="24">
        <v>1</v>
      </c>
      <c r="CB249" s="24">
        <v>1</v>
      </c>
      <c r="CC249" s="24">
        <v>0</v>
      </c>
      <c r="CD249" s="24">
        <v>2</v>
      </c>
      <c r="CE249" s="24">
        <v>2</v>
      </c>
      <c r="CF249" s="24">
        <v>2</v>
      </c>
      <c r="CG249" s="24">
        <v>2</v>
      </c>
      <c r="CH249" s="24">
        <v>2</v>
      </c>
      <c r="CI249" s="24">
        <v>2</v>
      </c>
      <c r="CJ249" s="24"/>
      <c r="CK249" s="24">
        <v>2</v>
      </c>
      <c r="CL249" s="57">
        <f t="shared" si="85"/>
        <v>21</v>
      </c>
      <c r="CM249" s="67">
        <f t="shared" si="86"/>
        <v>0.75</v>
      </c>
      <c r="CN249" s="57">
        <f t="shared" si="87"/>
        <v>6</v>
      </c>
      <c r="CO249" s="67">
        <f t="shared" si="88"/>
        <v>0.21428571428571427</v>
      </c>
      <c r="CP249" s="57">
        <f t="shared" si="89"/>
        <v>1</v>
      </c>
      <c r="CQ249" s="67">
        <f t="shared" si="90"/>
        <v>3.5714285714285712E-2</v>
      </c>
      <c r="CR249" s="57">
        <f t="shared" si="91"/>
        <v>1.7142857142857142</v>
      </c>
      <c r="CS249" s="57" t="str">
        <f t="shared" si="77"/>
        <v>Đạt mục tiêu</v>
      </c>
    </row>
    <row r="250" spans="1:97" ht="30.75" customHeight="1">
      <c r="A250" s="21"/>
      <c r="B250" s="24"/>
      <c r="C250" s="190"/>
      <c r="D250" s="192"/>
      <c r="E250" s="190"/>
      <c r="F250" s="192"/>
      <c r="G250" s="20" t="s">
        <v>581</v>
      </c>
      <c r="H250" s="50" t="s">
        <v>431</v>
      </c>
      <c r="I250" s="52" t="s">
        <v>780</v>
      </c>
      <c r="J250" s="24" t="s">
        <v>497</v>
      </c>
      <c r="K250" s="52" t="s">
        <v>344</v>
      </c>
      <c r="L250" s="24" t="s">
        <v>298</v>
      </c>
      <c r="M250" s="24" t="s">
        <v>186</v>
      </c>
      <c r="N250" s="24"/>
      <c r="O250" s="24"/>
      <c r="P250" s="24"/>
      <c r="Q250" s="24"/>
      <c r="R250" s="24"/>
      <c r="S250" s="24" t="s">
        <v>186</v>
      </c>
      <c r="T250" s="24"/>
      <c r="U250" s="24"/>
      <c r="V250" s="24"/>
      <c r="W250" s="28">
        <f t="shared" si="76"/>
        <v>1</v>
      </c>
      <c r="X250" s="24"/>
      <c r="Y250" s="91">
        <v>1</v>
      </c>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t="s">
        <v>754</v>
      </c>
      <c r="AY250" s="24"/>
      <c r="AZ250" s="24"/>
      <c r="BA250" s="24"/>
      <c r="BB250" s="24"/>
      <c r="BC250" s="24"/>
      <c r="BD250" s="24"/>
      <c r="BE250" s="24"/>
      <c r="BF250" s="24"/>
      <c r="BG250" s="24"/>
      <c r="BH250" s="24"/>
      <c r="BI250" s="24">
        <v>2</v>
      </c>
      <c r="BJ250" s="24">
        <v>2</v>
      </c>
      <c r="BK250" s="24">
        <v>2</v>
      </c>
      <c r="BL250" s="24">
        <v>2</v>
      </c>
      <c r="BM250" s="24">
        <v>2</v>
      </c>
      <c r="BN250" s="24">
        <v>2</v>
      </c>
      <c r="BO250" s="24">
        <v>2</v>
      </c>
      <c r="BP250" s="24">
        <v>2</v>
      </c>
      <c r="BQ250" s="24">
        <v>2</v>
      </c>
      <c r="BR250" s="24">
        <v>2</v>
      </c>
      <c r="BS250" s="24">
        <v>2</v>
      </c>
      <c r="BT250" s="24">
        <v>2</v>
      </c>
      <c r="BU250" s="24">
        <v>2</v>
      </c>
      <c r="BV250" s="24">
        <v>2</v>
      </c>
      <c r="BW250" s="24">
        <v>2</v>
      </c>
      <c r="BX250" s="24">
        <v>2</v>
      </c>
      <c r="BY250" s="24">
        <v>2</v>
      </c>
      <c r="BZ250" s="24">
        <v>2</v>
      </c>
      <c r="CA250" s="24">
        <v>2</v>
      </c>
      <c r="CB250" s="24">
        <v>2</v>
      </c>
      <c r="CC250" s="24">
        <v>1</v>
      </c>
      <c r="CD250" s="24">
        <v>2</v>
      </c>
      <c r="CE250" s="24">
        <v>2</v>
      </c>
      <c r="CF250" s="24">
        <v>2</v>
      </c>
      <c r="CG250" s="24">
        <v>2</v>
      </c>
      <c r="CH250" s="24">
        <v>2</v>
      </c>
      <c r="CI250" s="24">
        <v>2</v>
      </c>
      <c r="CJ250" s="24"/>
      <c r="CK250" s="24">
        <v>2</v>
      </c>
      <c r="CL250" s="57">
        <f t="shared" si="85"/>
        <v>27</v>
      </c>
      <c r="CM250" s="67">
        <f t="shared" si="86"/>
        <v>0.9642857142857143</v>
      </c>
      <c r="CN250" s="57">
        <f t="shared" si="87"/>
        <v>1</v>
      </c>
      <c r="CO250" s="67">
        <f t="shared" si="88"/>
        <v>3.5714285714285712E-2</v>
      </c>
      <c r="CP250" s="57">
        <f t="shared" si="89"/>
        <v>0</v>
      </c>
      <c r="CQ250" s="67">
        <f t="shared" si="90"/>
        <v>0</v>
      </c>
      <c r="CR250" s="57">
        <f t="shared" si="91"/>
        <v>1.9642857142857142</v>
      </c>
      <c r="CS250" s="57" t="str">
        <f t="shared" si="77"/>
        <v>Đạt mục tiêu</v>
      </c>
    </row>
    <row r="251" spans="1:97" ht="27" customHeight="1">
      <c r="A251" s="21"/>
      <c r="B251" s="24"/>
      <c r="C251" s="190"/>
      <c r="D251" s="192"/>
      <c r="E251" s="190"/>
      <c r="F251" s="192"/>
      <c r="G251" s="20" t="s">
        <v>598</v>
      </c>
      <c r="H251" s="20" t="s">
        <v>599</v>
      </c>
      <c r="I251" s="52" t="s">
        <v>780</v>
      </c>
      <c r="J251" s="24" t="s">
        <v>497</v>
      </c>
      <c r="K251" s="52" t="s">
        <v>344</v>
      </c>
      <c r="L251" s="24" t="s">
        <v>298</v>
      </c>
      <c r="M251" s="24" t="s">
        <v>186</v>
      </c>
      <c r="N251" s="24"/>
      <c r="O251" s="24"/>
      <c r="P251" s="24"/>
      <c r="Q251" s="24"/>
      <c r="R251" s="24" t="s">
        <v>186</v>
      </c>
      <c r="S251" s="24"/>
      <c r="T251" s="24"/>
      <c r="U251" s="24"/>
      <c r="V251" s="24"/>
      <c r="W251" s="28">
        <f t="shared" si="76"/>
        <v>1</v>
      </c>
      <c r="X251" s="24"/>
      <c r="Y251" s="91">
        <v>1</v>
      </c>
      <c r="Z251" s="24"/>
      <c r="AA251" s="24"/>
      <c r="AB251" s="24"/>
      <c r="AC251" s="24"/>
      <c r="AD251" s="24"/>
      <c r="AE251" s="24"/>
      <c r="AF251" s="24"/>
      <c r="AG251" s="24"/>
      <c r="AH251" s="24"/>
      <c r="AI251" s="24"/>
      <c r="AJ251" s="24"/>
      <c r="AK251" s="24"/>
      <c r="AL251" s="24"/>
      <c r="AM251" s="24"/>
      <c r="AN251" s="24"/>
      <c r="AO251" s="24"/>
      <c r="AP251" s="24"/>
      <c r="AQ251" s="24"/>
      <c r="AR251" s="24" t="s">
        <v>754</v>
      </c>
      <c r="AS251" s="24"/>
      <c r="AT251" s="24"/>
      <c r="AU251" s="24"/>
      <c r="AV251" s="24"/>
      <c r="AW251" s="24"/>
      <c r="AX251" s="24"/>
      <c r="AY251" s="24"/>
      <c r="AZ251" s="24"/>
      <c r="BA251" s="24"/>
      <c r="BB251" s="24"/>
      <c r="BC251" s="24"/>
      <c r="BD251" s="24"/>
      <c r="BE251" s="24"/>
      <c r="BF251" s="24"/>
      <c r="BG251" s="24"/>
      <c r="BH251" s="24"/>
      <c r="BI251" s="24">
        <v>2</v>
      </c>
      <c r="BJ251" s="24">
        <v>2</v>
      </c>
      <c r="BK251" s="24">
        <v>1</v>
      </c>
      <c r="BL251" s="24">
        <v>2</v>
      </c>
      <c r="BM251" s="24">
        <v>2</v>
      </c>
      <c r="BN251" s="24">
        <v>2</v>
      </c>
      <c r="BO251" s="24">
        <v>2</v>
      </c>
      <c r="BP251" s="24">
        <v>1</v>
      </c>
      <c r="BQ251" s="24">
        <v>2</v>
      </c>
      <c r="BR251" s="24">
        <v>1</v>
      </c>
      <c r="BS251" s="24">
        <v>2</v>
      </c>
      <c r="BT251" s="24">
        <v>2</v>
      </c>
      <c r="BU251" s="24">
        <v>2</v>
      </c>
      <c r="BV251" s="24">
        <v>2</v>
      </c>
      <c r="BW251" s="24">
        <v>2</v>
      </c>
      <c r="BX251" s="24">
        <v>1</v>
      </c>
      <c r="BY251" s="24">
        <v>2</v>
      </c>
      <c r="BZ251" s="24">
        <v>2</v>
      </c>
      <c r="CA251" s="24">
        <v>2</v>
      </c>
      <c r="CB251" s="24">
        <v>1</v>
      </c>
      <c r="CC251" s="24">
        <v>1</v>
      </c>
      <c r="CD251" s="24">
        <v>2</v>
      </c>
      <c r="CE251" s="24">
        <v>2</v>
      </c>
      <c r="CF251" s="24">
        <v>2</v>
      </c>
      <c r="CG251" s="24">
        <v>2</v>
      </c>
      <c r="CH251" s="24">
        <v>2</v>
      </c>
      <c r="CI251" s="24">
        <v>2</v>
      </c>
      <c r="CJ251" s="24"/>
      <c r="CK251" s="24">
        <v>2</v>
      </c>
      <c r="CL251" s="57">
        <f t="shared" si="85"/>
        <v>22</v>
      </c>
      <c r="CM251" s="67">
        <f t="shared" si="86"/>
        <v>0.7857142857142857</v>
      </c>
      <c r="CN251" s="57">
        <f t="shared" si="87"/>
        <v>6</v>
      </c>
      <c r="CO251" s="67">
        <f t="shared" si="88"/>
        <v>0.21428571428571427</v>
      </c>
      <c r="CP251" s="57">
        <f t="shared" si="89"/>
        <v>0</v>
      </c>
      <c r="CQ251" s="67">
        <f t="shared" si="90"/>
        <v>0</v>
      </c>
      <c r="CR251" s="57">
        <f t="shared" si="91"/>
        <v>1.7857142857142858</v>
      </c>
      <c r="CS251" s="57" t="str">
        <f t="shared" si="77"/>
        <v>Đạt mục tiêu</v>
      </c>
    </row>
    <row r="252" spans="1:97" ht="34.5" customHeight="1">
      <c r="A252" s="21"/>
      <c r="B252" s="24"/>
      <c r="C252" s="190"/>
      <c r="D252" s="192"/>
      <c r="E252" s="190"/>
      <c r="F252" s="192"/>
      <c r="G252" s="20" t="s">
        <v>601</v>
      </c>
      <c r="H252" s="20" t="s">
        <v>602</v>
      </c>
      <c r="I252" s="52" t="s">
        <v>780</v>
      </c>
      <c r="J252" s="24" t="s">
        <v>497</v>
      </c>
      <c r="K252" s="52" t="s">
        <v>344</v>
      </c>
      <c r="L252" s="24" t="s">
        <v>298</v>
      </c>
      <c r="M252" s="24" t="s">
        <v>186</v>
      </c>
      <c r="N252" s="24"/>
      <c r="O252" s="24"/>
      <c r="P252" s="24"/>
      <c r="Q252" s="24"/>
      <c r="R252" s="24"/>
      <c r="S252" s="24"/>
      <c r="T252" s="24" t="s">
        <v>186</v>
      </c>
      <c r="U252" s="24"/>
      <c r="V252" s="24"/>
      <c r="W252" s="28">
        <f t="shared" si="76"/>
        <v>1</v>
      </c>
      <c r="X252" s="24"/>
      <c r="Y252" s="91">
        <v>1</v>
      </c>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t="s">
        <v>754</v>
      </c>
      <c r="BB252" s="24"/>
      <c r="BC252" s="24"/>
      <c r="BD252" s="24"/>
      <c r="BE252" s="24"/>
      <c r="BF252" s="24"/>
      <c r="BG252" s="24"/>
      <c r="BH252" s="24"/>
      <c r="BI252" s="24">
        <v>2</v>
      </c>
      <c r="BJ252" s="24">
        <v>2</v>
      </c>
      <c r="BK252" s="24">
        <v>2</v>
      </c>
      <c r="BL252" s="24">
        <v>2</v>
      </c>
      <c r="BM252" s="24">
        <v>2</v>
      </c>
      <c r="BN252" s="24">
        <v>2</v>
      </c>
      <c r="BO252" s="24">
        <v>2</v>
      </c>
      <c r="BP252" s="24">
        <v>2</v>
      </c>
      <c r="BQ252" s="24">
        <v>2</v>
      </c>
      <c r="BR252" s="24">
        <v>2</v>
      </c>
      <c r="BS252" s="24">
        <v>2</v>
      </c>
      <c r="BT252" s="24">
        <v>2</v>
      </c>
      <c r="BU252" s="24">
        <v>2</v>
      </c>
      <c r="BV252" s="24">
        <v>2</v>
      </c>
      <c r="BW252" s="24">
        <v>2</v>
      </c>
      <c r="BX252" s="24">
        <v>2</v>
      </c>
      <c r="BY252" s="24">
        <v>2</v>
      </c>
      <c r="BZ252" s="24">
        <v>2</v>
      </c>
      <c r="CA252" s="24">
        <v>2</v>
      </c>
      <c r="CB252" s="24">
        <v>2</v>
      </c>
      <c r="CC252" s="24">
        <v>1</v>
      </c>
      <c r="CD252" s="24">
        <v>2</v>
      </c>
      <c r="CE252" s="24">
        <v>2</v>
      </c>
      <c r="CF252" s="24">
        <v>2</v>
      </c>
      <c r="CG252" s="24">
        <v>2</v>
      </c>
      <c r="CH252" s="24">
        <v>2</v>
      </c>
      <c r="CI252" s="24">
        <v>2</v>
      </c>
      <c r="CJ252" s="24">
        <v>2</v>
      </c>
      <c r="CK252" s="24">
        <v>2</v>
      </c>
      <c r="CL252" s="57">
        <f t="shared" si="85"/>
        <v>28</v>
      </c>
      <c r="CM252" s="67">
        <f t="shared" si="86"/>
        <v>0.96551724137931039</v>
      </c>
      <c r="CN252" s="57">
        <f t="shared" si="87"/>
        <v>1</v>
      </c>
      <c r="CO252" s="67">
        <f t="shared" si="88"/>
        <v>3.4482758620689655E-2</v>
      </c>
      <c r="CP252" s="57">
        <f t="shared" si="89"/>
        <v>0</v>
      </c>
      <c r="CQ252" s="67">
        <f t="shared" si="90"/>
        <v>0</v>
      </c>
      <c r="CR252" s="57">
        <f t="shared" si="91"/>
        <v>1.9655172413793103</v>
      </c>
      <c r="CS252" s="57" t="str">
        <f t="shared" si="77"/>
        <v>Đạt mục tiêu</v>
      </c>
    </row>
    <row r="253" spans="1:97" ht="36.75" customHeight="1">
      <c r="A253" s="21"/>
      <c r="B253" s="24"/>
      <c r="C253" s="182"/>
      <c r="D253" s="193"/>
      <c r="E253" s="182"/>
      <c r="F253" s="193"/>
      <c r="G253" s="20" t="s">
        <v>582</v>
      </c>
      <c r="H253" s="50" t="s">
        <v>432</v>
      </c>
      <c r="I253" s="52" t="s">
        <v>780</v>
      </c>
      <c r="J253" s="24" t="s">
        <v>497</v>
      </c>
      <c r="K253" s="52" t="s">
        <v>344</v>
      </c>
      <c r="L253" s="24" t="s">
        <v>298</v>
      </c>
      <c r="M253" s="24" t="s">
        <v>186</v>
      </c>
      <c r="N253" s="24"/>
      <c r="O253" s="24"/>
      <c r="P253" s="24"/>
      <c r="Q253" s="24"/>
      <c r="R253" s="24"/>
      <c r="S253" s="24"/>
      <c r="T253" s="24"/>
      <c r="U253" s="24"/>
      <c r="V253" s="24" t="s">
        <v>186</v>
      </c>
      <c r="W253" s="28">
        <f t="shared" si="76"/>
        <v>1</v>
      </c>
      <c r="X253" s="24"/>
      <c r="Y253" s="91"/>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t="s">
        <v>754</v>
      </c>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57">
        <f t="shared" si="85"/>
        <v>0</v>
      </c>
      <c r="CM253" s="67" t="e">
        <f t="shared" si="86"/>
        <v>#DIV/0!</v>
      </c>
      <c r="CN253" s="57">
        <f t="shared" si="87"/>
        <v>0</v>
      </c>
      <c r="CO253" s="67" t="e">
        <f t="shared" si="88"/>
        <v>#DIV/0!</v>
      </c>
      <c r="CP253" s="57">
        <f t="shared" si="89"/>
        <v>0</v>
      </c>
      <c r="CQ253" s="67" t="e">
        <f t="shared" si="90"/>
        <v>#DIV/0!</v>
      </c>
      <c r="CR253" s="57" t="e">
        <f t="shared" si="91"/>
        <v>#DIV/0!</v>
      </c>
      <c r="CS253" s="57" t="e">
        <f t="shared" si="77"/>
        <v>#DIV/0!</v>
      </c>
    </row>
    <row r="254" spans="1:97" ht="63">
      <c r="A254" s="21"/>
      <c r="B254" s="24"/>
      <c r="C254" s="181" t="s">
        <v>777</v>
      </c>
      <c r="D254" s="191" t="s">
        <v>10</v>
      </c>
      <c r="E254" s="181" t="s">
        <v>776</v>
      </c>
      <c r="F254" s="191" t="s">
        <v>12</v>
      </c>
      <c r="G254" s="20" t="s">
        <v>695</v>
      </c>
      <c r="H254" s="20" t="s">
        <v>1034</v>
      </c>
      <c r="I254" s="52" t="s">
        <v>780</v>
      </c>
      <c r="J254" s="24" t="s">
        <v>497</v>
      </c>
      <c r="K254" s="52" t="s">
        <v>344</v>
      </c>
      <c r="L254" s="24" t="s">
        <v>298</v>
      </c>
      <c r="M254" s="24" t="s">
        <v>186</v>
      </c>
      <c r="N254" s="24" t="s">
        <v>186</v>
      </c>
      <c r="O254" s="24"/>
      <c r="P254" s="24"/>
      <c r="Q254" s="24"/>
      <c r="R254" s="24"/>
      <c r="S254" s="24"/>
      <c r="T254" s="24"/>
      <c r="U254" s="24"/>
      <c r="V254" s="24"/>
      <c r="W254" s="28">
        <f t="shared" si="76"/>
        <v>1</v>
      </c>
      <c r="X254" s="24"/>
      <c r="Y254" s="91"/>
      <c r="Z254" s="24" t="s">
        <v>757</v>
      </c>
      <c r="AA254" s="24" t="s">
        <v>757</v>
      </c>
      <c r="AB254" s="24" t="s">
        <v>757</v>
      </c>
      <c r="AC254" s="24" t="s">
        <v>757</v>
      </c>
      <c r="AD254" s="24" t="s">
        <v>757</v>
      </c>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v>2</v>
      </c>
      <c r="BJ254" s="24">
        <v>2</v>
      </c>
      <c r="BK254" s="24">
        <v>2</v>
      </c>
      <c r="BL254" s="24">
        <v>2</v>
      </c>
      <c r="BM254" s="24">
        <v>2</v>
      </c>
      <c r="BN254" s="24">
        <v>2</v>
      </c>
      <c r="BO254" s="24">
        <v>2</v>
      </c>
      <c r="BP254" s="24">
        <v>2</v>
      </c>
      <c r="BQ254" s="24">
        <v>2</v>
      </c>
      <c r="BR254" s="24">
        <v>2</v>
      </c>
      <c r="BS254" s="24">
        <v>2</v>
      </c>
      <c r="BT254" s="24">
        <v>2</v>
      </c>
      <c r="BU254" s="24">
        <v>2</v>
      </c>
      <c r="BV254" s="24">
        <v>2</v>
      </c>
      <c r="BW254" s="24">
        <v>2</v>
      </c>
      <c r="BX254" s="24">
        <v>2</v>
      </c>
      <c r="BY254" s="24">
        <v>2</v>
      </c>
      <c r="BZ254" s="24">
        <v>2</v>
      </c>
      <c r="CA254" s="24">
        <v>2</v>
      </c>
      <c r="CB254" s="24">
        <v>2</v>
      </c>
      <c r="CC254" s="24">
        <v>1</v>
      </c>
      <c r="CD254" s="24">
        <v>2</v>
      </c>
      <c r="CE254" s="24">
        <v>2</v>
      </c>
      <c r="CF254" s="24">
        <v>2</v>
      </c>
      <c r="CG254" s="24">
        <v>2</v>
      </c>
      <c r="CH254" s="24">
        <v>2</v>
      </c>
      <c r="CI254" s="24">
        <v>2</v>
      </c>
      <c r="CJ254" s="24"/>
      <c r="CK254" s="24">
        <v>2</v>
      </c>
      <c r="CL254" s="57">
        <f t="shared" si="85"/>
        <v>27</v>
      </c>
      <c r="CM254" s="67">
        <f t="shared" si="86"/>
        <v>0.9642857142857143</v>
      </c>
      <c r="CN254" s="57">
        <f t="shared" si="87"/>
        <v>1</v>
      </c>
      <c r="CO254" s="67">
        <f t="shared" si="88"/>
        <v>3.5714285714285712E-2</v>
      </c>
      <c r="CP254" s="57">
        <f t="shared" si="89"/>
        <v>0</v>
      </c>
      <c r="CQ254" s="67">
        <f t="shared" si="90"/>
        <v>0</v>
      </c>
      <c r="CR254" s="57">
        <f t="shared" si="91"/>
        <v>1.9642857142857142</v>
      </c>
      <c r="CS254" s="57" t="str">
        <f t="shared" si="77"/>
        <v>Đạt mục tiêu</v>
      </c>
    </row>
    <row r="255" spans="1:97" ht="36" customHeight="1">
      <c r="A255" s="21"/>
      <c r="B255" s="24"/>
      <c r="C255" s="190"/>
      <c r="D255" s="192"/>
      <c r="E255" s="190"/>
      <c r="F255" s="192"/>
      <c r="G255" s="20" t="s">
        <v>696</v>
      </c>
      <c r="H255" s="20" t="s">
        <v>1036</v>
      </c>
      <c r="I255" s="52" t="s">
        <v>780</v>
      </c>
      <c r="J255" s="24" t="s">
        <v>497</v>
      </c>
      <c r="K255" s="52" t="s">
        <v>344</v>
      </c>
      <c r="L255" s="24" t="s">
        <v>298</v>
      </c>
      <c r="M255" s="24" t="s">
        <v>186</v>
      </c>
      <c r="N255" s="24"/>
      <c r="O255" s="24" t="s">
        <v>186</v>
      </c>
      <c r="P255" s="24"/>
      <c r="Q255" s="24"/>
      <c r="R255" s="24"/>
      <c r="S255" s="24"/>
      <c r="T255" s="24"/>
      <c r="U255" s="24"/>
      <c r="V255" s="24"/>
      <c r="W255" s="28">
        <f t="shared" si="76"/>
        <v>1</v>
      </c>
      <c r="X255" s="24"/>
      <c r="Y255" s="93"/>
      <c r="Z255" s="24"/>
      <c r="AA255" s="24"/>
      <c r="AB255" s="24"/>
      <c r="AC255" s="24"/>
      <c r="AD255" s="24"/>
      <c r="AE255" s="24" t="s">
        <v>757</v>
      </c>
      <c r="AF255" s="24" t="s">
        <v>757</v>
      </c>
      <c r="AG255" s="24" t="s">
        <v>757</v>
      </c>
      <c r="AH255" s="24" t="s">
        <v>757</v>
      </c>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v>2</v>
      </c>
      <c r="BJ255" s="24">
        <v>2</v>
      </c>
      <c r="BK255" s="24">
        <v>1</v>
      </c>
      <c r="BL255" s="24">
        <v>1</v>
      </c>
      <c r="BM255" s="24">
        <v>2</v>
      </c>
      <c r="BN255" s="24">
        <v>2</v>
      </c>
      <c r="BO255" s="24">
        <v>2</v>
      </c>
      <c r="BP255" s="24">
        <v>1</v>
      </c>
      <c r="BQ255" s="24">
        <v>2</v>
      </c>
      <c r="BR255" s="24">
        <v>1</v>
      </c>
      <c r="BS255" s="24">
        <v>2</v>
      </c>
      <c r="BT255" s="24">
        <v>2</v>
      </c>
      <c r="BU255" s="24">
        <v>2</v>
      </c>
      <c r="BV255" s="24">
        <v>2</v>
      </c>
      <c r="BW255" s="24">
        <v>2</v>
      </c>
      <c r="BX255" s="24">
        <v>1</v>
      </c>
      <c r="BY255" s="24">
        <v>2</v>
      </c>
      <c r="BZ255" s="24">
        <v>2</v>
      </c>
      <c r="CA255" s="24">
        <v>2</v>
      </c>
      <c r="CB255" s="24">
        <v>1</v>
      </c>
      <c r="CC255" s="24">
        <v>1</v>
      </c>
      <c r="CD255" s="24">
        <v>2</v>
      </c>
      <c r="CE255" s="24">
        <v>2</v>
      </c>
      <c r="CF255" s="24">
        <v>2</v>
      </c>
      <c r="CG255" s="24">
        <v>2</v>
      </c>
      <c r="CH255" s="24">
        <v>2</v>
      </c>
      <c r="CI255" s="24">
        <v>2</v>
      </c>
      <c r="CJ255" s="24"/>
      <c r="CK255" s="24">
        <v>2</v>
      </c>
      <c r="CL255" s="57">
        <f t="shared" si="85"/>
        <v>21</v>
      </c>
      <c r="CM255" s="67">
        <f t="shared" si="86"/>
        <v>0.75</v>
      </c>
      <c r="CN255" s="57">
        <f t="shared" si="87"/>
        <v>7</v>
      </c>
      <c r="CO255" s="67">
        <f t="shared" si="88"/>
        <v>0.25</v>
      </c>
      <c r="CP255" s="57">
        <f t="shared" si="89"/>
        <v>0</v>
      </c>
      <c r="CQ255" s="67">
        <f t="shared" si="90"/>
        <v>0</v>
      </c>
      <c r="CR255" s="57">
        <f t="shared" si="91"/>
        <v>1.75</v>
      </c>
      <c r="CS255" s="57" t="str">
        <f t="shared" si="77"/>
        <v>Đạt mục tiêu</v>
      </c>
    </row>
    <row r="256" spans="1:97" ht="20.25" customHeight="1">
      <c r="A256" s="21"/>
      <c r="B256" s="24"/>
      <c r="C256" s="190"/>
      <c r="D256" s="192"/>
      <c r="E256" s="190"/>
      <c r="F256" s="192"/>
      <c r="G256" s="20" t="s">
        <v>697</v>
      </c>
      <c r="H256" s="20" t="s">
        <v>1035</v>
      </c>
      <c r="I256" s="52" t="s">
        <v>780</v>
      </c>
      <c r="J256" s="24" t="s">
        <v>497</v>
      </c>
      <c r="K256" s="52" t="s">
        <v>344</v>
      </c>
      <c r="L256" s="24" t="s">
        <v>298</v>
      </c>
      <c r="M256" s="24" t="s">
        <v>186</v>
      </c>
      <c r="N256" s="24"/>
      <c r="O256" s="24"/>
      <c r="P256" s="24" t="s">
        <v>186</v>
      </c>
      <c r="Q256" s="24"/>
      <c r="R256" s="24"/>
      <c r="S256" s="24"/>
      <c r="T256" s="24"/>
      <c r="U256" s="24"/>
      <c r="V256" s="24"/>
      <c r="W256" s="28">
        <f t="shared" si="76"/>
        <v>1</v>
      </c>
      <c r="X256" s="24"/>
      <c r="Y256" s="91"/>
      <c r="Z256" s="24"/>
      <c r="AA256" s="24"/>
      <c r="AB256" s="24"/>
      <c r="AC256" s="24"/>
      <c r="AD256" s="24"/>
      <c r="AE256" s="24"/>
      <c r="AF256" s="24"/>
      <c r="AG256" s="24"/>
      <c r="AH256" s="24"/>
      <c r="AI256" s="24" t="s">
        <v>757</v>
      </c>
      <c r="AJ256" s="24" t="s">
        <v>757</v>
      </c>
      <c r="AK256" s="24" t="s">
        <v>757</v>
      </c>
      <c r="AL256" s="24" t="s">
        <v>757</v>
      </c>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v>2</v>
      </c>
      <c r="BJ256" s="24">
        <v>2</v>
      </c>
      <c r="BK256" s="24">
        <v>2</v>
      </c>
      <c r="BL256" s="24">
        <v>2</v>
      </c>
      <c r="BM256" s="24">
        <v>2</v>
      </c>
      <c r="BN256" s="24">
        <v>2</v>
      </c>
      <c r="BO256" s="24">
        <v>2</v>
      </c>
      <c r="BP256" s="24">
        <v>2</v>
      </c>
      <c r="BQ256" s="24">
        <v>2</v>
      </c>
      <c r="BR256" s="24">
        <v>2</v>
      </c>
      <c r="BS256" s="24">
        <v>2</v>
      </c>
      <c r="BT256" s="24">
        <v>2</v>
      </c>
      <c r="BU256" s="24">
        <v>2</v>
      </c>
      <c r="BV256" s="24">
        <v>2</v>
      </c>
      <c r="BW256" s="24">
        <v>2</v>
      </c>
      <c r="BX256" s="24">
        <v>2</v>
      </c>
      <c r="BY256" s="24">
        <v>2</v>
      </c>
      <c r="BZ256" s="24">
        <v>2</v>
      </c>
      <c r="CA256" s="24">
        <v>2</v>
      </c>
      <c r="CB256" s="24">
        <v>2</v>
      </c>
      <c r="CC256" s="24">
        <v>1</v>
      </c>
      <c r="CD256" s="24">
        <v>2</v>
      </c>
      <c r="CE256" s="24">
        <v>2</v>
      </c>
      <c r="CF256" s="24">
        <v>2</v>
      </c>
      <c r="CG256" s="24">
        <v>2</v>
      </c>
      <c r="CH256" s="24">
        <v>2</v>
      </c>
      <c r="CI256" s="24">
        <v>2</v>
      </c>
      <c r="CJ256" s="24"/>
      <c r="CK256" s="24">
        <v>2</v>
      </c>
      <c r="CL256" s="57">
        <f t="shared" si="85"/>
        <v>27</v>
      </c>
      <c r="CM256" s="67">
        <f t="shared" si="86"/>
        <v>0.9642857142857143</v>
      </c>
      <c r="CN256" s="57">
        <f t="shared" si="87"/>
        <v>1</v>
      </c>
      <c r="CO256" s="67">
        <f t="shared" si="88"/>
        <v>3.5714285714285712E-2</v>
      </c>
      <c r="CP256" s="57">
        <f t="shared" si="89"/>
        <v>0</v>
      </c>
      <c r="CQ256" s="67">
        <f t="shared" si="90"/>
        <v>0</v>
      </c>
      <c r="CR256" s="57">
        <f t="shared" si="91"/>
        <v>1.9642857142857142</v>
      </c>
      <c r="CS256" s="57" t="str">
        <f t="shared" si="77"/>
        <v>Đạt mục tiêu</v>
      </c>
    </row>
    <row r="257" spans="1:97" ht="23.25" customHeight="1">
      <c r="A257" s="21"/>
      <c r="B257" s="24"/>
      <c r="C257" s="190"/>
      <c r="D257" s="192"/>
      <c r="E257" s="190"/>
      <c r="F257" s="192"/>
      <c r="G257" s="20" t="s">
        <v>595</v>
      </c>
      <c r="H257" s="20" t="s">
        <v>1037</v>
      </c>
      <c r="I257" s="52" t="s">
        <v>780</v>
      </c>
      <c r="J257" s="24" t="s">
        <v>497</v>
      </c>
      <c r="K257" s="52" t="s">
        <v>344</v>
      </c>
      <c r="L257" s="24" t="s">
        <v>298</v>
      </c>
      <c r="M257" s="24" t="s">
        <v>186</v>
      </c>
      <c r="N257" s="24"/>
      <c r="O257" s="24"/>
      <c r="P257" s="24"/>
      <c r="Q257" s="24" t="s">
        <v>186</v>
      </c>
      <c r="R257" s="24"/>
      <c r="S257" s="24"/>
      <c r="T257" s="24"/>
      <c r="U257" s="24"/>
      <c r="V257" s="24"/>
      <c r="W257" s="28">
        <f t="shared" si="76"/>
        <v>1</v>
      </c>
      <c r="X257" s="24"/>
      <c r="Y257" s="91"/>
      <c r="Z257" s="24"/>
      <c r="AA257" s="24"/>
      <c r="AB257" s="24"/>
      <c r="AC257" s="24"/>
      <c r="AD257" s="24"/>
      <c r="AE257" s="24"/>
      <c r="AF257" s="24"/>
      <c r="AG257" s="24"/>
      <c r="AH257" s="24"/>
      <c r="AI257" s="24"/>
      <c r="AJ257" s="24"/>
      <c r="AK257" s="24"/>
      <c r="AL257" s="24"/>
      <c r="AM257" s="24" t="s">
        <v>757</v>
      </c>
      <c r="AN257" s="24" t="s">
        <v>757</v>
      </c>
      <c r="AO257" s="24" t="s">
        <v>757</v>
      </c>
      <c r="AP257" s="24" t="s">
        <v>757</v>
      </c>
      <c r="AQ257" s="24" t="s">
        <v>757</v>
      </c>
      <c r="AR257" s="24"/>
      <c r="AS257" s="24"/>
      <c r="AT257" s="24"/>
      <c r="AU257" s="24"/>
      <c r="AV257" s="24"/>
      <c r="AW257" s="24"/>
      <c r="AX257" s="24"/>
      <c r="AY257" s="24"/>
      <c r="AZ257" s="24"/>
      <c r="BA257" s="24"/>
      <c r="BB257" s="24"/>
      <c r="BC257" s="24"/>
      <c r="BD257" s="24"/>
      <c r="BE257" s="24"/>
      <c r="BF257" s="24"/>
      <c r="BG257" s="24"/>
      <c r="BH257" s="24"/>
      <c r="BI257" s="24">
        <v>2</v>
      </c>
      <c r="BJ257" s="24">
        <v>2</v>
      </c>
      <c r="BK257" s="24">
        <v>2</v>
      </c>
      <c r="BL257" s="24">
        <v>2</v>
      </c>
      <c r="BM257" s="24">
        <v>2</v>
      </c>
      <c r="BN257" s="24">
        <v>2</v>
      </c>
      <c r="BO257" s="24">
        <v>2</v>
      </c>
      <c r="BP257" s="24">
        <v>2</v>
      </c>
      <c r="BQ257" s="24">
        <v>2</v>
      </c>
      <c r="BR257" s="24">
        <v>2</v>
      </c>
      <c r="BS257" s="24">
        <v>2</v>
      </c>
      <c r="BT257" s="24">
        <v>2</v>
      </c>
      <c r="BU257" s="24">
        <v>2</v>
      </c>
      <c r="BV257" s="24">
        <v>2</v>
      </c>
      <c r="BW257" s="24">
        <v>2</v>
      </c>
      <c r="BX257" s="24">
        <v>2</v>
      </c>
      <c r="BY257" s="24">
        <v>2</v>
      </c>
      <c r="BZ257" s="24">
        <v>2</v>
      </c>
      <c r="CA257" s="24">
        <v>2</v>
      </c>
      <c r="CB257" s="24">
        <v>2</v>
      </c>
      <c r="CC257" s="24">
        <v>0</v>
      </c>
      <c r="CD257" s="24">
        <v>2</v>
      </c>
      <c r="CE257" s="24">
        <v>2</v>
      </c>
      <c r="CF257" s="24">
        <v>2</v>
      </c>
      <c r="CG257" s="24">
        <v>2</v>
      </c>
      <c r="CH257" s="24">
        <v>2</v>
      </c>
      <c r="CI257" s="24">
        <v>2</v>
      </c>
      <c r="CJ257" s="24"/>
      <c r="CK257" s="24">
        <v>2</v>
      </c>
      <c r="CL257" s="57">
        <f t="shared" si="85"/>
        <v>27</v>
      </c>
      <c r="CM257" s="67">
        <f t="shared" si="86"/>
        <v>0.9642857142857143</v>
      </c>
      <c r="CN257" s="57">
        <f t="shared" si="87"/>
        <v>0</v>
      </c>
      <c r="CO257" s="67">
        <f t="shared" si="88"/>
        <v>0</v>
      </c>
      <c r="CP257" s="57">
        <f t="shared" si="89"/>
        <v>1</v>
      </c>
      <c r="CQ257" s="67">
        <f t="shared" si="90"/>
        <v>3.5714285714285712E-2</v>
      </c>
      <c r="CR257" s="57">
        <f t="shared" si="91"/>
        <v>1.9285714285714286</v>
      </c>
      <c r="CS257" s="57" t="str">
        <f t="shared" si="77"/>
        <v>Đạt mục tiêu</v>
      </c>
    </row>
    <row r="258" spans="1:97" ht="25.5" customHeight="1">
      <c r="A258" s="21"/>
      <c r="B258" s="24"/>
      <c r="C258" s="190"/>
      <c r="D258" s="192"/>
      <c r="E258" s="190"/>
      <c r="F258" s="192"/>
      <c r="G258" s="20" t="s">
        <v>596</v>
      </c>
      <c r="H258" s="20" t="s">
        <v>1038</v>
      </c>
      <c r="I258" s="52" t="s">
        <v>780</v>
      </c>
      <c r="J258" s="24" t="s">
        <v>497</v>
      </c>
      <c r="K258" s="52" t="s">
        <v>344</v>
      </c>
      <c r="L258" s="24" t="s">
        <v>298</v>
      </c>
      <c r="M258" s="24" t="s">
        <v>186</v>
      </c>
      <c r="N258" s="24"/>
      <c r="O258" s="24"/>
      <c r="P258" s="24"/>
      <c r="Q258" s="24"/>
      <c r="R258" s="24"/>
      <c r="S258" s="24" t="s">
        <v>186</v>
      </c>
      <c r="T258" s="24"/>
      <c r="U258" s="24"/>
      <c r="V258" s="24"/>
      <c r="W258" s="28">
        <f t="shared" si="76"/>
        <v>1</v>
      </c>
      <c r="X258" s="24"/>
      <c r="Y258" s="91"/>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t="s">
        <v>757</v>
      </c>
      <c r="AW258" s="24"/>
      <c r="AX258" s="24" t="s">
        <v>757</v>
      </c>
      <c r="AY258" s="24" t="s">
        <v>757</v>
      </c>
      <c r="AZ258" s="24"/>
      <c r="BA258" s="24"/>
      <c r="BB258" s="24"/>
      <c r="BC258" s="24"/>
      <c r="BD258" s="24"/>
      <c r="BE258" s="24"/>
      <c r="BF258" s="24"/>
      <c r="BG258" s="24"/>
      <c r="BH258" s="24"/>
      <c r="BI258" s="24">
        <v>2</v>
      </c>
      <c r="BJ258" s="24">
        <v>2</v>
      </c>
      <c r="BK258" s="24">
        <v>2</v>
      </c>
      <c r="BL258" s="24">
        <v>2</v>
      </c>
      <c r="BM258" s="24">
        <v>2</v>
      </c>
      <c r="BN258" s="24">
        <v>2</v>
      </c>
      <c r="BO258" s="24">
        <v>2</v>
      </c>
      <c r="BP258" s="24">
        <v>2</v>
      </c>
      <c r="BQ258" s="24">
        <v>2</v>
      </c>
      <c r="BR258" s="24">
        <v>2</v>
      </c>
      <c r="BS258" s="24">
        <v>2</v>
      </c>
      <c r="BT258" s="24">
        <v>2</v>
      </c>
      <c r="BU258" s="24">
        <v>2</v>
      </c>
      <c r="BV258" s="24">
        <v>2</v>
      </c>
      <c r="BW258" s="24">
        <v>2</v>
      </c>
      <c r="BX258" s="24">
        <v>2</v>
      </c>
      <c r="BY258" s="24">
        <v>2</v>
      </c>
      <c r="BZ258" s="24">
        <v>2</v>
      </c>
      <c r="CA258" s="24">
        <v>2</v>
      </c>
      <c r="CB258" s="24">
        <v>2</v>
      </c>
      <c r="CC258" s="24">
        <v>1</v>
      </c>
      <c r="CD258" s="24">
        <v>2</v>
      </c>
      <c r="CE258" s="24">
        <v>2</v>
      </c>
      <c r="CF258" s="24">
        <v>2</v>
      </c>
      <c r="CG258" s="24">
        <v>2</v>
      </c>
      <c r="CH258" s="24">
        <v>2</v>
      </c>
      <c r="CI258" s="24">
        <v>2</v>
      </c>
      <c r="CJ258" s="24"/>
      <c r="CK258" s="24">
        <v>2</v>
      </c>
      <c r="CL258" s="57">
        <f t="shared" si="85"/>
        <v>27</v>
      </c>
      <c r="CM258" s="67">
        <f t="shared" si="86"/>
        <v>0.9642857142857143</v>
      </c>
      <c r="CN258" s="57">
        <f t="shared" si="87"/>
        <v>1</v>
      </c>
      <c r="CO258" s="67">
        <f t="shared" si="88"/>
        <v>3.5714285714285712E-2</v>
      </c>
      <c r="CP258" s="57">
        <f t="shared" si="89"/>
        <v>0</v>
      </c>
      <c r="CQ258" s="67">
        <f t="shared" si="90"/>
        <v>0</v>
      </c>
      <c r="CR258" s="57">
        <f t="shared" si="91"/>
        <v>1.9642857142857142</v>
      </c>
      <c r="CS258" s="57" t="str">
        <f t="shared" si="77"/>
        <v>Đạt mục tiêu</v>
      </c>
    </row>
    <row r="259" spans="1:97" ht="33" customHeight="1">
      <c r="A259" s="21"/>
      <c r="B259" s="24"/>
      <c r="C259" s="190"/>
      <c r="D259" s="192"/>
      <c r="E259" s="190"/>
      <c r="F259" s="192"/>
      <c r="G259" s="20" t="s">
        <v>597</v>
      </c>
      <c r="H259" s="20" t="s">
        <v>1039</v>
      </c>
      <c r="I259" s="52" t="s">
        <v>780</v>
      </c>
      <c r="J259" s="24" t="s">
        <v>497</v>
      </c>
      <c r="K259" s="52" t="s">
        <v>344</v>
      </c>
      <c r="L259" s="24" t="s">
        <v>298</v>
      </c>
      <c r="M259" s="24" t="s">
        <v>186</v>
      </c>
      <c r="N259" s="24"/>
      <c r="O259" s="24"/>
      <c r="P259" s="24"/>
      <c r="Q259" s="24"/>
      <c r="R259" s="24"/>
      <c r="S259" s="24" t="s">
        <v>186</v>
      </c>
      <c r="T259" s="24"/>
      <c r="U259" s="24"/>
      <c r="V259" s="24"/>
      <c r="W259" s="28">
        <f t="shared" si="76"/>
        <v>1</v>
      </c>
      <c r="X259" s="24"/>
      <c r="Y259" s="93"/>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t="s">
        <v>757</v>
      </c>
      <c r="AW259" s="24"/>
      <c r="AX259" s="24" t="s">
        <v>757</v>
      </c>
      <c r="AY259" s="24" t="s">
        <v>757</v>
      </c>
      <c r="AZ259" s="24"/>
      <c r="BA259" s="24"/>
      <c r="BB259" s="24"/>
      <c r="BC259" s="24"/>
      <c r="BD259" s="24"/>
      <c r="BE259" s="24"/>
      <c r="BF259" s="24"/>
      <c r="BG259" s="24"/>
      <c r="BH259" s="24"/>
      <c r="BI259" s="24">
        <v>2</v>
      </c>
      <c r="BJ259" s="24">
        <v>2</v>
      </c>
      <c r="BK259" s="24">
        <v>2</v>
      </c>
      <c r="BL259" s="24">
        <v>2</v>
      </c>
      <c r="BM259" s="24">
        <v>2</v>
      </c>
      <c r="BN259" s="24">
        <v>2</v>
      </c>
      <c r="BO259" s="24">
        <v>2</v>
      </c>
      <c r="BP259" s="24">
        <v>2</v>
      </c>
      <c r="BQ259" s="24">
        <v>2</v>
      </c>
      <c r="BR259" s="24">
        <v>2</v>
      </c>
      <c r="BS259" s="24">
        <v>2</v>
      </c>
      <c r="BT259" s="24">
        <v>2</v>
      </c>
      <c r="BU259" s="24">
        <v>2</v>
      </c>
      <c r="BV259" s="24">
        <v>2</v>
      </c>
      <c r="BW259" s="24">
        <v>2</v>
      </c>
      <c r="BX259" s="24">
        <v>2</v>
      </c>
      <c r="BY259" s="24">
        <v>2</v>
      </c>
      <c r="BZ259" s="24">
        <v>2</v>
      </c>
      <c r="CA259" s="24">
        <v>2</v>
      </c>
      <c r="CB259" s="24">
        <v>2</v>
      </c>
      <c r="CC259" s="24">
        <v>1</v>
      </c>
      <c r="CD259" s="24">
        <v>2</v>
      </c>
      <c r="CE259" s="24">
        <v>2</v>
      </c>
      <c r="CF259" s="24">
        <v>2</v>
      </c>
      <c r="CG259" s="24">
        <v>2</v>
      </c>
      <c r="CH259" s="24">
        <v>2</v>
      </c>
      <c r="CI259" s="24">
        <v>2</v>
      </c>
      <c r="CJ259" s="24"/>
      <c r="CK259" s="24">
        <v>2</v>
      </c>
      <c r="CL259" s="57">
        <f t="shared" si="85"/>
        <v>27</v>
      </c>
      <c r="CM259" s="67">
        <f t="shared" si="86"/>
        <v>0.9642857142857143</v>
      </c>
      <c r="CN259" s="57">
        <f t="shared" si="87"/>
        <v>1</v>
      </c>
      <c r="CO259" s="67">
        <f t="shared" si="88"/>
        <v>3.5714285714285712E-2</v>
      </c>
      <c r="CP259" s="57">
        <f t="shared" si="89"/>
        <v>0</v>
      </c>
      <c r="CQ259" s="67">
        <f t="shared" si="90"/>
        <v>0</v>
      </c>
      <c r="CR259" s="57">
        <f t="shared" si="91"/>
        <v>1.9642857142857142</v>
      </c>
      <c r="CS259" s="57" t="str">
        <f t="shared" si="77"/>
        <v>Đạt mục tiêu</v>
      </c>
    </row>
    <row r="260" spans="1:97" ht="24" customHeight="1">
      <c r="A260" s="21"/>
      <c r="B260" s="24"/>
      <c r="C260" s="190"/>
      <c r="D260" s="192"/>
      <c r="E260" s="190"/>
      <c r="F260" s="192"/>
      <c r="G260" s="20" t="s">
        <v>600</v>
      </c>
      <c r="H260" s="20" t="s">
        <v>1040</v>
      </c>
      <c r="I260" s="52" t="s">
        <v>780</v>
      </c>
      <c r="J260" s="24" t="s">
        <v>497</v>
      </c>
      <c r="K260" s="52" t="s">
        <v>344</v>
      </c>
      <c r="L260" s="24" t="s">
        <v>298</v>
      </c>
      <c r="M260" s="24" t="s">
        <v>186</v>
      </c>
      <c r="N260" s="24"/>
      <c r="O260" s="24"/>
      <c r="P260" s="24"/>
      <c r="Q260" s="24"/>
      <c r="R260" s="24" t="s">
        <v>186</v>
      </c>
      <c r="S260" s="24"/>
      <c r="T260" s="24"/>
      <c r="U260" s="24"/>
      <c r="V260" s="24"/>
      <c r="W260" s="28">
        <f t="shared" si="76"/>
        <v>1</v>
      </c>
      <c r="X260" s="24"/>
      <c r="Y260" s="92"/>
      <c r="Z260" s="24"/>
      <c r="AA260" s="24"/>
      <c r="AB260" s="24"/>
      <c r="AC260" s="24"/>
      <c r="AD260" s="24"/>
      <c r="AE260" s="24"/>
      <c r="AF260" s="24"/>
      <c r="AG260" s="24"/>
      <c r="AH260" s="24"/>
      <c r="AI260" s="24"/>
      <c r="AJ260" s="24"/>
      <c r="AK260" s="24"/>
      <c r="AL260" s="24"/>
      <c r="AM260" s="24"/>
      <c r="AN260" s="24"/>
      <c r="AO260" s="24"/>
      <c r="AP260" s="24"/>
      <c r="AQ260" s="24"/>
      <c r="AR260" s="24" t="s">
        <v>757</v>
      </c>
      <c r="AS260" s="24" t="s">
        <v>757</v>
      </c>
      <c r="AT260" s="24" t="s">
        <v>757</v>
      </c>
      <c r="AU260" s="24" t="s">
        <v>757</v>
      </c>
      <c r="AV260" s="24"/>
      <c r="AW260" s="24"/>
      <c r="AX260" s="24"/>
      <c r="AY260" s="24"/>
      <c r="AZ260" s="24"/>
      <c r="BA260" s="24"/>
      <c r="BB260" s="24"/>
      <c r="BC260" s="24"/>
      <c r="BD260" s="24"/>
      <c r="BE260" s="24"/>
      <c r="BF260" s="24"/>
      <c r="BG260" s="24"/>
      <c r="BH260" s="24"/>
      <c r="BI260" s="24">
        <v>2</v>
      </c>
      <c r="BJ260" s="24">
        <v>2</v>
      </c>
      <c r="BK260" s="24">
        <v>1</v>
      </c>
      <c r="BL260" s="24">
        <v>2</v>
      </c>
      <c r="BM260" s="24">
        <v>2</v>
      </c>
      <c r="BN260" s="24">
        <v>2</v>
      </c>
      <c r="BO260" s="24">
        <v>2</v>
      </c>
      <c r="BP260" s="24">
        <v>1</v>
      </c>
      <c r="BQ260" s="24">
        <v>2</v>
      </c>
      <c r="BR260" s="24">
        <v>1</v>
      </c>
      <c r="BS260" s="24">
        <v>2</v>
      </c>
      <c r="BT260" s="24">
        <v>2</v>
      </c>
      <c r="BU260" s="24">
        <v>2</v>
      </c>
      <c r="BV260" s="24">
        <v>2</v>
      </c>
      <c r="BW260" s="24">
        <v>2</v>
      </c>
      <c r="BX260" s="24">
        <v>1</v>
      </c>
      <c r="BY260" s="24">
        <v>2</v>
      </c>
      <c r="BZ260" s="24">
        <v>2</v>
      </c>
      <c r="CA260" s="24">
        <v>2</v>
      </c>
      <c r="CB260" s="24">
        <v>1</v>
      </c>
      <c r="CC260" s="24">
        <v>1</v>
      </c>
      <c r="CD260" s="24">
        <v>2</v>
      </c>
      <c r="CE260" s="24">
        <v>2</v>
      </c>
      <c r="CF260" s="24">
        <v>2</v>
      </c>
      <c r="CG260" s="24">
        <v>2</v>
      </c>
      <c r="CH260" s="24">
        <v>2</v>
      </c>
      <c r="CI260" s="24">
        <v>2</v>
      </c>
      <c r="CJ260" s="24"/>
      <c r="CK260" s="24">
        <v>2</v>
      </c>
      <c r="CL260" s="57">
        <f t="shared" si="85"/>
        <v>22</v>
      </c>
      <c r="CM260" s="67">
        <f t="shared" si="86"/>
        <v>0.7857142857142857</v>
      </c>
      <c r="CN260" s="57">
        <f t="shared" si="87"/>
        <v>6</v>
      </c>
      <c r="CO260" s="67">
        <f t="shared" si="88"/>
        <v>0.21428571428571427</v>
      </c>
      <c r="CP260" s="57">
        <f t="shared" si="89"/>
        <v>0</v>
      </c>
      <c r="CQ260" s="67">
        <f t="shared" si="90"/>
        <v>0</v>
      </c>
      <c r="CR260" s="57">
        <f t="shared" si="91"/>
        <v>1.7857142857142858</v>
      </c>
      <c r="CS260" s="57" t="str">
        <f t="shared" si="77"/>
        <v>Đạt mục tiêu</v>
      </c>
    </row>
    <row r="261" spans="1:97" ht="33" customHeight="1">
      <c r="A261" s="21"/>
      <c r="B261" s="24"/>
      <c r="C261" s="182"/>
      <c r="D261" s="193"/>
      <c r="E261" s="182"/>
      <c r="F261" s="193"/>
      <c r="G261" s="20" t="s">
        <v>613</v>
      </c>
      <c r="H261" s="20" t="s">
        <v>1041</v>
      </c>
      <c r="I261" s="52" t="s">
        <v>780</v>
      </c>
      <c r="J261" s="24" t="s">
        <v>497</v>
      </c>
      <c r="K261" s="52" t="s">
        <v>344</v>
      </c>
      <c r="L261" s="24" t="s">
        <v>298</v>
      </c>
      <c r="M261" s="24" t="s">
        <v>186</v>
      </c>
      <c r="N261" s="24"/>
      <c r="O261" s="24"/>
      <c r="P261" s="24"/>
      <c r="Q261" s="24"/>
      <c r="R261" s="24"/>
      <c r="S261" s="24"/>
      <c r="T261" s="24"/>
      <c r="U261" s="24" t="s">
        <v>186</v>
      </c>
      <c r="V261" s="24"/>
      <c r="W261" s="28">
        <f t="shared" si="76"/>
        <v>1</v>
      </c>
      <c r="X261" s="24"/>
      <c r="Y261" s="92"/>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t="s">
        <v>757</v>
      </c>
      <c r="BD261" s="24" t="s">
        <v>757</v>
      </c>
      <c r="BE261" s="24" t="s">
        <v>757</v>
      </c>
      <c r="BF261" s="24"/>
      <c r="BG261" s="24"/>
      <c r="BH261" s="24"/>
      <c r="BI261" s="24">
        <v>2</v>
      </c>
      <c r="BJ261" s="24">
        <v>2</v>
      </c>
      <c r="BK261" s="24">
        <v>2</v>
      </c>
      <c r="BL261" s="24">
        <v>2</v>
      </c>
      <c r="BM261" s="24">
        <v>2</v>
      </c>
      <c r="BN261" s="24">
        <v>2</v>
      </c>
      <c r="BO261" s="24">
        <v>2</v>
      </c>
      <c r="BP261" s="24">
        <v>2</v>
      </c>
      <c r="BQ261" s="24">
        <v>2</v>
      </c>
      <c r="BR261" s="24">
        <v>2</v>
      </c>
      <c r="BS261" s="24">
        <v>2</v>
      </c>
      <c r="BT261" s="24">
        <v>2</v>
      </c>
      <c r="BU261" s="24">
        <v>2</v>
      </c>
      <c r="BV261" s="24">
        <v>2</v>
      </c>
      <c r="BW261" s="24">
        <v>2</v>
      </c>
      <c r="BX261" s="24">
        <v>2</v>
      </c>
      <c r="BY261" s="24">
        <v>2</v>
      </c>
      <c r="BZ261" s="24">
        <v>2</v>
      </c>
      <c r="CA261" s="24">
        <v>2</v>
      </c>
      <c r="CB261" s="24">
        <v>1</v>
      </c>
      <c r="CC261" s="24">
        <v>1</v>
      </c>
      <c r="CD261" s="24">
        <v>2</v>
      </c>
      <c r="CE261" s="24">
        <v>2</v>
      </c>
      <c r="CF261" s="24">
        <v>2</v>
      </c>
      <c r="CG261" s="24">
        <v>2</v>
      </c>
      <c r="CH261" s="24">
        <v>2</v>
      </c>
      <c r="CI261" s="24">
        <v>2</v>
      </c>
      <c r="CJ261" s="24">
        <v>2</v>
      </c>
      <c r="CK261" s="24">
        <v>2</v>
      </c>
      <c r="CL261" s="57">
        <f t="shared" si="85"/>
        <v>27</v>
      </c>
      <c r="CM261" s="67">
        <f t="shared" si="86"/>
        <v>0.93103448275862066</v>
      </c>
      <c r="CN261" s="57">
        <f t="shared" si="87"/>
        <v>2</v>
      </c>
      <c r="CO261" s="67">
        <f t="shared" si="88"/>
        <v>6.8965517241379309E-2</v>
      </c>
      <c r="CP261" s="57">
        <f t="shared" si="89"/>
        <v>0</v>
      </c>
      <c r="CQ261" s="67">
        <f t="shared" si="90"/>
        <v>0</v>
      </c>
      <c r="CR261" s="57">
        <f t="shared" si="91"/>
        <v>1.9310344827586208</v>
      </c>
      <c r="CS261" s="57" t="str">
        <f t="shared" si="77"/>
        <v>Đạt mục tiêu</v>
      </c>
    </row>
    <row r="262" spans="1:97" ht="26.25" customHeight="1">
      <c r="A262" s="21"/>
      <c r="B262" s="24"/>
      <c r="C262" s="181" t="s">
        <v>488</v>
      </c>
      <c r="D262" s="191" t="s">
        <v>10</v>
      </c>
      <c r="E262" s="181" t="s">
        <v>636</v>
      </c>
      <c r="F262" s="191" t="s">
        <v>10</v>
      </c>
      <c r="G262" s="50" t="s">
        <v>444</v>
      </c>
      <c r="H262" s="50" t="s">
        <v>1044</v>
      </c>
      <c r="I262" s="52" t="s">
        <v>780</v>
      </c>
      <c r="J262" s="24" t="s">
        <v>497</v>
      </c>
      <c r="K262" s="52" t="s">
        <v>344</v>
      </c>
      <c r="L262" s="24" t="s">
        <v>298</v>
      </c>
      <c r="M262" s="24" t="s">
        <v>186</v>
      </c>
      <c r="N262" s="24"/>
      <c r="O262" s="24"/>
      <c r="P262" s="24"/>
      <c r="Q262" s="24"/>
      <c r="R262" s="24"/>
      <c r="S262" s="24"/>
      <c r="T262" s="24" t="s">
        <v>186</v>
      </c>
      <c r="U262" s="24"/>
      <c r="V262" s="24"/>
      <c r="W262" s="28">
        <f t="shared" si="76"/>
        <v>1</v>
      </c>
      <c r="X262" s="24"/>
      <c r="Y262" s="92"/>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t="s">
        <v>757</v>
      </c>
      <c r="AX262" s="24"/>
      <c r="AY262" s="24"/>
      <c r="AZ262" s="24" t="s">
        <v>757</v>
      </c>
      <c r="BA262" s="24" t="s">
        <v>757</v>
      </c>
      <c r="BB262" s="24" t="s">
        <v>757</v>
      </c>
      <c r="BC262" s="24"/>
      <c r="BD262" s="24"/>
      <c r="BE262" s="24"/>
      <c r="BF262" s="24"/>
      <c r="BG262" s="24"/>
      <c r="BH262" s="24"/>
      <c r="BI262" s="24">
        <v>2</v>
      </c>
      <c r="BJ262" s="24">
        <v>2</v>
      </c>
      <c r="BK262" s="24">
        <v>2</v>
      </c>
      <c r="BL262" s="24">
        <v>2</v>
      </c>
      <c r="BM262" s="24">
        <v>2</v>
      </c>
      <c r="BN262" s="24">
        <v>2</v>
      </c>
      <c r="BO262" s="24">
        <v>2</v>
      </c>
      <c r="BP262" s="24">
        <v>2</v>
      </c>
      <c r="BQ262" s="24">
        <v>2</v>
      </c>
      <c r="BR262" s="24">
        <v>2</v>
      </c>
      <c r="BS262" s="24">
        <v>2</v>
      </c>
      <c r="BT262" s="24">
        <v>2</v>
      </c>
      <c r="BU262" s="24">
        <v>2</v>
      </c>
      <c r="BV262" s="24">
        <v>2</v>
      </c>
      <c r="BW262" s="24">
        <v>2</v>
      </c>
      <c r="BX262" s="24">
        <v>2</v>
      </c>
      <c r="BY262" s="24">
        <v>2</v>
      </c>
      <c r="BZ262" s="24">
        <v>2</v>
      </c>
      <c r="CA262" s="24">
        <v>2</v>
      </c>
      <c r="CB262" s="24">
        <v>2</v>
      </c>
      <c r="CC262" s="24">
        <v>1</v>
      </c>
      <c r="CD262" s="24">
        <v>2</v>
      </c>
      <c r="CE262" s="24">
        <v>2</v>
      </c>
      <c r="CF262" s="24">
        <v>2</v>
      </c>
      <c r="CG262" s="24">
        <v>2</v>
      </c>
      <c r="CH262" s="24">
        <v>2</v>
      </c>
      <c r="CI262" s="24">
        <v>2</v>
      </c>
      <c r="CJ262" s="24">
        <v>2</v>
      </c>
      <c r="CK262" s="24">
        <v>2</v>
      </c>
      <c r="CL262" s="57">
        <f t="shared" si="85"/>
        <v>28</v>
      </c>
      <c r="CM262" s="67">
        <f t="shared" si="86"/>
        <v>0.96551724137931039</v>
      </c>
      <c r="CN262" s="57">
        <f t="shared" si="87"/>
        <v>1</v>
      </c>
      <c r="CO262" s="67">
        <f t="shared" si="88"/>
        <v>3.4482758620689655E-2</v>
      </c>
      <c r="CP262" s="57">
        <f t="shared" si="89"/>
        <v>0</v>
      </c>
      <c r="CQ262" s="67">
        <f t="shared" si="90"/>
        <v>0</v>
      </c>
      <c r="CR262" s="57">
        <f t="shared" si="91"/>
        <v>1.9655172413793103</v>
      </c>
      <c r="CS262" s="57" t="str">
        <f t="shared" si="77"/>
        <v>Đạt mục tiêu</v>
      </c>
    </row>
    <row r="263" spans="1:97" ht="26.25" customHeight="1">
      <c r="A263" s="21"/>
      <c r="B263" s="24"/>
      <c r="C263" s="190"/>
      <c r="D263" s="192"/>
      <c r="E263" s="190"/>
      <c r="F263" s="192"/>
      <c r="G263" s="50" t="s">
        <v>446</v>
      </c>
      <c r="H263" s="50" t="s">
        <v>1045</v>
      </c>
      <c r="I263" s="52" t="s">
        <v>780</v>
      </c>
      <c r="J263" s="24" t="s">
        <v>497</v>
      </c>
      <c r="K263" s="52" t="s">
        <v>344</v>
      </c>
      <c r="L263" s="24" t="s">
        <v>298</v>
      </c>
      <c r="M263" s="24" t="s">
        <v>186</v>
      </c>
      <c r="N263" s="24"/>
      <c r="O263" s="24"/>
      <c r="P263" s="24"/>
      <c r="Q263" s="24"/>
      <c r="R263" s="24"/>
      <c r="S263" s="24"/>
      <c r="T263" s="24"/>
      <c r="U263" s="24" t="s">
        <v>186</v>
      </c>
      <c r="V263" s="24"/>
      <c r="W263" s="28">
        <f t="shared" si="76"/>
        <v>1</v>
      </c>
      <c r="X263" s="24"/>
      <c r="Y263" s="92"/>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t="s">
        <v>757</v>
      </c>
      <c r="BD263" s="24" t="s">
        <v>757</v>
      </c>
      <c r="BE263" s="24" t="s">
        <v>757</v>
      </c>
      <c r="BF263" s="24"/>
      <c r="BG263" s="24"/>
      <c r="BH263" s="24"/>
      <c r="BI263" s="24">
        <v>2</v>
      </c>
      <c r="BJ263" s="24">
        <v>2</v>
      </c>
      <c r="BK263" s="24">
        <v>2</v>
      </c>
      <c r="BL263" s="24">
        <v>2</v>
      </c>
      <c r="BM263" s="24">
        <v>2</v>
      </c>
      <c r="BN263" s="24">
        <v>2</v>
      </c>
      <c r="BO263" s="24">
        <v>2</v>
      </c>
      <c r="BP263" s="24">
        <v>2</v>
      </c>
      <c r="BQ263" s="24">
        <v>2</v>
      </c>
      <c r="BR263" s="24">
        <v>2</v>
      </c>
      <c r="BS263" s="24">
        <v>2</v>
      </c>
      <c r="BT263" s="24">
        <v>2</v>
      </c>
      <c r="BU263" s="24">
        <v>2</v>
      </c>
      <c r="BV263" s="24">
        <v>2</v>
      </c>
      <c r="BW263" s="24">
        <v>2</v>
      </c>
      <c r="BX263" s="24">
        <v>2</v>
      </c>
      <c r="BY263" s="24">
        <v>2</v>
      </c>
      <c r="BZ263" s="24">
        <v>2</v>
      </c>
      <c r="CA263" s="24">
        <v>2</v>
      </c>
      <c r="CB263" s="24">
        <v>2</v>
      </c>
      <c r="CC263" s="24">
        <v>1</v>
      </c>
      <c r="CD263" s="24">
        <v>2</v>
      </c>
      <c r="CE263" s="24">
        <v>2</v>
      </c>
      <c r="CF263" s="24">
        <v>2</v>
      </c>
      <c r="CG263" s="24">
        <v>2</v>
      </c>
      <c r="CH263" s="24">
        <v>2</v>
      </c>
      <c r="CI263" s="24">
        <v>2</v>
      </c>
      <c r="CJ263" s="24">
        <v>2</v>
      </c>
      <c r="CK263" s="24">
        <v>2</v>
      </c>
      <c r="CL263" s="57">
        <f t="shared" si="85"/>
        <v>28</v>
      </c>
      <c r="CM263" s="67">
        <f t="shared" si="86"/>
        <v>0.96551724137931039</v>
      </c>
      <c r="CN263" s="57">
        <f t="shared" si="87"/>
        <v>1</v>
      </c>
      <c r="CO263" s="67">
        <f t="shared" si="88"/>
        <v>3.4482758620689655E-2</v>
      </c>
      <c r="CP263" s="57">
        <f t="shared" si="89"/>
        <v>0</v>
      </c>
      <c r="CQ263" s="67">
        <f t="shared" si="90"/>
        <v>0</v>
      </c>
      <c r="CR263" s="57">
        <f t="shared" si="91"/>
        <v>1.9655172413793103</v>
      </c>
      <c r="CS263" s="57" t="str">
        <f t="shared" si="77"/>
        <v>Đạt mục tiêu</v>
      </c>
    </row>
    <row r="264" spans="1:97" ht="31.5" customHeight="1">
      <c r="A264" s="21">
        <v>188</v>
      </c>
      <c r="B264" s="24">
        <v>390</v>
      </c>
      <c r="C264" s="182"/>
      <c r="D264" s="193"/>
      <c r="E264" s="182"/>
      <c r="F264" s="193"/>
      <c r="G264" s="50" t="s">
        <v>1042</v>
      </c>
      <c r="H264" s="50" t="s">
        <v>1043</v>
      </c>
      <c r="I264" s="52" t="s">
        <v>780</v>
      </c>
      <c r="J264" s="24" t="s">
        <v>497</v>
      </c>
      <c r="K264" s="52" t="s">
        <v>344</v>
      </c>
      <c r="L264" s="24" t="s">
        <v>298</v>
      </c>
      <c r="M264" s="24" t="s">
        <v>186</v>
      </c>
      <c r="N264" s="24"/>
      <c r="O264" s="24"/>
      <c r="P264" s="24"/>
      <c r="Q264" s="24"/>
      <c r="R264" s="24"/>
      <c r="S264" s="24"/>
      <c r="T264" s="24"/>
      <c r="U264" s="24"/>
      <c r="V264" s="24" t="s">
        <v>186</v>
      </c>
      <c r="W264" s="28">
        <f t="shared" si="76"/>
        <v>1</v>
      </c>
      <c r="X264" s="24"/>
      <c r="Y264" s="91"/>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t="s">
        <v>757</v>
      </c>
      <c r="BG264" s="24" t="s">
        <v>757</v>
      </c>
      <c r="BH264" s="24" t="s">
        <v>757</v>
      </c>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57">
        <f t="shared" si="85"/>
        <v>0</v>
      </c>
      <c r="CM264" s="67" t="e">
        <f t="shared" si="86"/>
        <v>#DIV/0!</v>
      </c>
      <c r="CN264" s="57">
        <f t="shared" si="87"/>
        <v>0</v>
      </c>
      <c r="CO264" s="67" t="e">
        <f t="shared" si="88"/>
        <v>#DIV/0!</v>
      </c>
      <c r="CP264" s="57">
        <f t="shared" si="89"/>
        <v>0</v>
      </c>
      <c r="CQ264" s="67" t="e">
        <f t="shared" si="90"/>
        <v>#DIV/0!</v>
      </c>
      <c r="CR264" s="57" t="e">
        <f t="shared" si="91"/>
        <v>#DIV/0!</v>
      </c>
      <c r="CS264" s="57" t="e">
        <f t="shared" si="77"/>
        <v>#DIV/0!</v>
      </c>
    </row>
    <row r="265" spans="1:97" ht="31.5">
      <c r="A265" s="21">
        <v>189</v>
      </c>
      <c r="B265" s="28">
        <v>391</v>
      </c>
      <c r="C265" s="186" t="s">
        <v>256</v>
      </c>
      <c r="D265" s="186"/>
      <c r="E265" s="186"/>
      <c r="F265" s="29" t="s">
        <v>361</v>
      </c>
      <c r="G265" s="29" t="s">
        <v>361</v>
      </c>
      <c r="H265" s="29" t="s">
        <v>361</v>
      </c>
      <c r="I265" s="29" t="s">
        <v>361</v>
      </c>
      <c r="J265" s="29" t="s">
        <v>361</v>
      </c>
      <c r="K265" s="52" t="s">
        <v>344</v>
      </c>
      <c r="L265" s="29" t="s">
        <v>361</v>
      </c>
      <c r="M265" s="29" t="s">
        <v>361</v>
      </c>
      <c r="N265" s="29" t="s">
        <v>361</v>
      </c>
      <c r="O265" s="29" t="s">
        <v>361</v>
      </c>
      <c r="P265" s="29" t="s">
        <v>361</v>
      </c>
      <c r="Q265" s="29" t="s">
        <v>361</v>
      </c>
      <c r="R265" s="29" t="s">
        <v>361</v>
      </c>
      <c r="S265" s="29" t="s">
        <v>361</v>
      </c>
      <c r="T265" s="29" t="s">
        <v>361</v>
      </c>
      <c r="U265" s="29" t="s">
        <v>361</v>
      </c>
      <c r="V265" s="29" t="s">
        <v>361</v>
      </c>
      <c r="W265" s="28">
        <f t="shared" si="76"/>
        <v>0</v>
      </c>
      <c r="X265" s="29"/>
      <c r="Y265" s="91">
        <f>SUM(Y266:Y303)</f>
        <v>12</v>
      </c>
      <c r="Z265" s="29" t="s">
        <v>361</v>
      </c>
      <c r="AA265" s="29" t="s">
        <v>361</v>
      </c>
      <c r="AB265" s="29" t="s">
        <v>361</v>
      </c>
      <c r="AC265" s="29" t="s">
        <v>361</v>
      </c>
      <c r="AD265" s="29" t="s">
        <v>361</v>
      </c>
      <c r="AE265" s="29" t="s">
        <v>361</v>
      </c>
      <c r="AF265" s="29" t="s">
        <v>361</v>
      </c>
      <c r="AG265" s="29" t="s">
        <v>361</v>
      </c>
      <c r="AH265" s="29" t="s">
        <v>361</v>
      </c>
      <c r="AI265" s="29" t="s">
        <v>361</v>
      </c>
      <c r="AJ265" s="29" t="s">
        <v>361</v>
      </c>
      <c r="AK265" s="29" t="s">
        <v>361</v>
      </c>
      <c r="AL265" s="29" t="s">
        <v>361</v>
      </c>
      <c r="AM265" s="29" t="s">
        <v>361</v>
      </c>
      <c r="AN265" s="29" t="s">
        <v>361</v>
      </c>
      <c r="AO265" s="29" t="s">
        <v>361</v>
      </c>
      <c r="AP265" s="29"/>
      <c r="AQ265" s="29" t="s">
        <v>361</v>
      </c>
      <c r="AR265" s="29" t="s">
        <v>361</v>
      </c>
      <c r="AS265" s="29" t="s">
        <v>361</v>
      </c>
      <c r="AT265" s="29" t="s">
        <v>361</v>
      </c>
      <c r="AU265" s="29" t="s">
        <v>361</v>
      </c>
      <c r="AV265" s="29" t="s">
        <v>361</v>
      </c>
      <c r="AW265" s="29" t="s">
        <v>361</v>
      </c>
      <c r="AX265" s="29" t="s">
        <v>361</v>
      </c>
      <c r="AY265" s="29" t="s">
        <v>361</v>
      </c>
      <c r="AZ265" s="29" t="s">
        <v>361</v>
      </c>
      <c r="BA265" s="29" t="s">
        <v>361</v>
      </c>
      <c r="BB265" s="29"/>
      <c r="BC265" s="29" t="s">
        <v>361</v>
      </c>
      <c r="BD265" s="29" t="s">
        <v>361</v>
      </c>
      <c r="BE265" s="29" t="s">
        <v>361</v>
      </c>
      <c r="BF265" s="29" t="s">
        <v>361</v>
      </c>
      <c r="BG265" s="29" t="s">
        <v>361</v>
      </c>
      <c r="BH265" s="29" t="s">
        <v>361</v>
      </c>
      <c r="BI265" s="29" t="s">
        <v>361</v>
      </c>
      <c r="BJ265" s="29" t="s">
        <v>361</v>
      </c>
      <c r="BK265" s="29" t="s">
        <v>361</v>
      </c>
      <c r="BL265" s="29" t="s">
        <v>361</v>
      </c>
      <c r="BM265" s="29" t="s">
        <v>361</v>
      </c>
      <c r="BN265" s="29" t="s">
        <v>361</v>
      </c>
      <c r="BO265" s="29" t="s">
        <v>361</v>
      </c>
      <c r="BP265" s="29" t="s">
        <v>361</v>
      </c>
      <c r="BQ265" s="29" t="s">
        <v>361</v>
      </c>
      <c r="BR265" s="29" t="s">
        <v>361</v>
      </c>
      <c r="BS265" s="29" t="s">
        <v>361</v>
      </c>
      <c r="BT265" s="29" t="s">
        <v>361</v>
      </c>
      <c r="BU265" s="29" t="s">
        <v>361</v>
      </c>
      <c r="BV265" s="29" t="s">
        <v>361</v>
      </c>
      <c r="BW265" s="29" t="s">
        <v>361</v>
      </c>
      <c r="BX265" s="29" t="s">
        <v>361</v>
      </c>
      <c r="BY265" s="29" t="s">
        <v>361</v>
      </c>
      <c r="BZ265" s="29" t="s">
        <v>361</v>
      </c>
      <c r="CA265" s="29" t="s">
        <v>361</v>
      </c>
      <c r="CB265" s="29" t="s">
        <v>361</v>
      </c>
      <c r="CC265" s="29" t="s">
        <v>361</v>
      </c>
      <c r="CD265" s="29" t="s">
        <v>361</v>
      </c>
      <c r="CE265" s="29" t="s">
        <v>361</v>
      </c>
      <c r="CF265" s="29" t="s">
        <v>361</v>
      </c>
      <c r="CG265" s="29" t="s">
        <v>361</v>
      </c>
      <c r="CH265" s="29" t="s">
        <v>361</v>
      </c>
      <c r="CI265" s="29" t="s">
        <v>361</v>
      </c>
      <c r="CJ265" s="29" t="s">
        <v>361</v>
      </c>
      <c r="CK265" s="29" t="s">
        <v>361</v>
      </c>
      <c r="CL265" s="29" t="s">
        <v>361</v>
      </c>
      <c r="CM265" s="29" t="s">
        <v>361</v>
      </c>
      <c r="CN265" s="29" t="s">
        <v>361</v>
      </c>
      <c r="CO265" s="29" t="s">
        <v>361</v>
      </c>
      <c r="CP265" s="29" t="s">
        <v>361</v>
      </c>
      <c r="CQ265" s="29" t="s">
        <v>361</v>
      </c>
      <c r="CR265" s="29" t="s">
        <v>361</v>
      </c>
      <c r="CS265" s="29" t="s">
        <v>361</v>
      </c>
    </row>
    <row r="266" spans="1:97" ht="63">
      <c r="A266" s="21">
        <v>190</v>
      </c>
      <c r="B266" s="24">
        <v>394</v>
      </c>
      <c r="C266" s="181" t="s">
        <v>211</v>
      </c>
      <c r="D266" s="191" t="s">
        <v>10</v>
      </c>
      <c r="E266" s="181" t="s">
        <v>53</v>
      </c>
      <c r="F266" s="191" t="s">
        <v>12</v>
      </c>
      <c r="G266" s="20" t="s">
        <v>906</v>
      </c>
      <c r="H266" s="20" t="s">
        <v>904</v>
      </c>
      <c r="I266" s="52" t="s">
        <v>780</v>
      </c>
      <c r="J266" s="24" t="s">
        <v>497</v>
      </c>
      <c r="K266" s="52" t="s">
        <v>344</v>
      </c>
      <c r="L266" s="24" t="s">
        <v>298</v>
      </c>
      <c r="M266" s="24" t="s">
        <v>186</v>
      </c>
      <c r="N266" s="24" t="s">
        <v>186</v>
      </c>
      <c r="O266" s="24"/>
      <c r="P266" s="24"/>
      <c r="Q266" s="24"/>
      <c r="R266" s="24"/>
      <c r="S266" s="24"/>
      <c r="T266" s="24"/>
      <c r="U266" s="24"/>
      <c r="V266" s="24"/>
      <c r="W266" s="28">
        <f t="shared" si="76"/>
        <v>1</v>
      </c>
      <c r="X266" s="24"/>
      <c r="Y266" s="91"/>
      <c r="Z266" s="24" t="s">
        <v>757</v>
      </c>
      <c r="AA266" s="24" t="s">
        <v>757</v>
      </c>
      <c r="AB266" s="24" t="s">
        <v>757</v>
      </c>
      <c r="AC266" s="24" t="s">
        <v>757</v>
      </c>
      <c r="AD266" s="24" t="s">
        <v>757</v>
      </c>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v>2</v>
      </c>
      <c r="BJ266" s="24">
        <v>2</v>
      </c>
      <c r="BK266" s="24">
        <v>1</v>
      </c>
      <c r="BL266" s="24">
        <v>1</v>
      </c>
      <c r="BM266" s="24">
        <v>2</v>
      </c>
      <c r="BN266" s="24">
        <v>2</v>
      </c>
      <c r="BO266" s="24">
        <v>2</v>
      </c>
      <c r="BP266" s="24">
        <v>1</v>
      </c>
      <c r="BQ266" s="24">
        <v>2</v>
      </c>
      <c r="BR266" s="24">
        <v>1</v>
      </c>
      <c r="BS266" s="24">
        <v>2</v>
      </c>
      <c r="BT266" s="24">
        <v>2</v>
      </c>
      <c r="BU266" s="24">
        <v>2</v>
      </c>
      <c r="BV266" s="24">
        <v>2</v>
      </c>
      <c r="BW266" s="24">
        <v>2</v>
      </c>
      <c r="BX266" s="24">
        <v>1</v>
      </c>
      <c r="BY266" s="24">
        <v>2</v>
      </c>
      <c r="BZ266" s="24">
        <v>2</v>
      </c>
      <c r="CA266" s="24">
        <v>1</v>
      </c>
      <c r="CB266" s="24">
        <v>1</v>
      </c>
      <c r="CC266" s="24">
        <v>0</v>
      </c>
      <c r="CD266" s="24">
        <v>2</v>
      </c>
      <c r="CE266" s="24">
        <v>2</v>
      </c>
      <c r="CF266" s="24">
        <v>2</v>
      </c>
      <c r="CG266" s="24">
        <v>2</v>
      </c>
      <c r="CH266" s="24">
        <v>2</v>
      </c>
      <c r="CI266" s="24">
        <v>2</v>
      </c>
      <c r="CJ266" s="24"/>
      <c r="CK266" s="24">
        <v>2</v>
      </c>
      <c r="CL266" s="57">
        <f t="shared" ref="CL266:CL275" si="92">COUNTIF($BI266:$CK266,2)</f>
        <v>20</v>
      </c>
      <c r="CM266" s="67">
        <f t="shared" ref="CM266:CM275" si="93">CL266/COUNTA($BI266:$CK266)</f>
        <v>0.7142857142857143</v>
      </c>
      <c r="CN266" s="57">
        <f t="shared" ref="CN266:CN275" si="94">COUNTIF($BI266:$CK266,1)</f>
        <v>7</v>
      </c>
      <c r="CO266" s="67">
        <f t="shared" ref="CO266:CO275" si="95">CN266/COUNTA($BI266:$CK266)</f>
        <v>0.25</v>
      </c>
      <c r="CP266" s="57">
        <f t="shared" ref="CP266:CP275" si="96">COUNTIF($BI266:$CK266,0)</f>
        <v>1</v>
      </c>
      <c r="CQ266" s="67">
        <f t="shared" ref="CQ266:CQ275" si="97">CP266/COUNTA($BI266:$CK266)</f>
        <v>3.5714285714285712E-2</v>
      </c>
      <c r="CR266" s="57">
        <f t="shared" ref="CR266:CR275" si="98">(((CL266*2)+(CN266*1)+(CP266*0)))/COUNTA($BI266:$CK266)</f>
        <v>1.6785714285714286</v>
      </c>
      <c r="CS266" s="57" t="str">
        <f t="shared" si="77"/>
        <v>Đạt mục tiêu</v>
      </c>
    </row>
    <row r="267" spans="1:97" ht="37.5" customHeight="1">
      <c r="A267" s="21"/>
      <c r="B267" s="24"/>
      <c r="C267" s="182"/>
      <c r="D267" s="193"/>
      <c r="E267" s="182"/>
      <c r="F267" s="193"/>
      <c r="G267" s="20" t="s">
        <v>907</v>
      </c>
      <c r="H267" s="20" t="s">
        <v>905</v>
      </c>
      <c r="I267" s="52" t="s">
        <v>780</v>
      </c>
      <c r="J267" s="24" t="s">
        <v>497</v>
      </c>
      <c r="K267" s="52" t="s">
        <v>344</v>
      </c>
      <c r="L267" s="24" t="s">
        <v>298</v>
      </c>
      <c r="M267" s="24" t="s">
        <v>186</v>
      </c>
      <c r="N267" s="24"/>
      <c r="O267" s="24" t="s">
        <v>186</v>
      </c>
      <c r="P267" s="24"/>
      <c r="Q267" s="24"/>
      <c r="R267" s="24"/>
      <c r="S267" s="24"/>
      <c r="T267" s="24"/>
      <c r="U267" s="24"/>
      <c r="V267" s="24"/>
      <c r="W267" s="28">
        <f t="shared" si="76"/>
        <v>1</v>
      </c>
      <c r="X267" s="24"/>
      <c r="Y267" s="91"/>
      <c r="Z267" s="24"/>
      <c r="AA267" s="24"/>
      <c r="AB267" s="24"/>
      <c r="AC267" s="24"/>
      <c r="AD267" s="24"/>
      <c r="AE267" s="24" t="s">
        <v>757</v>
      </c>
      <c r="AF267" s="24" t="s">
        <v>757</v>
      </c>
      <c r="AG267" s="24" t="s">
        <v>757</v>
      </c>
      <c r="AH267" s="24" t="s">
        <v>757</v>
      </c>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v>2</v>
      </c>
      <c r="BJ267" s="24">
        <v>2</v>
      </c>
      <c r="BK267" s="24">
        <v>2</v>
      </c>
      <c r="BL267" s="24">
        <v>2</v>
      </c>
      <c r="BM267" s="24">
        <v>2</v>
      </c>
      <c r="BN267" s="24">
        <v>2</v>
      </c>
      <c r="BO267" s="24">
        <v>2</v>
      </c>
      <c r="BP267" s="24">
        <v>2</v>
      </c>
      <c r="BQ267" s="24">
        <v>2</v>
      </c>
      <c r="BR267" s="24">
        <v>2</v>
      </c>
      <c r="BS267" s="24">
        <v>2</v>
      </c>
      <c r="BT267" s="24">
        <v>2</v>
      </c>
      <c r="BU267" s="24">
        <v>2</v>
      </c>
      <c r="BV267" s="24">
        <v>2</v>
      </c>
      <c r="BW267" s="24">
        <v>2</v>
      </c>
      <c r="BX267" s="24">
        <v>2</v>
      </c>
      <c r="BY267" s="24">
        <v>2</v>
      </c>
      <c r="BZ267" s="24">
        <v>2</v>
      </c>
      <c r="CA267" s="24">
        <v>2</v>
      </c>
      <c r="CB267" s="24">
        <v>2</v>
      </c>
      <c r="CC267" s="24">
        <v>0</v>
      </c>
      <c r="CD267" s="24">
        <v>2</v>
      </c>
      <c r="CE267" s="24">
        <v>2</v>
      </c>
      <c r="CF267" s="24">
        <v>2</v>
      </c>
      <c r="CG267" s="24">
        <v>2</v>
      </c>
      <c r="CH267" s="24">
        <v>2</v>
      </c>
      <c r="CI267" s="24">
        <v>2</v>
      </c>
      <c r="CJ267" s="24"/>
      <c r="CK267" s="24">
        <v>2</v>
      </c>
      <c r="CL267" s="57">
        <f t="shared" si="92"/>
        <v>27</v>
      </c>
      <c r="CM267" s="67">
        <f t="shared" si="93"/>
        <v>0.9642857142857143</v>
      </c>
      <c r="CN267" s="57">
        <f t="shared" si="94"/>
        <v>0</v>
      </c>
      <c r="CO267" s="67">
        <f t="shared" si="95"/>
        <v>0</v>
      </c>
      <c r="CP267" s="57">
        <f t="shared" si="96"/>
        <v>1</v>
      </c>
      <c r="CQ267" s="67">
        <f t="shared" si="97"/>
        <v>3.5714285714285712E-2</v>
      </c>
      <c r="CR267" s="57">
        <f t="shared" si="98"/>
        <v>1.9285714285714286</v>
      </c>
      <c r="CS267" s="57" t="str">
        <f t="shared" si="77"/>
        <v>Đạt mục tiêu</v>
      </c>
    </row>
    <row r="268" spans="1:97" ht="51" customHeight="1">
      <c r="A268" s="21">
        <v>191</v>
      </c>
      <c r="B268" s="24">
        <v>397</v>
      </c>
      <c r="C268" s="181" t="s">
        <v>807</v>
      </c>
      <c r="D268" s="191" t="s">
        <v>10</v>
      </c>
      <c r="E268" s="181" t="s">
        <v>761</v>
      </c>
      <c r="F268" s="191" t="s">
        <v>10</v>
      </c>
      <c r="G268" s="50" t="s">
        <v>908</v>
      </c>
      <c r="H268" s="50" t="s">
        <v>808</v>
      </c>
      <c r="I268" s="52" t="s">
        <v>780</v>
      </c>
      <c r="J268" s="24" t="s">
        <v>497</v>
      </c>
      <c r="K268" s="52" t="s">
        <v>344</v>
      </c>
      <c r="L268" s="24" t="s">
        <v>298</v>
      </c>
      <c r="M268" s="24" t="s">
        <v>186</v>
      </c>
      <c r="N268" s="24"/>
      <c r="O268" s="24"/>
      <c r="P268" s="24" t="s">
        <v>186</v>
      </c>
      <c r="Q268" s="24"/>
      <c r="R268" s="24"/>
      <c r="S268" s="24"/>
      <c r="T268" s="24"/>
      <c r="U268" s="24"/>
      <c r="V268" s="24"/>
      <c r="W268" s="28">
        <f t="shared" si="76"/>
        <v>1</v>
      </c>
      <c r="X268" s="24"/>
      <c r="Y268" s="91"/>
      <c r="Z268" s="24"/>
      <c r="AA268" s="24"/>
      <c r="AB268" s="24"/>
      <c r="AC268" s="24"/>
      <c r="AD268" s="24"/>
      <c r="AE268" s="24"/>
      <c r="AF268" s="24"/>
      <c r="AG268" s="24"/>
      <c r="AH268" s="24"/>
      <c r="AI268" s="24" t="s">
        <v>757</v>
      </c>
      <c r="AJ268" s="24" t="s">
        <v>757</v>
      </c>
      <c r="AK268" s="24" t="s">
        <v>757</v>
      </c>
      <c r="AL268" s="24" t="s">
        <v>757</v>
      </c>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v>2</v>
      </c>
      <c r="BJ268" s="24">
        <v>2</v>
      </c>
      <c r="BK268" s="24">
        <v>2</v>
      </c>
      <c r="BL268" s="24">
        <v>2</v>
      </c>
      <c r="BM268" s="24">
        <v>2</v>
      </c>
      <c r="BN268" s="24">
        <v>2</v>
      </c>
      <c r="BO268" s="24">
        <v>2</v>
      </c>
      <c r="BP268" s="24">
        <v>2</v>
      </c>
      <c r="BQ268" s="24">
        <v>2</v>
      </c>
      <c r="BR268" s="24">
        <v>2</v>
      </c>
      <c r="BS268" s="24">
        <v>2</v>
      </c>
      <c r="BT268" s="24">
        <v>2</v>
      </c>
      <c r="BU268" s="24">
        <v>2</v>
      </c>
      <c r="BV268" s="24">
        <v>2</v>
      </c>
      <c r="BW268" s="24">
        <v>2</v>
      </c>
      <c r="BX268" s="24">
        <v>2</v>
      </c>
      <c r="BY268" s="24">
        <v>2</v>
      </c>
      <c r="BZ268" s="24">
        <v>2</v>
      </c>
      <c r="CA268" s="24">
        <v>2</v>
      </c>
      <c r="CB268" s="24">
        <v>2</v>
      </c>
      <c r="CC268" s="24">
        <v>1</v>
      </c>
      <c r="CD268" s="24">
        <v>2</v>
      </c>
      <c r="CE268" s="24">
        <v>2</v>
      </c>
      <c r="CF268" s="24">
        <v>2</v>
      </c>
      <c r="CG268" s="24">
        <v>2</v>
      </c>
      <c r="CH268" s="24">
        <v>2</v>
      </c>
      <c r="CI268" s="24">
        <v>2</v>
      </c>
      <c r="CJ268" s="24"/>
      <c r="CK268" s="24">
        <v>2</v>
      </c>
      <c r="CL268" s="57">
        <f t="shared" si="92"/>
        <v>27</v>
      </c>
      <c r="CM268" s="67">
        <f t="shared" si="93"/>
        <v>0.9642857142857143</v>
      </c>
      <c r="CN268" s="57">
        <f t="shared" si="94"/>
        <v>1</v>
      </c>
      <c r="CO268" s="67">
        <f t="shared" si="95"/>
        <v>3.5714285714285712E-2</v>
      </c>
      <c r="CP268" s="57">
        <f t="shared" si="96"/>
        <v>0</v>
      </c>
      <c r="CQ268" s="67">
        <f t="shared" si="97"/>
        <v>0</v>
      </c>
      <c r="CR268" s="57">
        <f t="shared" si="98"/>
        <v>1.9642857142857142</v>
      </c>
      <c r="CS268" s="57" t="str">
        <f t="shared" si="77"/>
        <v>Đạt mục tiêu</v>
      </c>
    </row>
    <row r="269" spans="1:97" ht="50.25" customHeight="1">
      <c r="A269" s="21"/>
      <c r="B269" s="24"/>
      <c r="C269" s="190"/>
      <c r="D269" s="192"/>
      <c r="E269" s="190"/>
      <c r="F269" s="192"/>
      <c r="G269" s="50" t="s">
        <v>909</v>
      </c>
      <c r="H269" s="50" t="s">
        <v>809</v>
      </c>
      <c r="I269" s="52" t="s">
        <v>780</v>
      </c>
      <c r="J269" s="24" t="s">
        <v>497</v>
      </c>
      <c r="K269" s="52" t="s">
        <v>344</v>
      </c>
      <c r="L269" s="24" t="s">
        <v>298</v>
      </c>
      <c r="M269" s="24" t="s">
        <v>186</v>
      </c>
      <c r="N269" s="24"/>
      <c r="O269" s="24"/>
      <c r="P269" s="24"/>
      <c r="Q269" s="24" t="s">
        <v>186</v>
      </c>
      <c r="R269" s="24"/>
      <c r="S269" s="24"/>
      <c r="T269" s="24"/>
      <c r="U269" s="24"/>
      <c r="V269" s="24"/>
      <c r="W269" s="28">
        <f t="shared" si="76"/>
        <v>1</v>
      </c>
      <c r="X269" s="24"/>
      <c r="Y269" s="91"/>
      <c r="Z269" s="24"/>
      <c r="AA269" s="24"/>
      <c r="AB269" s="24"/>
      <c r="AC269" s="24"/>
      <c r="AD269" s="24"/>
      <c r="AE269" s="24"/>
      <c r="AF269" s="24"/>
      <c r="AG269" s="24"/>
      <c r="AH269" s="24"/>
      <c r="AI269" s="24"/>
      <c r="AJ269" s="24"/>
      <c r="AK269" s="24"/>
      <c r="AL269" s="24"/>
      <c r="AM269" s="24" t="s">
        <v>757</v>
      </c>
      <c r="AN269" s="24" t="s">
        <v>757</v>
      </c>
      <c r="AO269" s="24" t="s">
        <v>757</v>
      </c>
      <c r="AP269" s="24" t="s">
        <v>757</v>
      </c>
      <c r="AQ269" s="24" t="s">
        <v>757</v>
      </c>
      <c r="AR269" s="24"/>
      <c r="AS269" s="24"/>
      <c r="AT269" s="24"/>
      <c r="AU269" s="24"/>
      <c r="AV269" s="24"/>
      <c r="AW269" s="24"/>
      <c r="AX269" s="24"/>
      <c r="AY269" s="24"/>
      <c r="AZ269" s="24"/>
      <c r="BA269" s="24"/>
      <c r="BB269" s="24"/>
      <c r="BC269" s="24"/>
      <c r="BD269" s="24"/>
      <c r="BE269" s="24"/>
      <c r="BF269" s="24"/>
      <c r="BG269" s="24"/>
      <c r="BH269" s="24"/>
      <c r="BI269" s="24">
        <v>2</v>
      </c>
      <c r="BJ269" s="24">
        <v>2</v>
      </c>
      <c r="BK269" s="24">
        <v>2</v>
      </c>
      <c r="BL269" s="24">
        <v>2</v>
      </c>
      <c r="BM269" s="24">
        <v>2</v>
      </c>
      <c r="BN269" s="24">
        <v>2</v>
      </c>
      <c r="BO269" s="24">
        <v>2</v>
      </c>
      <c r="BP269" s="24">
        <v>2</v>
      </c>
      <c r="BQ269" s="24">
        <v>2</v>
      </c>
      <c r="BR269" s="24">
        <v>2</v>
      </c>
      <c r="BS269" s="24">
        <v>2</v>
      </c>
      <c r="BT269" s="24">
        <v>2</v>
      </c>
      <c r="BU269" s="24">
        <v>2</v>
      </c>
      <c r="BV269" s="24">
        <v>2</v>
      </c>
      <c r="BW269" s="24">
        <v>2</v>
      </c>
      <c r="BX269" s="24">
        <v>2</v>
      </c>
      <c r="BY269" s="24">
        <v>2</v>
      </c>
      <c r="BZ269" s="24">
        <v>2</v>
      </c>
      <c r="CA269" s="24">
        <v>2</v>
      </c>
      <c r="CB269" s="24">
        <v>2</v>
      </c>
      <c r="CC269" s="24">
        <v>0</v>
      </c>
      <c r="CD269" s="24">
        <v>2</v>
      </c>
      <c r="CE269" s="24">
        <v>2</v>
      </c>
      <c r="CF269" s="24">
        <v>2</v>
      </c>
      <c r="CG269" s="24">
        <v>2</v>
      </c>
      <c r="CH269" s="24">
        <v>2</v>
      </c>
      <c r="CI269" s="24">
        <v>2</v>
      </c>
      <c r="CJ269" s="24"/>
      <c r="CK269" s="24">
        <v>2</v>
      </c>
      <c r="CL269" s="57">
        <f t="shared" si="92"/>
        <v>27</v>
      </c>
      <c r="CM269" s="67">
        <f t="shared" si="93"/>
        <v>0.9642857142857143</v>
      </c>
      <c r="CN269" s="57">
        <f t="shared" si="94"/>
        <v>0</v>
      </c>
      <c r="CO269" s="67">
        <f t="shared" si="95"/>
        <v>0</v>
      </c>
      <c r="CP269" s="57">
        <f t="shared" si="96"/>
        <v>1</v>
      </c>
      <c r="CQ269" s="67">
        <f t="shared" si="97"/>
        <v>3.5714285714285712E-2</v>
      </c>
      <c r="CR269" s="57">
        <f t="shared" si="98"/>
        <v>1.9285714285714286</v>
      </c>
      <c r="CS269" s="57" t="str">
        <f t="shared" si="77"/>
        <v>Đạt mục tiêu</v>
      </c>
    </row>
    <row r="270" spans="1:97" ht="51" customHeight="1">
      <c r="A270" s="21"/>
      <c r="B270" s="24"/>
      <c r="C270" s="182"/>
      <c r="D270" s="193"/>
      <c r="E270" s="182"/>
      <c r="F270" s="193"/>
      <c r="G270" s="50" t="s">
        <v>910</v>
      </c>
      <c r="H270" s="50" t="s">
        <v>810</v>
      </c>
      <c r="I270" s="52" t="s">
        <v>780</v>
      </c>
      <c r="J270" s="24" t="s">
        <v>497</v>
      </c>
      <c r="K270" s="52" t="s">
        <v>344</v>
      </c>
      <c r="L270" s="24" t="s">
        <v>298</v>
      </c>
      <c r="M270" s="24" t="s">
        <v>186</v>
      </c>
      <c r="N270" s="24"/>
      <c r="O270" s="24"/>
      <c r="P270" s="24"/>
      <c r="Q270" s="24"/>
      <c r="R270" s="24" t="s">
        <v>186</v>
      </c>
      <c r="S270" s="24"/>
      <c r="T270" s="24"/>
      <c r="U270" s="24"/>
      <c r="V270" s="24"/>
      <c r="W270" s="28">
        <f t="shared" si="76"/>
        <v>1</v>
      </c>
      <c r="X270" s="24"/>
      <c r="Y270" s="91"/>
      <c r="Z270" s="24"/>
      <c r="AA270" s="24"/>
      <c r="AB270" s="24"/>
      <c r="AC270" s="24"/>
      <c r="AD270" s="24"/>
      <c r="AE270" s="24"/>
      <c r="AF270" s="24"/>
      <c r="AG270" s="24"/>
      <c r="AH270" s="24"/>
      <c r="AI270" s="24"/>
      <c r="AJ270" s="24"/>
      <c r="AK270" s="24"/>
      <c r="AL270" s="24"/>
      <c r="AM270" s="24"/>
      <c r="AN270" s="24"/>
      <c r="AO270" s="24"/>
      <c r="AP270" s="24"/>
      <c r="AQ270" s="24"/>
      <c r="AR270" s="24" t="s">
        <v>757</v>
      </c>
      <c r="AS270" s="24" t="s">
        <v>757</v>
      </c>
      <c r="AT270" s="24" t="s">
        <v>757</v>
      </c>
      <c r="AU270" s="24" t="s">
        <v>757</v>
      </c>
      <c r="AV270" s="24"/>
      <c r="AW270" s="24"/>
      <c r="AX270" s="24"/>
      <c r="AY270" s="24"/>
      <c r="AZ270" s="24"/>
      <c r="BA270" s="24"/>
      <c r="BB270" s="24"/>
      <c r="BC270" s="24"/>
      <c r="BD270" s="24"/>
      <c r="BE270" s="24"/>
      <c r="BF270" s="24"/>
      <c r="BG270" s="24"/>
      <c r="BH270" s="24"/>
      <c r="BI270" s="24">
        <v>2</v>
      </c>
      <c r="BJ270" s="24">
        <v>2</v>
      </c>
      <c r="BK270" s="24">
        <v>2</v>
      </c>
      <c r="BL270" s="24">
        <v>2</v>
      </c>
      <c r="BM270" s="24">
        <v>2</v>
      </c>
      <c r="BN270" s="24">
        <v>2</v>
      </c>
      <c r="BO270" s="24">
        <v>2</v>
      </c>
      <c r="BP270" s="24">
        <v>2</v>
      </c>
      <c r="BQ270" s="24">
        <v>2</v>
      </c>
      <c r="BR270" s="24">
        <v>2</v>
      </c>
      <c r="BS270" s="24">
        <v>2</v>
      </c>
      <c r="BT270" s="24">
        <v>2</v>
      </c>
      <c r="BU270" s="24">
        <v>2</v>
      </c>
      <c r="BV270" s="24">
        <v>2</v>
      </c>
      <c r="BW270" s="24">
        <v>2</v>
      </c>
      <c r="BX270" s="24">
        <v>2</v>
      </c>
      <c r="BY270" s="24">
        <v>2</v>
      </c>
      <c r="BZ270" s="24">
        <v>2</v>
      </c>
      <c r="CA270" s="24">
        <v>2</v>
      </c>
      <c r="CB270" s="24">
        <v>2</v>
      </c>
      <c r="CC270" s="24">
        <v>1</v>
      </c>
      <c r="CD270" s="24">
        <v>2</v>
      </c>
      <c r="CE270" s="24">
        <v>2</v>
      </c>
      <c r="CF270" s="24">
        <v>2</v>
      </c>
      <c r="CG270" s="24">
        <v>2</v>
      </c>
      <c r="CH270" s="24">
        <v>2</v>
      </c>
      <c r="CI270" s="24">
        <v>2</v>
      </c>
      <c r="CJ270" s="24"/>
      <c r="CK270" s="24">
        <v>2</v>
      </c>
      <c r="CL270" s="57">
        <f t="shared" si="92"/>
        <v>27</v>
      </c>
      <c r="CM270" s="67">
        <f t="shared" si="93"/>
        <v>0.9642857142857143</v>
      </c>
      <c r="CN270" s="57">
        <f t="shared" si="94"/>
        <v>1</v>
      </c>
      <c r="CO270" s="67">
        <f t="shared" si="95"/>
        <v>3.5714285714285712E-2</v>
      </c>
      <c r="CP270" s="57">
        <f t="shared" si="96"/>
        <v>0</v>
      </c>
      <c r="CQ270" s="67">
        <f t="shared" si="97"/>
        <v>0</v>
      </c>
      <c r="CR270" s="57">
        <f t="shared" si="98"/>
        <v>1.9642857142857142</v>
      </c>
      <c r="CS270" s="57" t="str">
        <f t="shared" si="77"/>
        <v>Đạt mục tiêu</v>
      </c>
    </row>
    <row r="271" spans="1:97" ht="31.5" customHeight="1">
      <c r="A271" s="21">
        <v>192</v>
      </c>
      <c r="B271" s="24">
        <v>400</v>
      </c>
      <c r="C271" s="181" t="s">
        <v>433</v>
      </c>
      <c r="D271" s="191" t="s">
        <v>10</v>
      </c>
      <c r="E271" s="181" t="s">
        <v>811</v>
      </c>
      <c r="F271" s="191" t="s">
        <v>12</v>
      </c>
      <c r="G271" s="20" t="s">
        <v>913</v>
      </c>
      <c r="H271" s="20" t="s">
        <v>911</v>
      </c>
      <c r="I271" s="52" t="s">
        <v>780</v>
      </c>
      <c r="J271" s="24" t="s">
        <v>330</v>
      </c>
      <c r="K271" s="52" t="s">
        <v>344</v>
      </c>
      <c r="L271" s="24" t="s">
        <v>298</v>
      </c>
      <c r="M271" s="24" t="s">
        <v>186</v>
      </c>
      <c r="N271" s="24"/>
      <c r="O271" s="24"/>
      <c r="P271" s="24"/>
      <c r="Q271" s="24"/>
      <c r="R271" s="24"/>
      <c r="S271" s="24" t="s">
        <v>186</v>
      </c>
      <c r="T271" s="24"/>
      <c r="U271" s="24"/>
      <c r="V271" s="24"/>
      <c r="W271" s="28">
        <f t="shared" si="76"/>
        <v>1</v>
      </c>
      <c r="X271" s="24"/>
      <c r="Y271" s="91"/>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t="s">
        <v>753</v>
      </c>
      <c r="AW271" s="24"/>
      <c r="AX271" s="24" t="s">
        <v>753</v>
      </c>
      <c r="AY271" s="24" t="s">
        <v>753</v>
      </c>
      <c r="AZ271" s="24"/>
      <c r="BA271" s="24"/>
      <c r="BB271" s="24"/>
      <c r="BC271" s="24"/>
      <c r="BD271" s="24"/>
      <c r="BE271" s="24"/>
      <c r="BF271" s="24"/>
      <c r="BG271" s="24"/>
      <c r="BH271" s="24"/>
      <c r="BI271" s="24">
        <v>2</v>
      </c>
      <c r="BJ271" s="24">
        <v>2</v>
      </c>
      <c r="BK271" s="24">
        <v>2</v>
      </c>
      <c r="BL271" s="24">
        <v>2</v>
      </c>
      <c r="BM271" s="24">
        <v>2</v>
      </c>
      <c r="BN271" s="24">
        <v>2</v>
      </c>
      <c r="BO271" s="24">
        <v>2</v>
      </c>
      <c r="BP271" s="24">
        <v>2</v>
      </c>
      <c r="BQ271" s="24">
        <v>2</v>
      </c>
      <c r="BR271" s="24">
        <v>2</v>
      </c>
      <c r="BS271" s="24">
        <v>2</v>
      </c>
      <c r="BT271" s="24">
        <v>2</v>
      </c>
      <c r="BU271" s="24">
        <v>2</v>
      </c>
      <c r="BV271" s="24">
        <v>2</v>
      </c>
      <c r="BW271" s="24">
        <v>2</v>
      </c>
      <c r="BX271" s="24">
        <v>2</v>
      </c>
      <c r="BY271" s="24">
        <v>2</v>
      </c>
      <c r="BZ271" s="24">
        <v>2</v>
      </c>
      <c r="CA271" s="24">
        <v>2</v>
      </c>
      <c r="CB271" s="24">
        <v>2</v>
      </c>
      <c r="CC271" s="24">
        <v>0</v>
      </c>
      <c r="CD271" s="24">
        <v>2</v>
      </c>
      <c r="CE271" s="24">
        <v>2</v>
      </c>
      <c r="CF271" s="24">
        <v>2</v>
      </c>
      <c r="CG271" s="24">
        <v>2</v>
      </c>
      <c r="CH271" s="24">
        <v>2</v>
      </c>
      <c r="CI271" s="24">
        <v>2</v>
      </c>
      <c r="CJ271" s="24"/>
      <c r="CK271" s="24">
        <v>2</v>
      </c>
      <c r="CL271" s="57">
        <f t="shared" si="92"/>
        <v>27</v>
      </c>
      <c r="CM271" s="67">
        <f t="shared" si="93"/>
        <v>0.9642857142857143</v>
      </c>
      <c r="CN271" s="57">
        <f t="shared" si="94"/>
        <v>0</v>
      </c>
      <c r="CO271" s="67">
        <f t="shared" si="95"/>
        <v>0</v>
      </c>
      <c r="CP271" s="57">
        <f t="shared" si="96"/>
        <v>1</v>
      </c>
      <c r="CQ271" s="67">
        <f t="shared" si="97"/>
        <v>3.5714285714285712E-2</v>
      </c>
      <c r="CR271" s="57">
        <f t="shared" si="98"/>
        <v>1.9285714285714286</v>
      </c>
      <c r="CS271" s="57" t="str">
        <f t="shared" si="77"/>
        <v>Đạt mục tiêu</v>
      </c>
    </row>
    <row r="272" spans="1:97" ht="36.75" customHeight="1">
      <c r="A272" s="21"/>
      <c r="B272" s="24"/>
      <c r="C272" s="182"/>
      <c r="D272" s="193"/>
      <c r="E272" s="182"/>
      <c r="F272" s="193"/>
      <c r="G272" s="20" t="s">
        <v>914</v>
      </c>
      <c r="H272" s="20" t="s">
        <v>912</v>
      </c>
      <c r="I272" s="52" t="s">
        <v>780</v>
      </c>
      <c r="J272" s="24" t="s">
        <v>330</v>
      </c>
      <c r="K272" s="52" t="s">
        <v>344</v>
      </c>
      <c r="L272" s="24" t="s">
        <v>298</v>
      </c>
      <c r="M272" s="24" t="s">
        <v>186</v>
      </c>
      <c r="N272" s="24"/>
      <c r="O272" s="24"/>
      <c r="P272" s="24"/>
      <c r="Q272" s="24"/>
      <c r="R272" s="24"/>
      <c r="S272" s="24"/>
      <c r="T272" s="24" t="s">
        <v>186</v>
      </c>
      <c r="U272" s="24"/>
      <c r="V272" s="24"/>
      <c r="W272" s="28">
        <f t="shared" si="76"/>
        <v>1</v>
      </c>
      <c r="X272" s="24"/>
      <c r="Y272" s="91"/>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t="s">
        <v>753</v>
      </c>
      <c r="AX272" s="24"/>
      <c r="AY272" s="24"/>
      <c r="AZ272" s="24" t="s">
        <v>753</v>
      </c>
      <c r="BA272" s="24" t="s">
        <v>753</v>
      </c>
      <c r="BB272" s="24" t="s">
        <v>753</v>
      </c>
      <c r="BC272" s="24"/>
      <c r="BD272" s="24"/>
      <c r="BE272" s="24"/>
      <c r="BF272" s="24"/>
      <c r="BG272" s="24"/>
      <c r="BH272" s="24"/>
      <c r="BI272" s="24">
        <v>2</v>
      </c>
      <c r="BJ272" s="24">
        <v>2</v>
      </c>
      <c r="BK272" s="24">
        <v>1</v>
      </c>
      <c r="BL272" s="24">
        <v>2</v>
      </c>
      <c r="BM272" s="24">
        <v>2</v>
      </c>
      <c r="BN272" s="24">
        <v>2</v>
      </c>
      <c r="BO272" s="24">
        <v>2</v>
      </c>
      <c r="BP272" s="24">
        <v>1</v>
      </c>
      <c r="BQ272" s="24">
        <v>2</v>
      </c>
      <c r="BR272" s="24">
        <v>1</v>
      </c>
      <c r="BS272" s="24">
        <v>2</v>
      </c>
      <c r="BT272" s="24">
        <v>2</v>
      </c>
      <c r="BU272" s="24">
        <v>2</v>
      </c>
      <c r="BV272" s="24">
        <v>2</v>
      </c>
      <c r="BW272" s="24">
        <v>2</v>
      </c>
      <c r="BX272" s="24">
        <v>2</v>
      </c>
      <c r="BY272" s="24">
        <v>2</v>
      </c>
      <c r="BZ272" s="24">
        <v>2</v>
      </c>
      <c r="CA272" s="24">
        <v>2</v>
      </c>
      <c r="CB272" s="24">
        <v>1</v>
      </c>
      <c r="CC272" s="24">
        <v>1</v>
      </c>
      <c r="CD272" s="24">
        <v>2</v>
      </c>
      <c r="CE272" s="24">
        <v>2</v>
      </c>
      <c r="CF272" s="24">
        <v>2</v>
      </c>
      <c r="CG272" s="24">
        <v>2</v>
      </c>
      <c r="CH272" s="24">
        <v>2</v>
      </c>
      <c r="CI272" s="24">
        <v>2</v>
      </c>
      <c r="CJ272" s="24">
        <v>2</v>
      </c>
      <c r="CK272" s="24">
        <v>2</v>
      </c>
      <c r="CL272" s="57">
        <f t="shared" si="92"/>
        <v>24</v>
      </c>
      <c r="CM272" s="67">
        <f t="shared" si="93"/>
        <v>0.82758620689655171</v>
      </c>
      <c r="CN272" s="57">
        <f t="shared" si="94"/>
        <v>5</v>
      </c>
      <c r="CO272" s="67">
        <f t="shared" si="95"/>
        <v>0.17241379310344829</v>
      </c>
      <c r="CP272" s="57">
        <f t="shared" si="96"/>
        <v>0</v>
      </c>
      <c r="CQ272" s="67">
        <f t="shared" si="97"/>
        <v>0</v>
      </c>
      <c r="CR272" s="57">
        <f t="shared" si="98"/>
        <v>1.8275862068965518</v>
      </c>
      <c r="CS272" s="57" t="str">
        <f t="shared" si="77"/>
        <v>Đạt mục tiêu</v>
      </c>
    </row>
    <row r="273" spans="1:97" ht="31.5" customHeight="1">
      <c r="A273" s="21"/>
      <c r="B273" s="24"/>
      <c r="C273" s="181" t="s">
        <v>368</v>
      </c>
      <c r="D273" s="191" t="s">
        <v>10</v>
      </c>
      <c r="E273" s="181" t="s">
        <v>308</v>
      </c>
      <c r="F273" s="191" t="s">
        <v>12</v>
      </c>
      <c r="G273" s="20" t="s">
        <v>308</v>
      </c>
      <c r="H273" s="20" t="s">
        <v>713</v>
      </c>
      <c r="I273" s="52" t="s">
        <v>780</v>
      </c>
      <c r="J273" s="24" t="s">
        <v>330</v>
      </c>
      <c r="K273" s="52" t="s">
        <v>344</v>
      </c>
      <c r="L273" s="24" t="s">
        <v>298</v>
      </c>
      <c r="M273" s="24" t="s">
        <v>186</v>
      </c>
      <c r="N273" s="24"/>
      <c r="O273" s="24"/>
      <c r="P273" s="24"/>
      <c r="Q273" s="24"/>
      <c r="R273" s="24"/>
      <c r="S273" s="24"/>
      <c r="T273" s="24"/>
      <c r="U273" s="24" t="s">
        <v>186</v>
      </c>
      <c r="V273" s="24"/>
      <c r="W273" s="28">
        <f t="shared" si="76"/>
        <v>1</v>
      </c>
      <c r="X273" s="24"/>
      <c r="Y273" s="91"/>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t="s">
        <v>759</v>
      </c>
      <c r="BD273" s="24" t="s">
        <v>759</v>
      </c>
      <c r="BE273" s="24" t="s">
        <v>759</v>
      </c>
      <c r="BF273" s="24"/>
      <c r="BG273" s="24"/>
      <c r="BH273" s="24"/>
      <c r="BI273" s="24">
        <v>2</v>
      </c>
      <c r="BJ273" s="24">
        <v>2</v>
      </c>
      <c r="BK273" s="24">
        <v>2</v>
      </c>
      <c r="BL273" s="24">
        <v>2</v>
      </c>
      <c r="BM273" s="24">
        <v>2</v>
      </c>
      <c r="BN273" s="24">
        <v>2</v>
      </c>
      <c r="BO273" s="24">
        <v>2</v>
      </c>
      <c r="BP273" s="24">
        <v>2</v>
      </c>
      <c r="BQ273" s="24">
        <v>2</v>
      </c>
      <c r="BR273" s="24">
        <v>2</v>
      </c>
      <c r="BS273" s="24">
        <v>2</v>
      </c>
      <c r="BT273" s="24">
        <v>2</v>
      </c>
      <c r="BU273" s="24">
        <v>2</v>
      </c>
      <c r="BV273" s="24">
        <v>2</v>
      </c>
      <c r="BW273" s="24">
        <v>2</v>
      </c>
      <c r="BX273" s="24">
        <v>2</v>
      </c>
      <c r="BY273" s="24">
        <v>2</v>
      </c>
      <c r="BZ273" s="24">
        <v>2</v>
      </c>
      <c r="CA273" s="24">
        <v>2</v>
      </c>
      <c r="CB273" s="24">
        <v>2</v>
      </c>
      <c r="CC273" s="24">
        <v>1</v>
      </c>
      <c r="CD273" s="24">
        <v>2</v>
      </c>
      <c r="CE273" s="24">
        <v>2</v>
      </c>
      <c r="CF273" s="24">
        <v>2</v>
      </c>
      <c r="CG273" s="24">
        <v>2</v>
      </c>
      <c r="CH273" s="24">
        <v>2</v>
      </c>
      <c r="CI273" s="24">
        <v>2</v>
      </c>
      <c r="CJ273" s="24">
        <v>2</v>
      </c>
      <c r="CK273" s="24">
        <v>2</v>
      </c>
      <c r="CL273" s="57">
        <f t="shared" si="92"/>
        <v>28</v>
      </c>
      <c r="CM273" s="67">
        <f t="shared" si="93"/>
        <v>0.96551724137931039</v>
      </c>
      <c r="CN273" s="57">
        <f t="shared" si="94"/>
        <v>1</v>
      </c>
      <c r="CO273" s="67">
        <f t="shared" si="95"/>
        <v>3.4482758620689655E-2</v>
      </c>
      <c r="CP273" s="57">
        <f t="shared" si="96"/>
        <v>0</v>
      </c>
      <c r="CQ273" s="67">
        <f t="shared" si="97"/>
        <v>0</v>
      </c>
      <c r="CR273" s="57">
        <f t="shared" si="98"/>
        <v>1.9655172413793103</v>
      </c>
      <c r="CS273" s="57" t="str">
        <f t="shared" si="77"/>
        <v>Đạt mục tiêu</v>
      </c>
    </row>
    <row r="274" spans="1:97" ht="39.75" customHeight="1">
      <c r="A274" s="21">
        <v>193</v>
      </c>
      <c r="B274" s="24">
        <v>403</v>
      </c>
      <c r="C274" s="182"/>
      <c r="D274" s="193"/>
      <c r="E274" s="182"/>
      <c r="F274" s="193"/>
      <c r="G274" s="20" t="s">
        <v>916</v>
      </c>
      <c r="H274" s="20" t="s">
        <v>915</v>
      </c>
      <c r="I274" s="52" t="s">
        <v>780</v>
      </c>
      <c r="J274" s="24" t="s">
        <v>497</v>
      </c>
      <c r="K274" s="52" t="s">
        <v>344</v>
      </c>
      <c r="L274" s="24" t="s">
        <v>298</v>
      </c>
      <c r="M274" s="24" t="s">
        <v>186</v>
      </c>
      <c r="N274" s="24"/>
      <c r="O274" s="24"/>
      <c r="P274" s="24"/>
      <c r="Q274" s="24"/>
      <c r="R274" s="24"/>
      <c r="S274" s="24"/>
      <c r="T274" s="24"/>
      <c r="U274" s="24"/>
      <c r="V274" s="24" t="s">
        <v>186</v>
      </c>
      <c r="W274" s="28">
        <f t="shared" si="76"/>
        <v>1</v>
      </c>
      <c r="X274" s="24"/>
      <c r="Y274" s="91"/>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t="s">
        <v>759</v>
      </c>
      <c r="BG274" s="24" t="s">
        <v>759</v>
      </c>
      <c r="BH274" s="24" t="s">
        <v>759</v>
      </c>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57">
        <f t="shared" si="92"/>
        <v>0</v>
      </c>
      <c r="CM274" s="67" t="e">
        <f t="shared" si="93"/>
        <v>#DIV/0!</v>
      </c>
      <c r="CN274" s="57">
        <f t="shared" si="94"/>
        <v>0</v>
      </c>
      <c r="CO274" s="67" t="e">
        <f t="shared" si="95"/>
        <v>#DIV/0!</v>
      </c>
      <c r="CP274" s="57">
        <f t="shared" si="96"/>
        <v>0</v>
      </c>
      <c r="CQ274" s="67" t="e">
        <f t="shared" si="97"/>
        <v>#DIV/0!</v>
      </c>
      <c r="CR274" s="57" t="e">
        <f t="shared" si="98"/>
        <v>#DIV/0!</v>
      </c>
      <c r="CS274" s="57" t="e">
        <f t="shared" si="77"/>
        <v>#DIV/0!</v>
      </c>
    </row>
    <row r="275" spans="1:97" ht="47.25">
      <c r="A275" s="21">
        <v>194</v>
      </c>
      <c r="B275" s="24">
        <v>404</v>
      </c>
      <c r="C275" s="181" t="s">
        <v>307</v>
      </c>
      <c r="D275" s="191" t="s">
        <v>10</v>
      </c>
      <c r="E275" s="181" t="s">
        <v>307</v>
      </c>
      <c r="F275" s="191" t="s">
        <v>12</v>
      </c>
      <c r="G275" s="50" t="s">
        <v>603</v>
      </c>
      <c r="H275" s="41" t="s">
        <v>763</v>
      </c>
      <c r="I275" s="52" t="s">
        <v>780</v>
      </c>
      <c r="J275" s="24" t="s">
        <v>497</v>
      </c>
      <c r="K275" s="52" t="s">
        <v>344</v>
      </c>
      <c r="L275" s="24" t="s">
        <v>298</v>
      </c>
      <c r="M275" s="24" t="s">
        <v>186</v>
      </c>
      <c r="N275" s="24" t="s">
        <v>186</v>
      </c>
      <c r="O275" s="24"/>
      <c r="P275" s="24"/>
      <c r="Q275" s="24"/>
      <c r="R275" s="24"/>
      <c r="S275" s="24"/>
      <c r="T275" s="24"/>
      <c r="U275" s="24"/>
      <c r="V275" s="24"/>
      <c r="W275" s="28">
        <f t="shared" si="76"/>
        <v>1</v>
      </c>
      <c r="X275" s="24"/>
      <c r="Y275" s="93">
        <v>1</v>
      </c>
      <c r="Z275" s="24" t="s">
        <v>754</v>
      </c>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v>2</v>
      </c>
      <c r="BJ275" s="24">
        <v>2</v>
      </c>
      <c r="BK275" s="24">
        <v>1</v>
      </c>
      <c r="BL275" s="24">
        <v>1</v>
      </c>
      <c r="BM275" s="24">
        <v>2</v>
      </c>
      <c r="BN275" s="24">
        <v>2</v>
      </c>
      <c r="BO275" s="24">
        <v>2</v>
      </c>
      <c r="BP275" s="24">
        <v>1</v>
      </c>
      <c r="BQ275" s="24">
        <v>2</v>
      </c>
      <c r="BR275" s="24">
        <v>1</v>
      </c>
      <c r="BS275" s="24">
        <v>2</v>
      </c>
      <c r="BT275" s="24">
        <v>2</v>
      </c>
      <c r="BU275" s="24">
        <v>2</v>
      </c>
      <c r="BV275" s="24">
        <v>2</v>
      </c>
      <c r="BW275" s="24">
        <v>2</v>
      </c>
      <c r="BX275" s="24">
        <v>1</v>
      </c>
      <c r="BY275" s="24">
        <v>2</v>
      </c>
      <c r="BZ275" s="24">
        <v>2</v>
      </c>
      <c r="CA275" s="24">
        <v>1</v>
      </c>
      <c r="CB275" s="24">
        <v>1</v>
      </c>
      <c r="CC275" s="24">
        <v>0</v>
      </c>
      <c r="CD275" s="24">
        <v>2</v>
      </c>
      <c r="CE275" s="24">
        <v>2</v>
      </c>
      <c r="CF275" s="24">
        <v>2</v>
      </c>
      <c r="CG275" s="24">
        <v>2</v>
      </c>
      <c r="CH275" s="24">
        <v>2</v>
      </c>
      <c r="CI275" s="24">
        <v>2</v>
      </c>
      <c r="CJ275" s="24"/>
      <c r="CK275" s="24">
        <v>2</v>
      </c>
      <c r="CL275" s="57">
        <f t="shared" si="92"/>
        <v>20</v>
      </c>
      <c r="CM275" s="67">
        <f t="shared" si="93"/>
        <v>0.7142857142857143</v>
      </c>
      <c r="CN275" s="57">
        <f t="shared" si="94"/>
        <v>7</v>
      </c>
      <c r="CO275" s="67">
        <f t="shared" si="95"/>
        <v>0.25</v>
      </c>
      <c r="CP275" s="57">
        <f t="shared" si="96"/>
        <v>1</v>
      </c>
      <c r="CQ275" s="67">
        <f t="shared" si="97"/>
        <v>3.5714285714285712E-2</v>
      </c>
      <c r="CR275" s="57">
        <f t="shared" si="98"/>
        <v>1.6785714285714286</v>
      </c>
      <c r="CS275" s="57" t="str">
        <f t="shared" si="77"/>
        <v>Đạt mục tiêu</v>
      </c>
    </row>
    <row r="276" spans="1:97" ht="47.25">
      <c r="A276" s="21"/>
      <c r="B276" s="24"/>
      <c r="C276" s="190"/>
      <c r="D276" s="192"/>
      <c r="E276" s="190"/>
      <c r="F276" s="192"/>
      <c r="G276" s="50" t="s">
        <v>1099</v>
      </c>
      <c r="H276" s="41" t="s">
        <v>1100</v>
      </c>
      <c r="I276" s="52" t="s">
        <v>780</v>
      </c>
      <c r="J276" s="24" t="s">
        <v>497</v>
      </c>
      <c r="K276" s="52" t="s">
        <v>344</v>
      </c>
      <c r="L276" s="24" t="s">
        <v>298</v>
      </c>
      <c r="M276" s="24" t="s">
        <v>186</v>
      </c>
      <c r="N276" s="24" t="s">
        <v>186</v>
      </c>
      <c r="O276" s="24"/>
      <c r="P276" s="24"/>
      <c r="Q276" s="24"/>
      <c r="R276" s="24"/>
      <c r="S276" s="24"/>
      <c r="T276" s="24"/>
      <c r="U276" s="24"/>
      <c r="V276" s="24"/>
      <c r="W276" s="28"/>
      <c r="X276" s="24"/>
      <c r="Y276" s="93"/>
      <c r="Z276" s="24"/>
      <c r="AA276" s="24"/>
      <c r="AB276" s="24"/>
      <c r="AC276" s="24" t="s">
        <v>754</v>
      </c>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v>2</v>
      </c>
      <c r="BJ276" s="24">
        <v>2</v>
      </c>
      <c r="BK276" s="24">
        <v>2</v>
      </c>
      <c r="BL276" s="24">
        <v>2</v>
      </c>
      <c r="BM276" s="24">
        <v>2</v>
      </c>
      <c r="BN276" s="24">
        <v>2</v>
      </c>
      <c r="BO276" s="24">
        <v>2</v>
      </c>
      <c r="BP276" s="24">
        <v>2</v>
      </c>
      <c r="BQ276" s="24">
        <v>2</v>
      </c>
      <c r="BR276" s="24">
        <v>2</v>
      </c>
      <c r="BS276" s="24">
        <v>2</v>
      </c>
      <c r="BT276" s="24">
        <v>2</v>
      </c>
      <c r="BU276" s="24">
        <v>2</v>
      </c>
      <c r="BV276" s="24">
        <v>2</v>
      </c>
      <c r="BW276" s="24">
        <v>2</v>
      </c>
      <c r="BX276" s="24">
        <v>2</v>
      </c>
      <c r="BY276" s="24">
        <v>2</v>
      </c>
      <c r="BZ276" s="24">
        <v>2</v>
      </c>
      <c r="CA276" s="24">
        <v>2</v>
      </c>
      <c r="CB276" s="24">
        <v>2</v>
      </c>
      <c r="CC276" s="24">
        <v>0</v>
      </c>
      <c r="CD276" s="24">
        <v>2</v>
      </c>
      <c r="CE276" s="24">
        <v>2</v>
      </c>
      <c r="CF276" s="24">
        <v>2</v>
      </c>
      <c r="CG276" s="24">
        <v>2</v>
      </c>
      <c r="CH276" s="24">
        <v>2</v>
      </c>
      <c r="CI276" s="24">
        <v>2</v>
      </c>
      <c r="CJ276" s="24"/>
      <c r="CK276" s="24">
        <v>2</v>
      </c>
      <c r="CL276" s="57"/>
      <c r="CM276" s="67"/>
      <c r="CN276" s="57"/>
      <c r="CO276" s="67"/>
      <c r="CP276" s="57"/>
      <c r="CQ276" s="67"/>
      <c r="CR276" s="57"/>
      <c r="CS276" s="57"/>
    </row>
    <row r="277" spans="1:97" ht="47.25">
      <c r="A277" s="21">
        <v>195</v>
      </c>
      <c r="B277" s="24">
        <v>405</v>
      </c>
      <c r="C277" s="190"/>
      <c r="D277" s="192"/>
      <c r="E277" s="190"/>
      <c r="F277" s="192"/>
      <c r="G277" s="50" t="s">
        <v>604</v>
      </c>
      <c r="H277" s="41" t="s">
        <v>762</v>
      </c>
      <c r="I277" s="52" t="s">
        <v>780</v>
      </c>
      <c r="J277" s="24" t="s">
        <v>497</v>
      </c>
      <c r="K277" s="52" t="s">
        <v>344</v>
      </c>
      <c r="L277" s="24" t="s">
        <v>298</v>
      </c>
      <c r="M277" s="24" t="s">
        <v>186</v>
      </c>
      <c r="N277" s="24" t="s">
        <v>186</v>
      </c>
      <c r="O277" s="24"/>
      <c r="P277" s="24"/>
      <c r="Q277" s="24"/>
      <c r="R277" s="24"/>
      <c r="S277" s="24"/>
      <c r="T277" s="24"/>
      <c r="U277" s="24"/>
      <c r="V277" s="24"/>
      <c r="W277" s="28">
        <f t="shared" si="76"/>
        <v>1</v>
      </c>
      <c r="X277" s="24"/>
      <c r="Y277" s="91"/>
      <c r="Z277" s="24"/>
      <c r="AA277" s="24"/>
      <c r="AB277" s="24" t="s">
        <v>754</v>
      </c>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v>2</v>
      </c>
      <c r="BJ277" s="24">
        <v>2</v>
      </c>
      <c r="BK277" s="24">
        <v>1</v>
      </c>
      <c r="BL277" s="24">
        <v>1</v>
      </c>
      <c r="BM277" s="24">
        <v>2</v>
      </c>
      <c r="BN277" s="24">
        <v>2</v>
      </c>
      <c r="BO277" s="24">
        <v>2</v>
      </c>
      <c r="BP277" s="24">
        <v>1</v>
      </c>
      <c r="BQ277" s="24">
        <v>2</v>
      </c>
      <c r="BR277" s="24">
        <v>1</v>
      </c>
      <c r="BS277" s="24">
        <v>2</v>
      </c>
      <c r="BT277" s="24">
        <v>2</v>
      </c>
      <c r="BU277" s="24">
        <v>2</v>
      </c>
      <c r="BV277" s="24">
        <v>2</v>
      </c>
      <c r="BW277" s="24">
        <v>2</v>
      </c>
      <c r="BX277" s="24">
        <v>1</v>
      </c>
      <c r="BY277" s="24">
        <v>2</v>
      </c>
      <c r="BZ277" s="24">
        <v>2</v>
      </c>
      <c r="CA277" s="24">
        <v>1</v>
      </c>
      <c r="CB277" s="24">
        <v>1</v>
      </c>
      <c r="CC277" s="24">
        <v>0</v>
      </c>
      <c r="CD277" s="24">
        <v>2</v>
      </c>
      <c r="CE277" s="24">
        <v>2</v>
      </c>
      <c r="CF277" s="24">
        <v>2</v>
      </c>
      <c r="CG277" s="24">
        <v>2</v>
      </c>
      <c r="CH277" s="24">
        <v>2</v>
      </c>
      <c r="CI277" s="24">
        <v>2</v>
      </c>
      <c r="CJ277" s="24"/>
      <c r="CK277" s="24">
        <v>2</v>
      </c>
      <c r="CL277" s="57">
        <f t="shared" ref="CL277:CL303" si="99">COUNTIF($BI277:$CK277,2)</f>
        <v>20</v>
      </c>
      <c r="CM277" s="67">
        <f t="shared" ref="CM277:CM303" si="100">CL277/COUNTA($BI277:$CK277)</f>
        <v>0.7142857142857143</v>
      </c>
      <c r="CN277" s="57">
        <f t="shared" ref="CN277:CN303" si="101">COUNTIF($BI277:$CK277,1)</f>
        <v>7</v>
      </c>
      <c r="CO277" s="67">
        <f t="shared" ref="CO277:CO303" si="102">CN277/COUNTA($BI277:$CK277)</f>
        <v>0.25</v>
      </c>
      <c r="CP277" s="57">
        <f t="shared" ref="CP277:CP303" si="103">COUNTIF($BI277:$CK277,0)</f>
        <v>1</v>
      </c>
      <c r="CQ277" s="67">
        <f t="shared" ref="CQ277:CQ303" si="104">CP277/COUNTA($BI277:$CK277)</f>
        <v>3.5714285714285712E-2</v>
      </c>
      <c r="CR277" s="57">
        <f t="shared" ref="CR277:CR303" si="105">(((CL277*2)+(CN277*1)+(CP277*0)))/COUNTA($BI277:$CK277)</f>
        <v>1.6785714285714286</v>
      </c>
      <c r="CS277" s="57" t="str">
        <f t="shared" si="77"/>
        <v>Đạt mục tiêu</v>
      </c>
    </row>
    <row r="278" spans="1:97" ht="47.25">
      <c r="A278" s="21">
        <v>196</v>
      </c>
      <c r="B278" s="24">
        <v>408</v>
      </c>
      <c r="C278" s="190"/>
      <c r="D278" s="192"/>
      <c r="E278" s="190"/>
      <c r="F278" s="192"/>
      <c r="G278" s="50" t="s">
        <v>605</v>
      </c>
      <c r="H278" s="41" t="s">
        <v>606</v>
      </c>
      <c r="I278" s="52" t="s">
        <v>780</v>
      </c>
      <c r="J278" s="24" t="s">
        <v>497</v>
      </c>
      <c r="K278" s="52" t="s">
        <v>344</v>
      </c>
      <c r="L278" s="24" t="s">
        <v>298</v>
      </c>
      <c r="M278" s="24" t="s">
        <v>186</v>
      </c>
      <c r="N278" s="24" t="s">
        <v>186</v>
      </c>
      <c r="O278" s="24"/>
      <c r="P278" s="24"/>
      <c r="Q278" s="24"/>
      <c r="R278" s="24"/>
      <c r="S278" s="24"/>
      <c r="T278" s="24"/>
      <c r="U278" s="24"/>
      <c r="V278" s="24"/>
      <c r="W278" s="28">
        <f t="shared" ref="W278:W349" si="106">COUNTIF($N278:$V278,"x")</f>
        <v>1</v>
      </c>
      <c r="X278" s="24"/>
      <c r="Y278" s="91"/>
      <c r="Z278" s="24"/>
      <c r="AA278" s="24" t="s">
        <v>754</v>
      </c>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v>2</v>
      </c>
      <c r="BJ278" s="24">
        <v>2</v>
      </c>
      <c r="BK278" s="24">
        <v>1</v>
      </c>
      <c r="BL278" s="24">
        <v>1</v>
      </c>
      <c r="BM278" s="24">
        <v>2</v>
      </c>
      <c r="BN278" s="24">
        <v>2</v>
      </c>
      <c r="BO278" s="24">
        <v>2</v>
      </c>
      <c r="BP278" s="24">
        <v>1</v>
      </c>
      <c r="BQ278" s="24">
        <v>2</v>
      </c>
      <c r="BR278" s="24">
        <v>1</v>
      </c>
      <c r="BS278" s="24">
        <v>2</v>
      </c>
      <c r="BT278" s="24">
        <v>2</v>
      </c>
      <c r="BU278" s="24">
        <v>2</v>
      </c>
      <c r="BV278" s="24">
        <v>2</v>
      </c>
      <c r="BW278" s="24">
        <v>2</v>
      </c>
      <c r="BX278" s="24">
        <v>1</v>
      </c>
      <c r="BY278" s="24">
        <v>2</v>
      </c>
      <c r="BZ278" s="24">
        <v>2</v>
      </c>
      <c r="CA278" s="24">
        <v>1</v>
      </c>
      <c r="CB278" s="24">
        <v>1</v>
      </c>
      <c r="CC278" s="24">
        <v>0</v>
      </c>
      <c r="CD278" s="24">
        <v>2</v>
      </c>
      <c r="CE278" s="24">
        <v>2</v>
      </c>
      <c r="CF278" s="24">
        <v>2</v>
      </c>
      <c r="CG278" s="24">
        <v>2</v>
      </c>
      <c r="CH278" s="24">
        <v>2</v>
      </c>
      <c r="CI278" s="24">
        <v>2</v>
      </c>
      <c r="CJ278" s="24"/>
      <c r="CK278" s="24">
        <v>2</v>
      </c>
      <c r="CL278" s="57">
        <f t="shared" si="99"/>
        <v>20</v>
      </c>
      <c r="CM278" s="67">
        <f t="shared" si="100"/>
        <v>0.7142857142857143</v>
      </c>
      <c r="CN278" s="57">
        <f t="shared" si="101"/>
        <v>7</v>
      </c>
      <c r="CO278" s="67">
        <f t="shared" si="102"/>
        <v>0.25</v>
      </c>
      <c r="CP278" s="57">
        <f t="shared" si="103"/>
        <v>1</v>
      </c>
      <c r="CQ278" s="67">
        <f t="shared" si="104"/>
        <v>3.5714285714285712E-2</v>
      </c>
      <c r="CR278" s="57">
        <f t="shared" si="105"/>
        <v>1.6785714285714286</v>
      </c>
      <c r="CS278" s="57" t="str">
        <f t="shared" ref="CS278:CS349" si="107">IF(CR278&gt;=1.6,"Đạt mục tiêu",IF(CR278&gt;=1,"Cần cố gắng","Chưa đạt"))</f>
        <v>Đạt mục tiêu</v>
      </c>
    </row>
    <row r="279" spans="1:97" ht="32.25" customHeight="1">
      <c r="A279" s="21">
        <v>197</v>
      </c>
      <c r="B279" s="24">
        <v>411</v>
      </c>
      <c r="C279" s="190"/>
      <c r="D279" s="192"/>
      <c r="E279" s="190"/>
      <c r="F279" s="192"/>
      <c r="G279" s="50" t="s">
        <v>438</v>
      </c>
      <c r="H279" s="50" t="s">
        <v>448</v>
      </c>
      <c r="I279" s="52" t="s">
        <v>780</v>
      </c>
      <c r="J279" s="24" t="s">
        <v>330</v>
      </c>
      <c r="K279" s="52" t="s">
        <v>344</v>
      </c>
      <c r="L279" s="24" t="s">
        <v>298</v>
      </c>
      <c r="M279" s="24" t="s">
        <v>186</v>
      </c>
      <c r="N279" s="24"/>
      <c r="O279" s="24" t="s">
        <v>186</v>
      </c>
      <c r="P279" s="24"/>
      <c r="Q279" s="24"/>
      <c r="R279" s="24"/>
      <c r="S279" s="24"/>
      <c r="T279" s="24"/>
      <c r="U279" s="24"/>
      <c r="V279" s="24"/>
      <c r="W279" s="28">
        <f t="shared" si="106"/>
        <v>1</v>
      </c>
      <c r="X279" s="24"/>
      <c r="Y279" s="91">
        <v>1</v>
      </c>
      <c r="Z279" s="24"/>
      <c r="AA279" s="24"/>
      <c r="AB279" s="24"/>
      <c r="AC279" s="24"/>
      <c r="AD279" s="24"/>
      <c r="AE279" s="24" t="s">
        <v>754</v>
      </c>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v>2</v>
      </c>
      <c r="BJ279" s="24">
        <v>2</v>
      </c>
      <c r="BK279" s="24">
        <v>1</v>
      </c>
      <c r="BL279" s="24">
        <v>1</v>
      </c>
      <c r="BM279" s="24">
        <v>2</v>
      </c>
      <c r="BN279" s="24">
        <v>2</v>
      </c>
      <c r="BO279" s="24">
        <v>2</v>
      </c>
      <c r="BP279" s="24">
        <v>1</v>
      </c>
      <c r="BQ279" s="24">
        <v>2</v>
      </c>
      <c r="BR279" s="24">
        <v>2</v>
      </c>
      <c r="BS279" s="24">
        <v>2</v>
      </c>
      <c r="BT279" s="24">
        <v>2</v>
      </c>
      <c r="BU279" s="24">
        <v>2</v>
      </c>
      <c r="BV279" s="24">
        <v>2</v>
      </c>
      <c r="BW279" s="24">
        <v>2</v>
      </c>
      <c r="BX279" s="24">
        <v>2</v>
      </c>
      <c r="BY279" s="24">
        <v>2</v>
      </c>
      <c r="BZ279" s="24">
        <v>2</v>
      </c>
      <c r="CA279" s="24">
        <v>2</v>
      </c>
      <c r="CB279" s="24">
        <v>2</v>
      </c>
      <c r="CC279" s="24">
        <v>0</v>
      </c>
      <c r="CD279" s="24">
        <v>2</v>
      </c>
      <c r="CE279" s="24">
        <v>2</v>
      </c>
      <c r="CF279" s="24">
        <v>2</v>
      </c>
      <c r="CG279" s="24">
        <v>2</v>
      </c>
      <c r="CH279" s="24">
        <v>2</v>
      </c>
      <c r="CI279" s="24">
        <v>2</v>
      </c>
      <c r="CJ279" s="24"/>
      <c r="CK279" s="24">
        <v>2</v>
      </c>
      <c r="CL279" s="57">
        <f t="shared" si="99"/>
        <v>24</v>
      </c>
      <c r="CM279" s="67">
        <f t="shared" si="100"/>
        <v>0.8571428571428571</v>
      </c>
      <c r="CN279" s="57">
        <f t="shared" si="101"/>
        <v>3</v>
      </c>
      <c r="CO279" s="67">
        <f t="shared" si="102"/>
        <v>0.10714285714285714</v>
      </c>
      <c r="CP279" s="57">
        <f t="shared" si="103"/>
        <v>1</v>
      </c>
      <c r="CQ279" s="67">
        <f t="shared" si="104"/>
        <v>3.5714285714285712E-2</v>
      </c>
      <c r="CR279" s="57">
        <f t="shared" si="105"/>
        <v>1.8214285714285714</v>
      </c>
      <c r="CS279" s="57" t="str">
        <f t="shared" si="107"/>
        <v>Đạt mục tiêu</v>
      </c>
    </row>
    <row r="280" spans="1:97" ht="29.25" customHeight="1">
      <c r="A280" s="21">
        <v>198</v>
      </c>
      <c r="B280" s="24">
        <v>412</v>
      </c>
      <c r="C280" s="190"/>
      <c r="D280" s="192"/>
      <c r="E280" s="190"/>
      <c r="F280" s="192"/>
      <c r="G280" s="50" t="s">
        <v>607</v>
      </c>
      <c r="H280" s="50" t="s">
        <v>608</v>
      </c>
      <c r="I280" s="52" t="s">
        <v>780</v>
      </c>
      <c r="J280" s="24" t="s">
        <v>497</v>
      </c>
      <c r="K280" s="52" t="s">
        <v>344</v>
      </c>
      <c r="L280" s="24" t="s">
        <v>298</v>
      </c>
      <c r="M280" s="24" t="s">
        <v>186</v>
      </c>
      <c r="N280" s="24"/>
      <c r="O280" s="24" t="s">
        <v>186</v>
      </c>
      <c r="P280" s="24"/>
      <c r="Q280" s="24"/>
      <c r="R280" s="24"/>
      <c r="S280" s="24"/>
      <c r="T280" s="24"/>
      <c r="U280" s="24"/>
      <c r="V280" s="24"/>
      <c r="W280" s="28">
        <f t="shared" si="106"/>
        <v>1</v>
      </c>
      <c r="X280" s="24"/>
      <c r="Y280" s="91"/>
      <c r="Z280" s="24"/>
      <c r="AA280" s="24"/>
      <c r="AB280" s="24"/>
      <c r="AC280" s="24"/>
      <c r="AD280" s="24"/>
      <c r="AE280" s="24"/>
      <c r="AF280" s="24" t="s">
        <v>754</v>
      </c>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v>2</v>
      </c>
      <c r="BJ280" s="24">
        <v>2</v>
      </c>
      <c r="BK280" s="24">
        <v>1</v>
      </c>
      <c r="BL280" s="24">
        <v>1</v>
      </c>
      <c r="BM280" s="24">
        <v>2</v>
      </c>
      <c r="BN280" s="24">
        <v>2</v>
      </c>
      <c r="BO280" s="24">
        <v>2</v>
      </c>
      <c r="BP280" s="24">
        <v>1</v>
      </c>
      <c r="BQ280" s="24">
        <v>2</v>
      </c>
      <c r="BR280" s="24">
        <v>1</v>
      </c>
      <c r="BS280" s="24">
        <v>2</v>
      </c>
      <c r="BT280" s="24">
        <v>2</v>
      </c>
      <c r="BU280" s="24">
        <v>2</v>
      </c>
      <c r="BV280" s="24">
        <v>2</v>
      </c>
      <c r="BW280" s="24">
        <v>2</v>
      </c>
      <c r="BX280" s="24">
        <v>1</v>
      </c>
      <c r="BY280" s="24">
        <v>2</v>
      </c>
      <c r="BZ280" s="24">
        <v>2</v>
      </c>
      <c r="CA280" s="24">
        <v>1</v>
      </c>
      <c r="CB280" s="24">
        <v>1</v>
      </c>
      <c r="CC280" s="24">
        <v>0</v>
      </c>
      <c r="CD280" s="24">
        <v>2</v>
      </c>
      <c r="CE280" s="24">
        <v>2</v>
      </c>
      <c r="CF280" s="24">
        <v>2</v>
      </c>
      <c r="CG280" s="24">
        <v>2</v>
      </c>
      <c r="CH280" s="24">
        <v>2</v>
      </c>
      <c r="CI280" s="24">
        <v>2</v>
      </c>
      <c r="CJ280" s="24"/>
      <c r="CK280" s="24">
        <v>2</v>
      </c>
      <c r="CL280" s="57">
        <f t="shared" si="99"/>
        <v>20</v>
      </c>
      <c r="CM280" s="67">
        <f t="shared" si="100"/>
        <v>0.7142857142857143</v>
      </c>
      <c r="CN280" s="57">
        <f t="shared" si="101"/>
        <v>7</v>
      </c>
      <c r="CO280" s="67">
        <f t="shared" si="102"/>
        <v>0.25</v>
      </c>
      <c r="CP280" s="57">
        <f t="shared" si="103"/>
        <v>1</v>
      </c>
      <c r="CQ280" s="67">
        <f t="shared" si="104"/>
        <v>3.5714285714285712E-2</v>
      </c>
      <c r="CR280" s="57">
        <f t="shared" si="105"/>
        <v>1.6785714285714286</v>
      </c>
      <c r="CS280" s="57" t="str">
        <f t="shared" si="107"/>
        <v>Đạt mục tiêu</v>
      </c>
    </row>
    <row r="281" spans="1:97" ht="29.25" customHeight="1">
      <c r="A281" s="21"/>
      <c r="B281" s="24"/>
      <c r="C281" s="190"/>
      <c r="D281" s="192"/>
      <c r="E281" s="190"/>
      <c r="F281" s="192"/>
      <c r="G281" s="50" t="s">
        <v>437</v>
      </c>
      <c r="H281" s="50" t="s">
        <v>1230</v>
      </c>
      <c r="I281" s="52" t="s">
        <v>780</v>
      </c>
      <c r="J281" s="24" t="s">
        <v>497</v>
      </c>
      <c r="K281" s="52" t="s">
        <v>344</v>
      </c>
      <c r="L281" s="24" t="s">
        <v>298</v>
      </c>
      <c r="M281" s="24" t="s">
        <v>186</v>
      </c>
      <c r="N281" s="24"/>
      <c r="O281" s="24"/>
      <c r="P281" s="24" t="s">
        <v>186</v>
      </c>
      <c r="Q281" s="24"/>
      <c r="R281" s="24"/>
      <c r="S281" s="24"/>
      <c r="T281" s="24"/>
      <c r="U281" s="24"/>
      <c r="V281" s="24"/>
      <c r="W281" s="28">
        <f t="shared" si="106"/>
        <v>1</v>
      </c>
      <c r="X281" s="24"/>
      <c r="Y281" s="91"/>
      <c r="Z281" s="24"/>
      <c r="AA281" s="24"/>
      <c r="AB281" s="24"/>
      <c r="AC281" s="24"/>
      <c r="AD281" s="24"/>
      <c r="AE281" s="24"/>
      <c r="AF281" s="24"/>
      <c r="AG281" s="24"/>
      <c r="AH281" s="24"/>
      <c r="AI281" s="24"/>
      <c r="AJ281" s="24" t="s">
        <v>754</v>
      </c>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v>2</v>
      </c>
      <c r="BJ281" s="24">
        <v>2</v>
      </c>
      <c r="BK281" s="24">
        <v>1</v>
      </c>
      <c r="BL281" s="24">
        <v>1</v>
      </c>
      <c r="BM281" s="24">
        <v>2</v>
      </c>
      <c r="BN281" s="24">
        <v>2</v>
      </c>
      <c r="BO281" s="24">
        <v>2</v>
      </c>
      <c r="BP281" s="24">
        <v>2</v>
      </c>
      <c r="BQ281" s="24">
        <v>2</v>
      </c>
      <c r="BR281" s="24">
        <v>2</v>
      </c>
      <c r="BS281" s="24">
        <v>2</v>
      </c>
      <c r="BT281" s="24">
        <v>2</v>
      </c>
      <c r="BU281" s="24">
        <v>2</v>
      </c>
      <c r="BV281" s="24">
        <v>2</v>
      </c>
      <c r="BW281" s="24">
        <v>2</v>
      </c>
      <c r="BX281" s="24">
        <v>2</v>
      </c>
      <c r="BY281" s="24">
        <v>2</v>
      </c>
      <c r="BZ281" s="24">
        <v>2</v>
      </c>
      <c r="CA281" s="24">
        <v>2</v>
      </c>
      <c r="CB281" s="24">
        <v>2</v>
      </c>
      <c r="CC281" s="24">
        <v>0</v>
      </c>
      <c r="CD281" s="24">
        <v>2</v>
      </c>
      <c r="CE281" s="24">
        <v>2</v>
      </c>
      <c r="CF281" s="24">
        <v>2</v>
      </c>
      <c r="CG281" s="24">
        <v>2</v>
      </c>
      <c r="CH281" s="24">
        <v>2</v>
      </c>
      <c r="CI281" s="24">
        <v>2</v>
      </c>
      <c r="CJ281" s="24"/>
      <c r="CK281" s="24">
        <v>2</v>
      </c>
      <c r="CL281" s="57">
        <f t="shared" si="99"/>
        <v>25</v>
      </c>
      <c r="CM281" s="67">
        <f t="shared" si="100"/>
        <v>0.8928571428571429</v>
      </c>
      <c r="CN281" s="57">
        <f t="shared" si="101"/>
        <v>2</v>
      </c>
      <c r="CO281" s="67">
        <f t="shared" si="102"/>
        <v>7.1428571428571425E-2</v>
      </c>
      <c r="CP281" s="57">
        <f t="shared" si="103"/>
        <v>1</v>
      </c>
      <c r="CQ281" s="67">
        <f t="shared" si="104"/>
        <v>3.5714285714285712E-2</v>
      </c>
      <c r="CR281" s="57">
        <f t="shared" si="105"/>
        <v>1.8571428571428572</v>
      </c>
      <c r="CS281" s="57" t="str">
        <f t="shared" si="107"/>
        <v>Đạt mục tiêu</v>
      </c>
    </row>
    <row r="282" spans="1:97" ht="28.5" customHeight="1">
      <c r="A282" s="21">
        <v>200</v>
      </c>
      <c r="B282" s="24">
        <v>417</v>
      </c>
      <c r="C282" s="190"/>
      <c r="D282" s="192"/>
      <c r="E282" s="190"/>
      <c r="F282" s="192"/>
      <c r="G282" s="50" t="s">
        <v>1121</v>
      </c>
      <c r="H282" s="50" t="s">
        <v>637</v>
      </c>
      <c r="I282" s="52" t="s">
        <v>780</v>
      </c>
      <c r="J282" s="24" t="s">
        <v>497</v>
      </c>
      <c r="K282" s="52" t="s">
        <v>344</v>
      </c>
      <c r="L282" s="24" t="s">
        <v>298</v>
      </c>
      <c r="M282" s="24" t="s">
        <v>186</v>
      </c>
      <c r="N282" s="24"/>
      <c r="O282" s="24"/>
      <c r="P282" s="24" t="s">
        <v>186</v>
      </c>
      <c r="Q282" s="24"/>
      <c r="R282" s="24"/>
      <c r="S282" s="24"/>
      <c r="T282" s="24"/>
      <c r="U282" s="24"/>
      <c r="V282" s="24"/>
      <c r="W282" s="28">
        <f t="shared" si="106"/>
        <v>1</v>
      </c>
      <c r="X282" s="24"/>
      <c r="Y282" s="91">
        <v>1</v>
      </c>
      <c r="Z282" s="24"/>
      <c r="AA282" s="24"/>
      <c r="AB282" s="24"/>
      <c r="AC282" s="24"/>
      <c r="AD282" s="24"/>
      <c r="AE282" s="24"/>
      <c r="AF282" s="24"/>
      <c r="AG282" s="24"/>
      <c r="AH282" s="24"/>
      <c r="AI282" s="24"/>
      <c r="AJ282" s="24"/>
      <c r="AK282" s="24"/>
      <c r="AL282" s="24" t="s">
        <v>754</v>
      </c>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v>2</v>
      </c>
      <c r="BJ282" s="24">
        <v>2</v>
      </c>
      <c r="BK282" s="24">
        <v>1</v>
      </c>
      <c r="BL282" s="24">
        <v>2</v>
      </c>
      <c r="BM282" s="24">
        <v>2</v>
      </c>
      <c r="BN282" s="24">
        <v>2</v>
      </c>
      <c r="BO282" s="24">
        <v>2</v>
      </c>
      <c r="BP282" s="24">
        <v>1</v>
      </c>
      <c r="BQ282" s="24">
        <v>2</v>
      </c>
      <c r="BR282" s="24">
        <v>1</v>
      </c>
      <c r="BS282" s="24">
        <v>2</v>
      </c>
      <c r="BT282" s="24">
        <v>2</v>
      </c>
      <c r="BU282" s="24">
        <v>2</v>
      </c>
      <c r="BV282" s="24">
        <v>2</v>
      </c>
      <c r="BW282" s="24">
        <v>2</v>
      </c>
      <c r="BX282" s="24">
        <v>1</v>
      </c>
      <c r="BY282" s="24">
        <v>2</v>
      </c>
      <c r="BZ282" s="24">
        <v>2</v>
      </c>
      <c r="CA282" s="24">
        <v>1</v>
      </c>
      <c r="CB282" s="24">
        <v>1</v>
      </c>
      <c r="CC282" s="24">
        <v>0</v>
      </c>
      <c r="CD282" s="24">
        <v>2</v>
      </c>
      <c r="CE282" s="24">
        <v>2</v>
      </c>
      <c r="CF282" s="24">
        <v>2</v>
      </c>
      <c r="CG282" s="24">
        <v>2</v>
      </c>
      <c r="CH282" s="24">
        <v>2</v>
      </c>
      <c r="CI282" s="24">
        <v>2</v>
      </c>
      <c r="CJ282" s="24"/>
      <c r="CK282" s="24">
        <v>2</v>
      </c>
      <c r="CL282" s="57">
        <f t="shared" si="99"/>
        <v>21</v>
      </c>
      <c r="CM282" s="67">
        <f t="shared" si="100"/>
        <v>0.75</v>
      </c>
      <c r="CN282" s="57">
        <f t="shared" si="101"/>
        <v>6</v>
      </c>
      <c r="CO282" s="67">
        <f t="shared" si="102"/>
        <v>0.21428571428571427</v>
      </c>
      <c r="CP282" s="57">
        <f t="shared" si="103"/>
        <v>1</v>
      </c>
      <c r="CQ282" s="67">
        <f t="shared" si="104"/>
        <v>3.5714285714285712E-2</v>
      </c>
      <c r="CR282" s="57">
        <f t="shared" si="105"/>
        <v>1.7142857142857142</v>
      </c>
      <c r="CS282" s="57" t="str">
        <f t="shared" si="107"/>
        <v>Đạt mục tiêu</v>
      </c>
    </row>
    <row r="283" spans="1:97" ht="30.75" customHeight="1">
      <c r="A283" s="21">
        <v>201</v>
      </c>
      <c r="B283" s="24">
        <v>420</v>
      </c>
      <c r="C283" s="190"/>
      <c r="D283" s="192"/>
      <c r="E283" s="190"/>
      <c r="F283" s="192"/>
      <c r="G283" s="50" t="s">
        <v>439</v>
      </c>
      <c r="H283" s="50" t="s">
        <v>449</v>
      </c>
      <c r="I283" s="52" t="s">
        <v>780</v>
      </c>
      <c r="J283" s="24" t="s">
        <v>497</v>
      </c>
      <c r="K283" s="52" t="s">
        <v>344</v>
      </c>
      <c r="L283" s="24" t="s">
        <v>298</v>
      </c>
      <c r="M283" s="24" t="s">
        <v>186</v>
      </c>
      <c r="N283" s="24"/>
      <c r="O283" s="24"/>
      <c r="P283" s="24"/>
      <c r="Q283" s="24" t="s">
        <v>186</v>
      </c>
      <c r="R283" s="24"/>
      <c r="S283" s="24"/>
      <c r="T283" s="24"/>
      <c r="U283" s="24"/>
      <c r="V283" s="24"/>
      <c r="W283" s="28">
        <f t="shared" si="106"/>
        <v>1</v>
      </c>
      <c r="X283" s="24"/>
      <c r="Y283" s="93">
        <v>1</v>
      </c>
      <c r="Z283" s="24"/>
      <c r="AA283" s="24"/>
      <c r="AB283" s="24"/>
      <c r="AC283" s="24"/>
      <c r="AD283" s="24"/>
      <c r="AE283" s="24"/>
      <c r="AF283" s="24"/>
      <c r="AG283" s="24"/>
      <c r="AH283" s="24"/>
      <c r="AI283" s="24"/>
      <c r="AJ283" s="24"/>
      <c r="AK283" s="24"/>
      <c r="AL283" s="24"/>
      <c r="AM283" s="24" t="s">
        <v>754</v>
      </c>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v>2</v>
      </c>
      <c r="BJ283" s="24">
        <v>2</v>
      </c>
      <c r="BK283" s="24">
        <v>1</v>
      </c>
      <c r="BL283" s="24">
        <v>2</v>
      </c>
      <c r="BM283" s="24">
        <v>2</v>
      </c>
      <c r="BN283" s="24">
        <v>2</v>
      </c>
      <c r="BO283" s="24">
        <v>2</v>
      </c>
      <c r="BP283" s="24">
        <v>1</v>
      </c>
      <c r="BQ283" s="24">
        <v>2</v>
      </c>
      <c r="BR283" s="24">
        <v>1</v>
      </c>
      <c r="BS283" s="24">
        <v>2</v>
      </c>
      <c r="BT283" s="24">
        <v>2</v>
      </c>
      <c r="BU283" s="24">
        <v>2</v>
      </c>
      <c r="BV283" s="24">
        <v>2</v>
      </c>
      <c r="BW283" s="24">
        <v>2</v>
      </c>
      <c r="BX283" s="24">
        <v>1</v>
      </c>
      <c r="BY283" s="24">
        <v>2</v>
      </c>
      <c r="BZ283" s="24">
        <v>2</v>
      </c>
      <c r="CA283" s="24">
        <v>1</v>
      </c>
      <c r="CB283" s="24">
        <v>1</v>
      </c>
      <c r="CC283" s="24">
        <v>0</v>
      </c>
      <c r="CD283" s="24">
        <v>2</v>
      </c>
      <c r="CE283" s="24">
        <v>2</v>
      </c>
      <c r="CF283" s="24">
        <v>2</v>
      </c>
      <c r="CG283" s="24">
        <v>2</v>
      </c>
      <c r="CH283" s="24">
        <v>2</v>
      </c>
      <c r="CI283" s="24">
        <v>2</v>
      </c>
      <c r="CJ283" s="24"/>
      <c r="CK283" s="24">
        <v>2</v>
      </c>
      <c r="CL283" s="57">
        <f t="shared" si="99"/>
        <v>21</v>
      </c>
      <c r="CM283" s="67">
        <f t="shared" si="100"/>
        <v>0.75</v>
      </c>
      <c r="CN283" s="57">
        <f t="shared" si="101"/>
        <v>6</v>
      </c>
      <c r="CO283" s="67">
        <f t="shared" si="102"/>
        <v>0.21428571428571427</v>
      </c>
      <c r="CP283" s="57">
        <f t="shared" si="103"/>
        <v>1</v>
      </c>
      <c r="CQ283" s="67">
        <f t="shared" si="104"/>
        <v>3.5714285714285712E-2</v>
      </c>
      <c r="CR283" s="57">
        <f t="shared" si="105"/>
        <v>1.7142857142857142</v>
      </c>
      <c r="CS283" s="57" t="str">
        <f t="shared" si="107"/>
        <v>Đạt mục tiêu</v>
      </c>
    </row>
    <row r="284" spans="1:97" ht="28.5" customHeight="1">
      <c r="A284" s="21"/>
      <c r="B284" s="24"/>
      <c r="C284" s="190"/>
      <c r="D284" s="192"/>
      <c r="E284" s="190"/>
      <c r="F284" s="192"/>
      <c r="G284" s="50" t="s">
        <v>609</v>
      </c>
      <c r="H284" s="50" t="s">
        <v>610</v>
      </c>
      <c r="I284" s="52" t="s">
        <v>780</v>
      </c>
      <c r="J284" s="24" t="s">
        <v>497</v>
      </c>
      <c r="K284" s="52" t="s">
        <v>344</v>
      </c>
      <c r="L284" s="24" t="s">
        <v>298</v>
      </c>
      <c r="M284" s="24" t="s">
        <v>186</v>
      </c>
      <c r="N284" s="24"/>
      <c r="O284" s="24"/>
      <c r="P284" s="24"/>
      <c r="Q284" s="24" t="s">
        <v>186</v>
      </c>
      <c r="R284" s="24"/>
      <c r="S284" s="24"/>
      <c r="T284" s="24"/>
      <c r="U284" s="24"/>
      <c r="V284" s="24"/>
      <c r="W284" s="28">
        <f t="shared" si="106"/>
        <v>1</v>
      </c>
      <c r="X284" s="24"/>
      <c r="Y284" s="91">
        <v>1</v>
      </c>
      <c r="Z284" s="24"/>
      <c r="AA284" s="24"/>
      <c r="AB284" s="24"/>
      <c r="AC284" s="24"/>
      <c r="AD284" s="24"/>
      <c r="AE284" s="24"/>
      <c r="AF284" s="24"/>
      <c r="AG284" s="24"/>
      <c r="AH284" s="24"/>
      <c r="AI284" s="24"/>
      <c r="AJ284" s="24"/>
      <c r="AK284" s="24"/>
      <c r="AL284" s="24"/>
      <c r="AM284" s="24"/>
      <c r="AN284" s="24" t="s">
        <v>754</v>
      </c>
      <c r="AO284" s="24"/>
      <c r="AP284" s="24"/>
      <c r="AQ284" s="24"/>
      <c r="AR284" s="24"/>
      <c r="AS284" s="24"/>
      <c r="AT284" s="24"/>
      <c r="AU284" s="24"/>
      <c r="AV284" s="24"/>
      <c r="AW284" s="24"/>
      <c r="AX284" s="24"/>
      <c r="AY284" s="24"/>
      <c r="AZ284" s="24"/>
      <c r="BA284" s="24"/>
      <c r="BB284" s="24"/>
      <c r="BC284" s="24"/>
      <c r="BD284" s="24"/>
      <c r="BE284" s="24"/>
      <c r="BF284" s="24"/>
      <c r="BG284" s="24"/>
      <c r="BH284" s="24"/>
      <c r="BI284" s="24">
        <v>2</v>
      </c>
      <c r="BJ284" s="24">
        <v>2</v>
      </c>
      <c r="BK284" s="24">
        <v>1</v>
      </c>
      <c r="BL284" s="24">
        <v>2</v>
      </c>
      <c r="BM284" s="24">
        <v>2</v>
      </c>
      <c r="BN284" s="24">
        <v>2</v>
      </c>
      <c r="BO284" s="24">
        <v>2</v>
      </c>
      <c r="BP284" s="24">
        <v>1</v>
      </c>
      <c r="BQ284" s="24">
        <v>2</v>
      </c>
      <c r="BR284" s="24">
        <v>1</v>
      </c>
      <c r="BS284" s="24">
        <v>2</v>
      </c>
      <c r="BT284" s="24">
        <v>2</v>
      </c>
      <c r="BU284" s="24">
        <v>2</v>
      </c>
      <c r="BV284" s="24">
        <v>2</v>
      </c>
      <c r="BW284" s="24">
        <v>2</v>
      </c>
      <c r="BX284" s="24">
        <v>1</v>
      </c>
      <c r="BY284" s="24">
        <v>2</v>
      </c>
      <c r="BZ284" s="24">
        <v>2</v>
      </c>
      <c r="CA284" s="24">
        <v>1</v>
      </c>
      <c r="CB284" s="24">
        <v>1</v>
      </c>
      <c r="CC284" s="24">
        <v>0</v>
      </c>
      <c r="CD284" s="24">
        <v>2</v>
      </c>
      <c r="CE284" s="24">
        <v>2</v>
      </c>
      <c r="CF284" s="24">
        <v>2</v>
      </c>
      <c r="CG284" s="24">
        <v>2</v>
      </c>
      <c r="CH284" s="24">
        <v>2</v>
      </c>
      <c r="CI284" s="24">
        <v>2</v>
      </c>
      <c r="CJ284" s="24"/>
      <c r="CK284" s="24">
        <v>2</v>
      </c>
      <c r="CL284" s="57">
        <f t="shared" si="99"/>
        <v>21</v>
      </c>
      <c r="CM284" s="67">
        <f t="shared" si="100"/>
        <v>0.75</v>
      </c>
      <c r="CN284" s="57">
        <f t="shared" si="101"/>
        <v>6</v>
      </c>
      <c r="CO284" s="67">
        <f t="shared" si="102"/>
        <v>0.21428571428571427</v>
      </c>
      <c r="CP284" s="57">
        <f t="shared" si="103"/>
        <v>1</v>
      </c>
      <c r="CQ284" s="67">
        <f t="shared" si="104"/>
        <v>3.5714285714285712E-2</v>
      </c>
      <c r="CR284" s="57">
        <f t="shared" si="105"/>
        <v>1.7142857142857142</v>
      </c>
      <c r="CS284" s="57" t="str">
        <f t="shared" si="107"/>
        <v>Đạt mục tiêu</v>
      </c>
    </row>
    <row r="285" spans="1:97" ht="47.25">
      <c r="A285" s="21"/>
      <c r="B285" s="24"/>
      <c r="C285" s="190"/>
      <c r="D285" s="192"/>
      <c r="E285" s="190"/>
      <c r="F285" s="192"/>
      <c r="G285" s="50" t="s">
        <v>442</v>
      </c>
      <c r="H285" s="50" t="s">
        <v>1110</v>
      </c>
      <c r="I285" s="52" t="s">
        <v>780</v>
      </c>
      <c r="J285" s="24" t="s">
        <v>497</v>
      </c>
      <c r="K285" s="52" t="s">
        <v>344</v>
      </c>
      <c r="L285" s="24" t="s">
        <v>298</v>
      </c>
      <c r="M285" s="24" t="s">
        <v>186</v>
      </c>
      <c r="N285" s="24"/>
      <c r="O285" s="24"/>
      <c r="P285" s="24"/>
      <c r="Q285" s="24"/>
      <c r="R285" s="24" t="s">
        <v>186</v>
      </c>
      <c r="S285" s="24"/>
      <c r="T285" s="24"/>
      <c r="U285" s="24"/>
      <c r="V285" s="24"/>
      <c r="W285" s="28">
        <f t="shared" si="106"/>
        <v>1</v>
      </c>
      <c r="X285" s="24"/>
      <c r="Y285" s="91"/>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t="s">
        <v>754</v>
      </c>
      <c r="AV285" s="24"/>
      <c r="AW285" s="24"/>
      <c r="AX285" s="24"/>
      <c r="AY285" s="24"/>
      <c r="AZ285" s="24"/>
      <c r="BA285" s="24"/>
      <c r="BB285" s="24"/>
      <c r="BC285" s="24"/>
      <c r="BD285" s="24"/>
      <c r="BE285" s="24"/>
      <c r="BF285" s="24"/>
      <c r="BG285" s="24"/>
      <c r="BH285" s="24"/>
      <c r="BI285" s="24">
        <v>2</v>
      </c>
      <c r="BJ285" s="24">
        <v>2</v>
      </c>
      <c r="BK285" s="24">
        <v>1</v>
      </c>
      <c r="BL285" s="24">
        <v>2</v>
      </c>
      <c r="BM285" s="24">
        <v>2</v>
      </c>
      <c r="BN285" s="24">
        <v>2</v>
      </c>
      <c r="BO285" s="24">
        <v>2</v>
      </c>
      <c r="BP285" s="24">
        <v>1</v>
      </c>
      <c r="BQ285" s="24">
        <v>2</v>
      </c>
      <c r="BR285" s="24">
        <v>1</v>
      </c>
      <c r="BS285" s="24">
        <v>2</v>
      </c>
      <c r="BT285" s="24">
        <v>2</v>
      </c>
      <c r="BU285" s="24">
        <v>2</v>
      </c>
      <c r="BV285" s="24">
        <v>2</v>
      </c>
      <c r="BW285" s="24">
        <v>2</v>
      </c>
      <c r="BX285" s="24">
        <v>1</v>
      </c>
      <c r="BY285" s="24">
        <v>2</v>
      </c>
      <c r="BZ285" s="24">
        <v>2</v>
      </c>
      <c r="CA285" s="24">
        <v>2</v>
      </c>
      <c r="CB285" s="24">
        <v>1</v>
      </c>
      <c r="CC285" s="24">
        <v>0</v>
      </c>
      <c r="CD285" s="24">
        <v>2</v>
      </c>
      <c r="CE285" s="24">
        <v>2</v>
      </c>
      <c r="CF285" s="24">
        <v>2</v>
      </c>
      <c r="CG285" s="24">
        <v>2</v>
      </c>
      <c r="CH285" s="24">
        <v>2</v>
      </c>
      <c r="CI285" s="24">
        <v>2</v>
      </c>
      <c r="CJ285" s="24"/>
      <c r="CK285" s="24">
        <v>2</v>
      </c>
      <c r="CL285" s="57">
        <f t="shared" si="99"/>
        <v>22</v>
      </c>
      <c r="CM285" s="67">
        <f t="shared" si="100"/>
        <v>0.7857142857142857</v>
      </c>
      <c r="CN285" s="57">
        <f t="shared" si="101"/>
        <v>5</v>
      </c>
      <c r="CO285" s="67">
        <f t="shared" si="102"/>
        <v>0.17857142857142858</v>
      </c>
      <c r="CP285" s="57">
        <f t="shared" si="103"/>
        <v>1</v>
      </c>
      <c r="CQ285" s="67">
        <f t="shared" si="104"/>
        <v>3.5714285714285712E-2</v>
      </c>
      <c r="CR285" s="57">
        <f t="shared" si="105"/>
        <v>1.75</v>
      </c>
      <c r="CS285" s="57" t="str">
        <f t="shared" si="107"/>
        <v>Đạt mục tiêu</v>
      </c>
    </row>
    <row r="286" spans="1:97" ht="31.5">
      <c r="A286" s="21"/>
      <c r="B286" s="24"/>
      <c r="C286" s="190"/>
      <c r="D286" s="192"/>
      <c r="E286" s="190"/>
      <c r="F286" s="192"/>
      <c r="G286" s="50" t="s">
        <v>1182</v>
      </c>
      <c r="H286" s="50" t="s">
        <v>1183</v>
      </c>
      <c r="I286" s="52" t="s">
        <v>780</v>
      </c>
      <c r="J286" s="24" t="s">
        <v>497</v>
      </c>
      <c r="K286" s="52" t="s">
        <v>344</v>
      </c>
      <c r="L286" s="24" t="s">
        <v>298</v>
      </c>
      <c r="M286" s="24" t="s">
        <v>186</v>
      </c>
      <c r="N286" s="24"/>
      <c r="O286" s="24"/>
      <c r="P286" s="24"/>
      <c r="Q286" s="24"/>
      <c r="R286" s="24"/>
      <c r="S286" s="24" t="s">
        <v>186</v>
      </c>
      <c r="T286" s="24"/>
      <c r="U286" s="24"/>
      <c r="V286" s="24"/>
      <c r="W286" s="28">
        <f t="shared" si="106"/>
        <v>1</v>
      </c>
      <c r="X286" s="24"/>
      <c r="Y286" s="91">
        <v>1</v>
      </c>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t="s">
        <v>754</v>
      </c>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57"/>
      <c r="CM286" s="67"/>
      <c r="CN286" s="57"/>
      <c r="CO286" s="67"/>
      <c r="CP286" s="57"/>
      <c r="CQ286" s="67"/>
      <c r="CR286" s="57"/>
      <c r="CS286" s="57"/>
    </row>
    <row r="287" spans="1:97" ht="35.25" customHeight="1">
      <c r="A287" s="21"/>
      <c r="B287" s="24"/>
      <c r="C287" s="190"/>
      <c r="D287" s="192"/>
      <c r="E287" s="190"/>
      <c r="F287" s="192"/>
      <c r="G287" s="50" t="s">
        <v>440</v>
      </c>
      <c r="H287" s="50" t="s">
        <v>450</v>
      </c>
      <c r="I287" s="52" t="s">
        <v>780</v>
      </c>
      <c r="J287" s="24" t="s">
        <v>497</v>
      </c>
      <c r="K287" s="52" t="s">
        <v>344</v>
      </c>
      <c r="L287" s="24" t="s">
        <v>298</v>
      </c>
      <c r="M287" s="24" t="s">
        <v>186</v>
      </c>
      <c r="N287" s="24"/>
      <c r="O287" s="24"/>
      <c r="P287" s="24"/>
      <c r="Q287" s="24"/>
      <c r="R287" s="24"/>
      <c r="S287" s="24" t="s">
        <v>186</v>
      </c>
      <c r="T287" s="24"/>
      <c r="U287" s="24"/>
      <c r="V287" s="24"/>
      <c r="W287" s="28">
        <f t="shared" si="106"/>
        <v>1</v>
      </c>
      <c r="X287" s="24"/>
      <c r="Y287" s="93">
        <v>1</v>
      </c>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t="s">
        <v>754</v>
      </c>
      <c r="AW287" s="24"/>
      <c r="AX287" s="24"/>
      <c r="AY287" s="24"/>
      <c r="AZ287" s="24"/>
      <c r="BA287" s="24"/>
      <c r="BB287" s="24"/>
      <c r="BC287" s="24"/>
      <c r="BD287" s="24"/>
      <c r="BE287" s="24"/>
      <c r="BF287" s="24"/>
      <c r="BG287" s="24"/>
      <c r="BH287" s="24"/>
      <c r="BI287" s="24">
        <v>2</v>
      </c>
      <c r="BJ287" s="24">
        <v>2</v>
      </c>
      <c r="BK287" s="24">
        <v>1</v>
      </c>
      <c r="BL287" s="24">
        <v>2</v>
      </c>
      <c r="BM287" s="24">
        <v>2</v>
      </c>
      <c r="BN287" s="24">
        <v>2</v>
      </c>
      <c r="BO287" s="24">
        <v>2</v>
      </c>
      <c r="BP287" s="24">
        <v>1</v>
      </c>
      <c r="BQ287" s="24">
        <v>2</v>
      </c>
      <c r="BR287" s="24">
        <v>1</v>
      </c>
      <c r="BS287" s="24">
        <v>2</v>
      </c>
      <c r="BT287" s="24">
        <v>2</v>
      </c>
      <c r="BU287" s="24">
        <v>2</v>
      </c>
      <c r="BV287" s="24">
        <v>2</v>
      </c>
      <c r="BW287" s="24">
        <v>2</v>
      </c>
      <c r="BX287" s="24">
        <v>2</v>
      </c>
      <c r="BY287" s="24">
        <v>2</v>
      </c>
      <c r="BZ287" s="24">
        <v>2</v>
      </c>
      <c r="CA287" s="24">
        <v>2</v>
      </c>
      <c r="CB287" s="24">
        <v>1</v>
      </c>
      <c r="CC287" s="24">
        <v>0</v>
      </c>
      <c r="CD287" s="24">
        <v>2</v>
      </c>
      <c r="CE287" s="24">
        <v>2</v>
      </c>
      <c r="CF287" s="24">
        <v>2</v>
      </c>
      <c r="CG287" s="24">
        <v>2</v>
      </c>
      <c r="CH287" s="24">
        <v>2</v>
      </c>
      <c r="CI287" s="24">
        <v>2</v>
      </c>
      <c r="CJ287" s="24"/>
      <c r="CK287" s="24">
        <v>2</v>
      </c>
      <c r="CL287" s="57">
        <f t="shared" si="99"/>
        <v>23</v>
      </c>
      <c r="CM287" s="67">
        <f t="shared" si="100"/>
        <v>0.8214285714285714</v>
      </c>
      <c r="CN287" s="57">
        <f t="shared" si="101"/>
        <v>4</v>
      </c>
      <c r="CO287" s="67">
        <f t="shared" si="102"/>
        <v>0.14285714285714285</v>
      </c>
      <c r="CP287" s="57">
        <f t="shared" si="103"/>
        <v>1</v>
      </c>
      <c r="CQ287" s="67">
        <f t="shared" si="104"/>
        <v>3.5714285714285712E-2</v>
      </c>
      <c r="CR287" s="57">
        <f t="shared" si="105"/>
        <v>1.7857142857142858</v>
      </c>
      <c r="CS287" s="57" t="str">
        <f t="shared" si="107"/>
        <v>Đạt mục tiêu</v>
      </c>
    </row>
    <row r="288" spans="1:97" ht="35.25" customHeight="1">
      <c r="A288" s="21"/>
      <c r="B288" s="24"/>
      <c r="C288" s="190"/>
      <c r="D288" s="192"/>
      <c r="E288" s="190"/>
      <c r="F288" s="192"/>
      <c r="G288" s="50" t="s">
        <v>1199</v>
      </c>
      <c r="H288" s="50" t="s">
        <v>1200</v>
      </c>
      <c r="I288" s="52" t="s">
        <v>780</v>
      </c>
      <c r="J288" s="24" t="s">
        <v>497</v>
      </c>
      <c r="K288" s="52" t="s">
        <v>344</v>
      </c>
      <c r="L288" s="24" t="s">
        <v>298</v>
      </c>
      <c r="M288" s="24" t="s">
        <v>186</v>
      </c>
      <c r="N288" s="24"/>
      <c r="O288" s="24"/>
      <c r="P288" s="24"/>
      <c r="Q288" s="24"/>
      <c r="R288" s="24" t="s">
        <v>186</v>
      </c>
      <c r="S288" s="24"/>
      <c r="T288" s="24"/>
      <c r="U288" s="24"/>
      <c r="V288" s="24"/>
      <c r="W288" s="28">
        <f t="shared" si="106"/>
        <v>1</v>
      </c>
      <c r="X288" s="24"/>
      <c r="Y288" s="91">
        <v>1</v>
      </c>
      <c r="Z288" s="24"/>
      <c r="AA288" s="24"/>
      <c r="AB288" s="24"/>
      <c r="AC288" s="24"/>
      <c r="AD288" s="24"/>
      <c r="AE288" s="24"/>
      <c r="AF288" s="24"/>
      <c r="AG288" s="24"/>
      <c r="AH288" s="24"/>
      <c r="AI288" s="24"/>
      <c r="AJ288" s="24"/>
      <c r="AK288" s="24"/>
      <c r="AL288" s="24"/>
      <c r="AM288" s="24"/>
      <c r="AN288" s="24"/>
      <c r="AO288" s="24"/>
      <c r="AP288" s="24"/>
      <c r="AQ288" s="24"/>
      <c r="AR288" s="24"/>
      <c r="AS288" s="24"/>
      <c r="AT288" s="24" t="s">
        <v>754</v>
      </c>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57"/>
      <c r="CM288" s="67"/>
      <c r="CN288" s="57"/>
      <c r="CO288" s="67"/>
      <c r="CP288" s="57"/>
      <c r="CQ288" s="67"/>
      <c r="CR288" s="57"/>
      <c r="CS288" s="57"/>
    </row>
    <row r="289" spans="1:97" ht="35.25" customHeight="1">
      <c r="A289" s="21"/>
      <c r="B289" s="24"/>
      <c r="C289" s="190"/>
      <c r="D289" s="192"/>
      <c r="E289" s="190"/>
      <c r="F289" s="192"/>
      <c r="G289" s="50" t="s">
        <v>441</v>
      </c>
      <c r="H289" s="50" t="s">
        <v>638</v>
      </c>
      <c r="I289" s="52" t="s">
        <v>780</v>
      </c>
      <c r="J289" s="24" t="s">
        <v>497</v>
      </c>
      <c r="K289" s="52" t="s">
        <v>344</v>
      </c>
      <c r="L289" s="24" t="s">
        <v>298</v>
      </c>
      <c r="M289" s="24" t="s">
        <v>186</v>
      </c>
      <c r="N289" s="24"/>
      <c r="O289" s="24"/>
      <c r="P289" s="24"/>
      <c r="Q289" s="24"/>
      <c r="R289" s="24" t="s">
        <v>186</v>
      </c>
      <c r="S289" s="24"/>
      <c r="T289" s="24"/>
      <c r="U289" s="24"/>
      <c r="V289" s="24"/>
      <c r="W289" s="28">
        <f t="shared" si="106"/>
        <v>1</v>
      </c>
      <c r="X289" s="24"/>
      <c r="Y289" s="91">
        <v>1</v>
      </c>
      <c r="Z289" s="24"/>
      <c r="AA289" s="24"/>
      <c r="AB289" s="24"/>
      <c r="AC289" s="24"/>
      <c r="AD289" s="24"/>
      <c r="AE289" s="24"/>
      <c r="AF289" s="24"/>
      <c r="AG289" s="24"/>
      <c r="AH289" s="24"/>
      <c r="AI289" s="24"/>
      <c r="AJ289" s="24"/>
      <c r="AK289" s="24"/>
      <c r="AL289" s="24"/>
      <c r="AM289" s="24"/>
      <c r="AN289" s="24"/>
      <c r="AO289" s="24"/>
      <c r="AP289" s="24"/>
      <c r="AQ289" s="24"/>
      <c r="AR289" s="24"/>
      <c r="AS289" s="24" t="s">
        <v>754</v>
      </c>
      <c r="AT289" s="24"/>
      <c r="AU289" s="24"/>
      <c r="AV289" s="24"/>
      <c r="AW289" s="24"/>
      <c r="AX289" s="24"/>
      <c r="AY289" s="24"/>
      <c r="AZ289" s="24"/>
      <c r="BA289" s="24"/>
      <c r="BB289" s="24"/>
      <c r="BC289" s="24"/>
      <c r="BD289" s="24"/>
      <c r="BE289" s="24"/>
      <c r="BF289" s="24"/>
      <c r="BG289" s="24"/>
      <c r="BH289" s="24"/>
      <c r="BI289" s="24">
        <v>2</v>
      </c>
      <c r="BJ289" s="24">
        <v>2</v>
      </c>
      <c r="BK289" s="24">
        <v>1</v>
      </c>
      <c r="BL289" s="24">
        <v>2</v>
      </c>
      <c r="BM289" s="24">
        <v>2</v>
      </c>
      <c r="BN289" s="24">
        <v>2</v>
      </c>
      <c r="BO289" s="24">
        <v>2</v>
      </c>
      <c r="BP289" s="24">
        <v>1</v>
      </c>
      <c r="BQ289" s="24">
        <v>2</v>
      </c>
      <c r="BR289" s="24">
        <v>1</v>
      </c>
      <c r="BS289" s="24">
        <v>2</v>
      </c>
      <c r="BT289" s="24">
        <v>2</v>
      </c>
      <c r="BU289" s="24">
        <v>2</v>
      </c>
      <c r="BV289" s="24">
        <v>2</v>
      </c>
      <c r="BW289" s="24">
        <v>2</v>
      </c>
      <c r="BX289" s="24">
        <v>1</v>
      </c>
      <c r="BY289" s="24">
        <v>2</v>
      </c>
      <c r="BZ289" s="24">
        <v>2</v>
      </c>
      <c r="CA289" s="24">
        <v>2</v>
      </c>
      <c r="CB289" s="24">
        <v>1</v>
      </c>
      <c r="CC289" s="24">
        <v>0</v>
      </c>
      <c r="CD289" s="24">
        <v>2</v>
      </c>
      <c r="CE289" s="24">
        <v>2</v>
      </c>
      <c r="CF289" s="24">
        <v>2</v>
      </c>
      <c r="CG289" s="24">
        <v>2</v>
      </c>
      <c r="CH289" s="24">
        <v>2</v>
      </c>
      <c r="CI289" s="24">
        <v>2</v>
      </c>
      <c r="CJ289" s="24"/>
      <c r="CK289" s="24">
        <v>2</v>
      </c>
      <c r="CL289" s="57">
        <f t="shared" si="99"/>
        <v>22</v>
      </c>
      <c r="CM289" s="67">
        <f t="shared" si="100"/>
        <v>0.7857142857142857</v>
      </c>
      <c r="CN289" s="57">
        <f t="shared" si="101"/>
        <v>5</v>
      </c>
      <c r="CO289" s="67">
        <f t="shared" si="102"/>
        <v>0.17857142857142858</v>
      </c>
      <c r="CP289" s="57">
        <f t="shared" si="103"/>
        <v>1</v>
      </c>
      <c r="CQ289" s="67">
        <f t="shared" si="104"/>
        <v>3.5714285714285712E-2</v>
      </c>
      <c r="CR289" s="57">
        <f t="shared" si="105"/>
        <v>1.75</v>
      </c>
      <c r="CS289" s="57" t="str">
        <f t="shared" si="107"/>
        <v>Đạt mục tiêu</v>
      </c>
    </row>
    <row r="290" spans="1:97" ht="33.75" customHeight="1">
      <c r="A290" s="21"/>
      <c r="B290" s="24"/>
      <c r="C290" s="190"/>
      <c r="D290" s="192"/>
      <c r="E290" s="190"/>
      <c r="F290" s="192"/>
      <c r="G290" s="50" t="s">
        <v>611</v>
      </c>
      <c r="H290" s="50" t="s">
        <v>612</v>
      </c>
      <c r="I290" s="52" t="s">
        <v>780</v>
      </c>
      <c r="J290" s="24" t="s">
        <v>497</v>
      </c>
      <c r="K290" s="52" t="s">
        <v>344</v>
      </c>
      <c r="L290" s="24" t="s">
        <v>298</v>
      </c>
      <c r="M290" s="24" t="s">
        <v>186</v>
      </c>
      <c r="N290" s="24"/>
      <c r="O290" s="24"/>
      <c r="P290" s="24"/>
      <c r="Q290" s="24"/>
      <c r="R290" s="24"/>
      <c r="S290" s="24"/>
      <c r="T290" s="24" t="s">
        <v>186</v>
      </c>
      <c r="U290" s="24"/>
      <c r="V290" s="24"/>
      <c r="W290" s="28">
        <f t="shared" si="106"/>
        <v>1</v>
      </c>
      <c r="X290" s="24"/>
      <c r="Y290" s="91"/>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t="s">
        <v>754</v>
      </c>
      <c r="BA290" s="24"/>
      <c r="BB290" s="24"/>
      <c r="BC290" s="24"/>
      <c r="BD290" s="24"/>
      <c r="BE290" s="24"/>
      <c r="BF290" s="24"/>
      <c r="BG290" s="24"/>
      <c r="BH290" s="24"/>
      <c r="BI290" s="24">
        <v>2</v>
      </c>
      <c r="BJ290" s="24">
        <v>2</v>
      </c>
      <c r="BK290" s="24">
        <v>1</v>
      </c>
      <c r="BL290" s="24">
        <v>2</v>
      </c>
      <c r="BM290" s="24">
        <v>2</v>
      </c>
      <c r="BN290" s="24">
        <v>2</v>
      </c>
      <c r="BO290" s="24">
        <v>2</v>
      </c>
      <c r="BP290" s="24">
        <v>1</v>
      </c>
      <c r="BQ290" s="24">
        <v>2</v>
      </c>
      <c r="BR290" s="24">
        <v>1</v>
      </c>
      <c r="BS290" s="24">
        <v>2</v>
      </c>
      <c r="BT290" s="24">
        <v>2</v>
      </c>
      <c r="BU290" s="24">
        <v>2</v>
      </c>
      <c r="BV290" s="24">
        <v>2</v>
      </c>
      <c r="BW290" s="24">
        <v>2</v>
      </c>
      <c r="BX290" s="24">
        <v>2</v>
      </c>
      <c r="BY290" s="24">
        <v>2</v>
      </c>
      <c r="BZ290" s="24">
        <v>2</v>
      </c>
      <c r="CA290" s="24">
        <v>2</v>
      </c>
      <c r="CB290" s="24">
        <v>1</v>
      </c>
      <c r="CC290" s="24">
        <v>1</v>
      </c>
      <c r="CD290" s="24">
        <v>2</v>
      </c>
      <c r="CE290" s="24">
        <v>2</v>
      </c>
      <c r="CF290" s="24">
        <v>2</v>
      </c>
      <c r="CG290" s="24">
        <v>2</v>
      </c>
      <c r="CH290" s="24">
        <v>2</v>
      </c>
      <c r="CI290" s="24">
        <v>2</v>
      </c>
      <c r="CJ290" s="24">
        <v>2</v>
      </c>
      <c r="CK290" s="24">
        <v>2</v>
      </c>
      <c r="CL290" s="57">
        <f t="shared" si="99"/>
        <v>24</v>
      </c>
      <c r="CM290" s="67">
        <f t="shared" si="100"/>
        <v>0.82758620689655171</v>
      </c>
      <c r="CN290" s="57">
        <f t="shared" si="101"/>
        <v>5</v>
      </c>
      <c r="CO290" s="67">
        <f t="shared" si="102"/>
        <v>0.17241379310344829</v>
      </c>
      <c r="CP290" s="57">
        <f t="shared" si="103"/>
        <v>0</v>
      </c>
      <c r="CQ290" s="67">
        <f t="shared" si="104"/>
        <v>0</v>
      </c>
      <c r="CR290" s="57">
        <f t="shared" si="105"/>
        <v>1.8275862068965518</v>
      </c>
      <c r="CS290" s="57" t="str">
        <f t="shared" si="107"/>
        <v>Đạt mục tiêu</v>
      </c>
    </row>
    <row r="291" spans="1:97" ht="30.75" customHeight="1">
      <c r="A291" s="21"/>
      <c r="B291" s="24"/>
      <c r="C291" s="190"/>
      <c r="D291" s="192"/>
      <c r="E291" s="190"/>
      <c r="F291" s="192"/>
      <c r="G291" s="50" t="s">
        <v>443</v>
      </c>
      <c r="H291" s="50" t="s">
        <v>451</v>
      </c>
      <c r="I291" s="52" t="s">
        <v>780</v>
      </c>
      <c r="J291" s="24" t="s">
        <v>497</v>
      </c>
      <c r="K291" s="52" t="s">
        <v>344</v>
      </c>
      <c r="L291" s="24" t="s">
        <v>298</v>
      </c>
      <c r="M291" s="24" t="s">
        <v>186</v>
      </c>
      <c r="N291" s="24"/>
      <c r="O291" s="24"/>
      <c r="P291" s="24"/>
      <c r="Q291" s="24"/>
      <c r="R291" s="24"/>
      <c r="S291" s="24" t="s">
        <v>186</v>
      </c>
      <c r="T291" s="24"/>
      <c r="U291" s="24"/>
      <c r="V291" s="24"/>
      <c r="W291" s="28">
        <f t="shared" si="106"/>
        <v>1</v>
      </c>
      <c r="X291" s="24"/>
      <c r="Y291" s="91"/>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t="s">
        <v>754</v>
      </c>
      <c r="AX291" s="24"/>
      <c r="AY291" s="24"/>
      <c r="AZ291" s="24"/>
      <c r="BA291" s="24"/>
      <c r="BB291" s="24"/>
      <c r="BC291" s="24"/>
      <c r="BD291" s="24"/>
      <c r="BE291" s="24"/>
      <c r="BF291" s="24"/>
      <c r="BG291" s="24"/>
      <c r="BH291" s="24"/>
      <c r="BI291" s="24">
        <v>2</v>
      </c>
      <c r="BJ291" s="24">
        <v>2</v>
      </c>
      <c r="BK291" s="24">
        <v>1</v>
      </c>
      <c r="BL291" s="24">
        <v>2</v>
      </c>
      <c r="BM291" s="24">
        <v>2</v>
      </c>
      <c r="BN291" s="24">
        <v>2</v>
      </c>
      <c r="BO291" s="24">
        <v>2</v>
      </c>
      <c r="BP291" s="24">
        <v>1</v>
      </c>
      <c r="BQ291" s="24">
        <v>2</v>
      </c>
      <c r="BR291" s="24">
        <v>1</v>
      </c>
      <c r="BS291" s="24">
        <v>2</v>
      </c>
      <c r="BT291" s="24">
        <v>2</v>
      </c>
      <c r="BU291" s="24">
        <v>2</v>
      </c>
      <c r="BV291" s="24">
        <v>2</v>
      </c>
      <c r="BW291" s="24">
        <v>2</v>
      </c>
      <c r="BX291" s="24">
        <v>2</v>
      </c>
      <c r="BY291" s="24">
        <v>2</v>
      </c>
      <c r="BZ291" s="24">
        <v>2</v>
      </c>
      <c r="CA291" s="24">
        <v>2</v>
      </c>
      <c r="CB291" s="24">
        <v>1</v>
      </c>
      <c r="CC291" s="24">
        <v>0</v>
      </c>
      <c r="CD291" s="24">
        <v>2</v>
      </c>
      <c r="CE291" s="24">
        <v>2</v>
      </c>
      <c r="CF291" s="24">
        <v>2</v>
      </c>
      <c r="CG291" s="24">
        <v>2</v>
      </c>
      <c r="CH291" s="24">
        <v>2</v>
      </c>
      <c r="CI291" s="24">
        <v>2</v>
      </c>
      <c r="CJ291" s="24"/>
      <c r="CK291" s="24">
        <v>2</v>
      </c>
      <c r="CL291" s="57">
        <f t="shared" si="99"/>
        <v>23</v>
      </c>
      <c r="CM291" s="67">
        <f t="shared" si="100"/>
        <v>0.8214285714285714</v>
      </c>
      <c r="CN291" s="57">
        <f t="shared" si="101"/>
        <v>4</v>
      </c>
      <c r="CO291" s="67">
        <f t="shared" si="102"/>
        <v>0.14285714285714285</v>
      </c>
      <c r="CP291" s="57">
        <f t="shared" si="103"/>
        <v>1</v>
      </c>
      <c r="CQ291" s="67">
        <f t="shared" si="104"/>
        <v>3.5714285714285712E-2</v>
      </c>
      <c r="CR291" s="57">
        <f t="shared" si="105"/>
        <v>1.7857142857142858</v>
      </c>
      <c r="CS291" s="57" t="str">
        <f t="shared" si="107"/>
        <v>Đạt mục tiêu</v>
      </c>
    </row>
    <row r="292" spans="1:97" ht="22.5" customHeight="1">
      <c r="A292" s="21"/>
      <c r="B292" s="24"/>
      <c r="C292" s="190"/>
      <c r="D292" s="192"/>
      <c r="E292" s="190"/>
      <c r="F292" s="192"/>
      <c r="G292" s="50" t="s">
        <v>445</v>
      </c>
      <c r="H292" s="50" t="s">
        <v>452</v>
      </c>
      <c r="I292" s="52" t="s">
        <v>780</v>
      </c>
      <c r="J292" s="24" t="s">
        <v>497</v>
      </c>
      <c r="K292" s="52" t="s">
        <v>344</v>
      </c>
      <c r="L292" s="24" t="s">
        <v>298</v>
      </c>
      <c r="M292" s="24" t="s">
        <v>186</v>
      </c>
      <c r="N292" s="24"/>
      <c r="O292" s="24"/>
      <c r="P292" s="24"/>
      <c r="Q292" s="24"/>
      <c r="R292" s="24"/>
      <c r="S292" s="24"/>
      <c r="T292" s="24"/>
      <c r="U292" s="24" t="s">
        <v>186</v>
      </c>
      <c r="V292" s="24"/>
      <c r="W292" s="28">
        <f t="shared" si="106"/>
        <v>1</v>
      </c>
      <c r="X292" s="24"/>
      <c r="Y292" s="91"/>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t="s">
        <v>754</v>
      </c>
      <c r="BD292" s="24"/>
      <c r="BE292" s="24"/>
      <c r="BF292" s="24"/>
      <c r="BG292" s="24"/>
      <c r="BH292" s="24"/>
      <c r="BI292" s="24">
        <v>2</v>
      </c>
      <c r="BJ292" s="24">
        <v>2</v>
      </c>
      <c r="BK292" s="24">
        <v>1</v>
      </c>
      <c r="BL292" s="24">
        <v>2</v>
      </c>
      <c r="BM292" s="24">
        <v>2</v>
      </c>
      <c r="BN292" s="24">
        <v>2</v>
      </c>
      <c r="BO292" s="24">
        <v>2</v>
      </c>
      <c r="BP292" s="24">
        <v>1</v>
      </c>
      <c r="BQ292" s="24">
        <v>2</v>
      </c>
      <c r="BR292" s="24">
        <v>2</v>
      </c>
      <c r="BS292" s="24">
        <v>2</v>
      </c>
      <c r="BT292" s="24">
        <v>2</v>
      </c>
      <c r="BU292" s="24">
        <v>2</v>
      </c>
      <c r="BV292" s="24">
        <v>2</v>
      </c>
      <c r="BW292" s="24">
        <v>2</v>
      </c>
      <c r="BX292" s="24">
        <v>2</v>
      </c>
      <c r="BY292" s="24">
        <v>2</v>
      </c>
      <c r="BZ292" s="24">
        <v>2</v>
      </c>
      <c r="CA292" s="24">
        <v>2</v>
      </c>
      <c r="CB292" s="24">
        <v>1</v>
      </c>
      <c r="CC292" s="24">
        <v>1</v>
      </c>
      <c r="CD292" s="24">
        <v>2</v>
      </c>
      <c r="CE292" s="24">
        <v>2</v>
      </c>
      <c r="CF292" s="24">
        <v>2</v>
      </c>
      <c r="CG292" s="24">
        <v>2</v>
      </c>
      <c r="CH292" s="24">
        <v>2</v>
      </c>
      <c r="CI292" s="24">
        <v>2</v>
      </c>
      <c r="CJ292" s="24">
        <v>2</v>
      </c>
      <c r="CK292" s="24">
        <v>2</v>
      </c>
      <c r="CL292" s="57">
        <f t="shared" si="99"/>
        <v>25</v>
      </c>
      <c r="CM292" s="67">
        <f t="shared" si="100"/>
        <v>0.86206896551724133</v>
      </c>
      <c r="CN292" s="57">
        <f t="shared" si="101"/>
        <v>4</v>
      </c>
      <c r="CO292" s="67">
        <f t="shared" si="102"/>
        <v>0.13793103448275862</v>
      </c>
      <c r="CP292" s="57">
        <f t="shared" si="103"/>
        <v>0</v>
      </c>
      <c r="CQ292" s="67">
        <f t="shared" si="104"/>
        <v>0</v>
      </c>
      <c r="CR292" s="57">
        <f t="shared" si="105"/>
        <v>1.8620689655172413</v>
      </c>
      <c r="CS292" s="57" t="str">
        <f t="shared" si="107"/>
        <v>Đạt mục tiêu</v>
      </c>
    </row>
    <row r="293" spans="1:97" ht="33" customHeight="1">
      <c r="A293" s="21"/>
      <c r="B293" s="24"/>
      <c r="C293" s="190"/>
      <c r="D293" s="192"/>
      <c r="E293" s="190"/>
      <c r="F293" s="192"/>
      <c r="G293" s="50" t="s">
        <v>447</v>
      </c>
      <c r="H293" s="50" t="s">
        <v>453</v>
      </c>
      <c r="I293" s="52" t="s">
        <v>780</v>
      </c>
      <c r="J293" s="24" t="s">
        <v>497</v>
      </c>
      <c r="K293" s="52" t="s">
        <v>344</v>
      </c>
      <c r="L293" s="24" t="s">
        <v>298</v>
      </c>
      <c r="M293" s="24" t="s">
        <v>186</v>
      </c>
      <c r="N293" s="24"/>
      <c r="O293" s="24"/>
      <c r="P293" s="24"/>
      <c r="Q293" s="24"/>
      <c r="R293" s="24"/>
      <c r="S293" s="24"/>
      <c r="T293" s="24"/>
      <c r="U293" s="24"/>
      <c r="V293" s="24" t="s">
        <v>186</v>
      </c>
      <c r="W293" s="28">
        <f t="shared" si="106"/>
        <v>1</v>
      </c>
      <c r="X293" s="24"/>
      <c r="Y293" s="91">
        <v>1</v>
      </c>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t="s">
        <v>754</v>
      </c>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57">
        <f t="shared" si="99"/>
        <v>0</v>
      </c>
      <c r="CM293" s="67" t="e">
        <f t="shared" si="100"/>
        <v>#DIV/0!</v>
      </c>
      <c r="CN293" s="57">
        <f t="shared" si="101"/>
        <v>0</v>
      </c>
      <c r="CO293" s="67" t="e">
        <f t="shared" si="102"/>
        <v>#DIV/0!</v>
      </c>
      <c r="CP293" s="57">
        <f t="shared" si="103"/>
        <v>0</v>
      </c>
      <c r="CQ293" s="67" t="e">
        <f t="shared" si="104"/>
        <v>#DIV/0!</v>
      </c>
      <c r="CR293" s="57" t="e">
        <f t="shared" si="105"/>
        <v>#DIV/0!</v>
      </c>
      <c r="CS293" s="57" t="e">
        <f t="shared" si="107"/>
        <v>#DIV/0!</v>
      </c>
    </row>
    <row r="294" spans="1:97" ht="33.75" customHeight="1">
      <c r="A294" s="21"/>
      <c r="B294" s="24"/>
      <c r="C294" s="190"/>
      <c r="D294" s="192"/>
      <c r="E294" s="190"/>
      <c r="F294" s="192"/>
      <c r="G294" s="50" t="s">
        <v>664</v>
      </c>
      <c r="H294" s="50" t="s">
        <v>663</v>
      </c>
      <c r="I294" s="52" t="s">
        <v>780</v>
      </c>
      <c r="J294" s="24" t="s">
        <v>497</v>
      </c>
      <c r="K294" s="52" t="s">
        <v>344</v>
      </c>
      <c r="L294" s="24" t="s">
        <v>298</v>
      </c>
      <c r="M294" s="24" t="s">
        <v>186</v>
      </c>
      <c r="N294" s="24"/>
      <c r="O294" s="24"/>
      <c r="P294" s="24"/>
      <c r="Q294" s="24"/>
      <c r="R294" s="24"/>
      <c r="S294" s="24"/>
      <c r="T294" s="24"/>
      <c r="U294" s="24"/>
      <c r="V294" s="24" t="s">
        <v>186</v>
      </c>
      <c r="W294" s="28">
        <f t="shared" si="106"/>
        <v>1</v>
      </c>
      <c r="X294" s="24"/>
      <c r="Y294" s="91"/>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t="s">
        <v>754</v>
      </c>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57">
        <f t="shared" si="99"/>
        <v>0</v>
      </c>
      <c r="CM294" s="67" t="e">
        <f t="shared" si="100"/>
        <v>#DIV/0!</v>
      </c>
      <c r="CN294" s="57">
        <f t="shared" si="101"/>
        <v>0</v>
      </c>
      <c r="CO294" s="67" t="e">
        <f t="shared" si="102"/>
        <v>#DIV/0!</v>
      </c>
      <c r="CP294" s="57">
        <f t="shared" si="103"/>
        <v>0</v>
      </c>
      <c r="CQ294" s="67" t="e">
        <f t="shared" si="104"/>
        <v>#DIV/0!</v>
      </c>
      <c r="CR294" s="57" t="e">
        <f t="shared" si="105"/>
        <v>#DIV/0!</v>
      </c>
      <c r="CS294" s="57" t="e">
        <f t="shared" si="107"/>
        <v>#DIV/0!</v>
      </c>
    </row>
    <row r="295" spans="1:97" ht="37.5" customHeight="1">
      <c r="A295" s="21"/>
      <c r="B295" s="24"/>
      <c r="C295" s="190"/>
      <c r="D295" s="192"/>
      <c r="E295" s="190"/>
      <c r="F295" s="192"/>
      <c r="G295" s="50" t="s">
        <v>698</v>
      </c>
      <c r="H295" s="50" t="s">
        <v>764</v>
      </c>
      <c r="I295" s="52" t="s">
        <v>780</v>
      </c>
      <c r="J295" s="24" t="s">
        <v>497</v>
      </c>
      <c r="K295" s="52" t="s">
        <v>344</v>
      </c>
      <c r="L295" s="24" t="s">
        <v>298</v>
      </c>
      <c r="M295" s="24" t="s">
        <v>186</v>
      </c>
      <c r="N295" s="24"/>
      <c r="O295" s="24"/>
      <c r="P295" s="24" t="s">
        <v>186</v>
      </c>
      <c r="Q295" s="24"/>
      <c r="R295" s="24"/>
      <c r="S295" s="24"/>
      <c r="T295" s="24"/>
      <c r="U295" s="24"/>
      <c r="V295" s="24"/>
      <c r="W295" s="28">
        <f t="shared" si="106"/>
        <v>1</v>
      </c>
      <c r="X295" s="24"/>
      <c r="Y295" s="91">
        <v>1</v>
      </c>
      <c r="Z295" s="24"/>
      <c r="AA295" s="24"/>
      <c r="AB295" s="24"/>
      <c r="AC295" s="24"/>
      <c r="AD295" s="24"/>
      <c r="AE295" s="24"/>
      <c r="AF295" s="24"/>
      <c r="AG295" s="24"/>
      <c r="AH295" s="24"/>
      <c r="AI295" s="24"/>
      <c r="AJ295" s="24"/>
      <c r="AK295" s="24" t="s">
        <v>754</v>
      </c>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v>2</v>
      </c>
      <c r="BJ295" s="24">
        <v>2</v>
      </c>
      <c r="BK295" s="24">
        <v>1</v>
      </c>
      <c r="BL295" s="24">
        <v>2</v>
      </c>
      <c r="BM295" s="24">
        <v>2</v>
      </c>
      <c r="BN295" s="24">
        <v>2</v>
      </c>
      <c r="BO295" s="24">
        <v>2</v>
      </c>
      <c r="BP295" s="24">
        <v>1</v>
      </c>
      <c r="BQ295" s="24">
        <v>2</v>
      </c>
      <c r="BR295" s="24">
        <v>1</v>
      </c>
      <c r="BS295" s="24">
        <v>2</v>
      </c>
      <c r="BT295" s="24">
        <v>2</v>
      </c>
      <c r="BU295" s="24">
        <v>2</v>
      </c>
      <c r="BV295" s="24">
        <v>2</v>
      </c>
      <c r="BW295" s="24">
        <v>2</v>
      </c>
      <c r="BX295" s="24">
        <v>1</v>
      </c>
      <c r="BY295" s="24">
        <v>2</v>
      </c>
      <c r="BZ295" s="24">
        <v>2</v>
      </c>
      <c r="CA295" s="24">
        <v>1</v>
      </c>
      <c r="CB295" s="24">
        <v>1</v>
      </c>
      <c r="CC295" s="24">
        <v>0</v>
      </c>
      <c r="CD295" s="24">
        <v>2</v>
      </c>
      <c r="CE295" s="24">
        <v>2</v>
      </c>
      <c r="CF295" s="24">
        <v>2</v>
      </c>
      <c r="CG295" s="24">
        <v>2</v>
      </c>
      <c r="CH295" s="24">
        <v>2</v>
      </c>
      <c r="CI295" s="24">
        <v>2</v>
      </c>
      <c r="CJ295" s="24"/>
      <c r="CK295" s="24">
        <v>2</v>
      </c>
      <c r="CL295" s="57">
        <f t="shared" si="99"/>
        <v>21</v>
      </c>
      <c r="CM295" s="67">
        <f t="shared" si="100"/>
        <v>0.75</v>
      </c>
      <c r="CN295" s="57">
        <f t="shared" si="101"/>
        <v>6</v>
      </c>
      <c r="CO295" s="67">
        <f t="shared" si="102"/>
        <v>0.21428571428571427</v>
      </c>
      <c r="CP295" s="57">
        <f t="shared" si="103"/>
        <v>1</v>
      </c>
      <c r="CQ295" s="67">
        <f t="shared" si="104"/>
        <v>3.5714285714285712E-2</v>
      </c>
      <c r="CR295" s="57">
        <f t="shared" si="105"/>
        <v>1.7142857142857142</v>
      </c>
      <c r="CS295" s="57" t="str">
        <f t="shared" si="107"/>
        <v>Đạt mục tiêu</v>
      </c>
    </row>
    <row r="296" spans="1:97" ht="30.75" customHeight="1">
      <c r="A296" s="21"/>
      <c r="B296" s="24"/>
      <c r="C296" s="182"/>
      <c r="D296" s="193"/>
      <c r="E296" s="182"/>
      <c r="F296" s="193"/>
      <c r="G296" s="50" t="s">
        <v>1192</v>
      </c>
      <c r="H296" s="50" t="s">
        <v>1193</v>
      </c>
      <c r="I296" s="52" t="s">
        <v>780</v>
      </c>
      <c r="J296" s="24" t="s">
        <v>497</v>
      </c>
      <c r="K296" s="52" t="s">
        <v>344</v>
      </c>
      <c r="L296" s="24" t="s">
        <v>298</v>
      </c>
      <c r="M296" s="24" t="s">
        <v>186</v>
      </c>
      <c r="N296" s="24"/>
      <c r="O296" s="24"/>
      <c r="P296" s="24"/>
      <c r="Q296" s="24"/>
      <c r="R296" s="24"/>
      <c r="S296" s="24"/>
      <c r="T296" s="24"/>
      <c r="U296" s="24" t="s">
        <v>186</v>
      </c>
      <c r="V296" s="24"/>
      <c r="W296" s="28">
        <f t="shared" si="106"/>
        <v>1</v>
      </c>
      <c r="X296" s="24"/>
      <c r="Y296" s="91">
        <v>1</v>
      </c>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t="s">
        <v>754</v>
      </c>
      <c r="BF296" s="24"/>
      <c r="BG296" s="24"/>
      <c r="BH296" s="24"/>
      <c r="BI296" s="24">
        <v>2</v>
      </c>
      <c r="BJ296" s="24">
        <v>2</v>
      </c>
      <c r="BK296" s="24">
        <v>1</v>
      </c>
      <c r="BL296" s="24">
        <v>2</v>
      </c>
      <c r="BM296" s="24">
        <v>2</v>
      </c>
      <c r="BN296" s="24">
        <v>2</v>
      </c>
      <c r="BO296" s="24">
        <v>2</v>
      </c>
      <c r="BP296" s="24">
        <v>1</v>
      </c>
      <c r="BQ296" s="24">
        <v>2</v>
      </c>
      <c r="BR296" s="24">
        <v>2</v>
      </c>
      <c r="BS296" s="24">
        <v>2</v>
      </c>
      <c r="BT296" s="24">
        <v>2</v>
      </c>
      <c r="BU296" s="24">
        <v>2</v>
      </c>
      <c r="BV296" s="24">
        <v>2</v>
      </c>
      <c r="BW296" s="24">
        <v>2</v>
      </c>
      <c r="BX296" s="24">
        <v>2</v>
      </c>
      <c r="BY296" s="24">
        <v>2</v>
      </c>
      <c r="BZ296" s="24">
        <v>2</v>
      </c>
      <c r="CA296" s="24">
        <v>2</v>
      </c>
      <c r="CB296" s="24">
        <v>1</v>
      </c>
      <c r="CC296" s="24">
        <v>1</v>
      </c>
      <c r="CD296" s="24">
        <v>2</v>
      </c>
      <c r="CE296" s="24">
        <v>2</v>
      </c>
      <c r="CF296" s="24">
        <v>2</v>
      </c>
      <c r="CG296" s="24">
        <v>2</v>
      </c>
      <c r="CH296" s="24">
        <v>2</v>
      </c>
      <c r="CI296" s="24">
        <v>2</v>
      </c>
      <c r="CJ296" s="24">
        <v>2</v>
      </c>
      <c r="CK296" s="24">
        <v>2</v>
      </c>
      <c r="CL296" s="57">
        <f t="shared" si="99"/>
        <v>25</v>
      </c>
      <c r="CM296" s="67">
        <f t="shared" si="100"/>
        <v>0.86206896551724133</v>
      </c>
      <c r="CN296" s="57">
        <f t="shared" si="101"/>
        <v>4</v>
      </c>
      <c r="CO296" s="67">
        <f t="shared" si="102"/>
        <v>0.13793103448275862</v>
      </c>
      <c r="CP296" s="57">
        <f t="shared" si="103"/>
        <v>0</v>
      </c>
      <c r="CQ296" s="67">
        <f t="shared" si="104"/>
        <v>0</v>
      </c>
      <c r="CR296" s="57">
        <f t="shared" si="105"/>
        <v>1.8620689655172413</v>
      </c>
      <c r="CS296" s="57" t="str">
        <f t="shared" si="107"/>
        <v>Đạt mục tiêu</v>
      </c>
    </row>
    <row r="297" spans="1:97" ht="52.5" customHeight="1">
      <c r="A297" s="21"/>
      <c r="B297" s="24"/>
      <c r="C297" s="181" t="s">
        <v>212</v>
      </c>
      <c r="D297" s="181" t="s">
        <v>10</v>
      </c>
      <c r="E297" s="181" t="s">
        <v>212</v>
      </c>
      <c r="F297" s="181" t="s">
        <v>12</v>
      </c>
      <c r="G297" s="50" t="s">
        <v>917</v>
      </c>
      <c r="H297" s="50" t="s">
        <v>1046</v>
      </c>
      <c r="I297" s="52" t="s">
        <v>780</v>
      </c>
      <c r="J297" s="24" t="s">
        <v>497</v>
      </c>
      <c r="K297" s="52" t="s">
        <v>344</v>
      </c>
      <c r="L297" s="24" t="s">
        <v>298</v>
      </c>
      <c r="M297" s="24" t="s">
        <v>186</v>
      </c>
      <c r="N297" s="24"/>
      <c r="O297" s="24"/>
      <c r="P297" s="24"/>
      <c r="Q297" s="24"/>
      <c r="R297" s="24"/>
      <c r="S297" s="24" t="s">
        <v>186</v>
      </c>
      <c r="T297" s="24"/>
      <c r="U297" s="24"/>
      <c r="V297" s="24"/>
      <c r="W297" s="28">
        <f t="shared" si="106"/>
        <v>1</v>
      </c>
      <c r="X297" s="24"/>
      <c r="Y297" s="91"/>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t="s">
        <v>757</v>
      </c>
      <c r="AW297" s="24"/>
      <c r="AX297" s="24" t="s">
        <v>757</v>
      </c>
      <c r="AY297" s="24" t="s">
        <v>757</v>
      </c>
      <c r="AZ297" s="24"/>
      <c r="BA297" s="24"/>
      <c r="BB297" s="24"/>
      <c r="BC297" s="24"/>
      <c r="BD297" s="24"/>
      <c r="BE297" s="24"/>
      <c r="BF297" s="24"/>
      <c r="BG297" s="24"/>
      <c r="BH297" s="24"/>
      <c r="BI297" s="24">
        <v>2</v>
      </c>
      <c r="BJ297" s="24">
        <v>2</v>
      </c>
      <c r="BK297" s="24">
        <v>1</v>
      </c>
      <c r="BL297" s="24">
        <v>2</v>
      </c>
      <c r="BM297" s="24">
        <v>2</v>
      </c>
      <c r="BN297" s="24">
        <v>2</v>
      </c>
      <c r="BO297" s="24">
        <v>2</v>
      </c>
      <c r="BP297" s="24">
        <v>1</v>
      </c>
      <c r="BQ297" s="24">
        <v>2</v>
      </c>
      <c r="BR297" s="24">
        <v>1</v>
      </c>
      <c r="BS297" s="24">
        <v>2</v>
      </c>
      <c r="BT297" s="24">
        <v>2</v>
      </c>
      <c r="BU297" s="24">
        <v>2</v>
      </c>
      <c r="BV297" s="24">
        <v>2</v>
      </c>
      <c r="BW297" s="24">
        <v>2</v>
      </c>
      <c r="BX297" s="24">
        <v>2</v>
      </c>
      <c r="BY297" s="24">
        <v>2</v>
      </c>
      <c r="BZ297" s="24">
        <v>2</v>
      </c>
      <c r="CA297" s="24">
        <v>2</v>
      </c>
      <c r="CB297" s="24">
        <v>1</v>
      </c>
      <c r="CC297" s="24">
        <v>0</v>
      </c>
      <c r="CD297" s="24">
        <v>2</v>
      </c>
      <c r="CE297" s="24">
        <v>2</v>
      </c>
      <c r="CF297" s="24">
        <v>2</v>
      </c>
      <c r="CG297" s="24">
        <v>2</v>
      </c>
      <c r="CH297" s="24">
        <v>2</v>
      </c>
      <c r="CI297" s="24">
        <v>2</v>
      </c>
      <c r="CJ297" s="24"/>
      <c r="CK297" s="24">
        <v>2</v>
      </c>
      <c r="CL297" s="57">
        <f t="shared" si="99"/>
        <v>23</v>
      </c>
      <c r="CM297" s="67">
        <f t="shared" si="100"/>
        <v>0.8214285714285714</v>
      </c>
      <c r="CN297" s="57">
        <f t="shared" si="101"/>
        <v>4</v>
      </c>
      <c r="CO297" s="67">
        <f t="shared" si="102"/>
        <v>0.14285714285714285</v>
      </c>
      <c r="CP297" s="57">
        <f t="shared" si="103"/>
        <v>1</v>
      </c>
      <c r="CQ297" s="67">
        <f t="shared" si="104"/>
        <v>3.5714285714285712E-2</v>
      </c>
      <c r="CR297" s="57">
        <f t="shared" si="105"/>
        <v>1.7857142857142858</v>
      </c>
      <c r="CS297" s="57" t="str">
        <f t="shared" si="107"/>
        <v>Đạt mục tiêu</v>
      </c>
    </row>
    <row r="298" spans="1:97" ht="47.25" customHeight="1">
      <c r="A298" s="21"/>
      <c r="B298" s="24"/>
      <c r="C298" s="182"/>
      <c r="D298" s="182"/>
      <c r="E298" s="182"/>
      <c r="F298" s="182"/>
      <c r="G298" s="50" t="s">
        <v>918</v>
      </c>
      <c r="H298" s="50" t="s">
        <v>1047</v>
      </c>
      <c r="I298" s="52" t="s">
        <v>780</v>
      </c>
      <c r="J298" s="24" t="s">
        <v>497</v>
      </c>
      <c r="K298" s="52" t="s">
        <v>344</v>
      </c>
      <c r="L298" s="24" t="s">
        <v>298</v>
      </c>
      <c r="M298" s="24" t="s">
        <v>186</v>
      </c>
      <c r="N298" s="24"/>
      <c r="O298" s="24"/>
      <c r="P298" s="24"/>
      <c r="Q298" s="24"/>
      <c r="R298" s="24" t="s">
        <v>186</v>
      </c>
      <c r="S298" s="24"/>
      <c r="T298" s="24"/>
      <c r="U298" s="24"/>
      <c r="V298" s="24"/>
      <c r="W298" s="28">
        <f t="shared" si="106"/>
        <v>1</v>
      </c>
      <c r="X298" s="24"/>
      <c r="Y298" s="93"/>
      <c r="Z298" s="24"/>
      <c r="AA298" s="24"/>
      <c r="AB298" s="24"/>
      <c r="AC298" s="24"/>
      <c r="AD298" s="24"/>
      <c r="AE298" s="24"/>
      <c r="AF298" s="24"/>
      <c r="AG298" s="24"/>
      <c r="AH298" s="24"/>
      <c r="AI298" s="24"/>
      <c r="AJ298" s="24"/>
      <c r="AK298" s="24"/>
      <c r="AL298" s="24"/>
      <c r="AM298" s="24"/>
      <c r="AN298" s="24"/>
      <c r="AO298" s="24"/>
      <c r="AP298" s="24"/>
      <c r="AQ298" s="24"/>
      <c r="AR298" s="24" t="s">
        <v>757</v>
      </c>
      <c r="AS298" s="24" t="s">
        <v>757</v>
      </c>
      <c r="AT298" s="24" t="s">
        <v>757</v>
      </c>
      <c r="AU298" s="24" t="s">
        <v>757</v>
      </c>
      <c r="AV298" s="24"/>
      <c r="AW298" s="24"/>
      <c r="AX298" s="24"/>
      <c r="AY298" s="24"/>
      <c r="AZ298" s="24"/>
      <c r="BA298" s="24"/>
      <c r="BB298" s="24"/>
      <c r="BC298" s="24"/>
      <c r="BD298" s="24"/>
      <c r="BE298" s="24"/>
      <c r="BF298" s="24"/>
      <c r="BG298" s="24"/>
      <c r="BH298" s="24"/>
      <c r="BI298" s="24">
        <v>2</v>
      </c>
      <c r="BJ298" s="24">
        <v>2</v>
      </c>
      <c r="BK298" s="24">
        <v>1</v>
      </c>
      <c r="BL298" s="24">
        <v>2</v>
      </c>
      <c r="BM298" s="24">
        <v>2</v>
      </c>
      <c r="BN298" s="24">
        <v>2</v>
      </c>
      <c r="BO298" s="24">
        <v>2</v>
      </c>
      <c r="BP298" s="24">
        <v>1</v>
      </c>
      <c r="BQ298" s="24">
        <v>2</v>
      </c>
      <c r="BR298" s="24">
        <v>1</v>
      </c>
      <c r="BS298" s="24">
        <v>2</v>
      </c>
      <c r="BT298" s="24">
        <v>2</v>
      </c>
      <c r="BU298" s="24">
        <v>2</v>
      </c>
      <c r="BV298" s="24">
        <v>2</v>
      </c>
      <c r="BW298" s="24">
        <v>2</v>
      </c>
      <c r="BX298" s="24">
        <v>1</v>
      </c>
      <c r="BY298" s="24">
        <v>2</v>
      </c>
      <c r="BZ298" s="24">
        <v>2</v>
      </c>
      <c r="CA298" s="24">
        <v>2</v>
      </c>
      <c r="CB298" s="24">
        <v>1</v>
      </c>
      <c r="CC298" s="24">
        <v>0</v>
      </c>
      <c r="CD298" s="24">
        <v>2</v>
      </c>
      <c r="CE298" s="24">
        <v>2</v>
      </c>
      <c r="CF298" s="24">
        <v>2</v>
      </c>
      <c r="CG298" s="24">
        <v>2</v>
      </c>
      <c r="CH298" s="24">
        <v>2</v>
      </c>
      <c r="CI298" s="24">
        <v>2</v>
      </c>
      <c r="CJ298" s="24"/>
      <c r="CK298" s="24">
        <v>2</v>
      </c>
      <c r="CL298" s="57">
        <f t="shared" si="99"/>
        <v>22</v>
      </c>
      <c r="CM298" s="67">
        <f t="shared" si="100"/>
        <v>0.7857142857142857</v>
      </c>
      <c r="CN298" s="57">
        <f t="shared" si="101"/>
        <v>5</v>
      </c>
      <c r="CO298" s="67">
        <f t="shared" si="102"/>
        <v>0.17857142857142858</v>
      </c>
      <c r="CP298" s="57">
        <f t="shared" si="103"/>
        <v>1</v>
      </c>
      <c r="CQ298" s="67">
        <f t="shared" si="104"/>
        <v>3.5714285714285712E-2</v>
      </c>
      <c r="CR298" s="57">
        <f t="shared" si="105"/>
        <v>1.75</v>
      </c>
      <c r="CS298" s="57" t="str">
        <f t="shared" si="107"/>
        <v>Đạt mục tiêu</v>
      </c>
    </row>
    <row r="299" spans="1:97" ht="33" customHeight="1">
      <c r="A299" s="21"/>
      <c r="B299" s="24"/>
      <c r="C299" s="181" t="s">
        <v>435</v>
      </c>
      <c r="D299" s="181" t="s">
        <v>10</v>
      </c>
      <c r="E299" s="181" t="s">
        <v>436</v>
      </c>
      <c r="F299" s="181" t="s">
        <v>12</v>
      </c>
      <c r="G299" s="50" t="s">
        <v>919</v>
      </c>
      <c r="H299" s="50" t="s">
        <v>1048</v>
      </c>
      <c r="I299" s="52" t="s">
        <v>780</v>
      </c>
      <c r="J299" s="24" t="s">
        <v>497</v>
      </c>
      <c r="K299" s="52" t="s">
        <v>344</v>
      </c>
      <c r="L299" s="24" t="s">
        <v>298</v>
      </c>
      <c r="M299" s="24" t="s">
        <v>186</v>
      </c>
      <c r="N299" s="24"/>
      <c r="O299" s="24"/>
      <c r="P299" s="24"/>
      <c r="Q299" s="24"/>
      <c r="R299" s="24" t="s">
        <v>186</v>
      </c>
      <c r="S299" s="24"/>
      <c r="T299" s="24"/>
      <c r="U299" s="24"/>
      <c r="V299" s="24"/>
      <c r="W299" s="28">
        <f t="shared" si="106"/>
        <v>1</v>
      </c>
      <c r="X299" s="24"/>
      <c r="Y299" s="91"/>
      <c r="Z299" s="24"/>
      <c r="AA299" s="24"/>
      <c r="AB299" s="24"/>
      <c r="AC299" s="24"/>
      <c r="AD299" s="24"/>
      <c r="AE299" s="24"/>
      <c r="AF299" s="24"/>
      <c r="AG299" s="24"/>
      <c r="AH299" s="24"/>
      <c r="AI299" s="24"/>
      <c r="AJ299" s="24"/>
      <c r="AK299" s="24"/>
      <c r="AL299" s="24"/>
      <c r="AM299" s="24"/>
      <c r="AN299" s="24"/>
      <c r="AO299" s="24"/>
      <c r="AP299" s="24"/>
      <c r="AQ299" s="24"/>
      <c r="AR299" s="24" t="s">
        <v>757</v>
      </c>
      <c r="AS299" s="24" t="s">
        <v>757</v>
      </c>
      <c r="AT299" s="24" t="s">
        <v>757</v>
      </c>
      <c r="AU299" s="24" t="s">
        <v>757</v>
      </c>
      <c r="AV299" s="24"/>
      <c r="AW299" s="24"/>
      <c r="AX299" s="24"/>
      <c r="AY299" s="24"/>
      <c r="AZ299" s="24"/>
      <c r="BA299" s="24"/>
      <c r="BB299" s="24"/>
      <c r="BC299" s="24"/>
      <c r="BD299" s="24"/>
      <c r="BE299" s="24"/>
      <c r="BF299" s="24"/>
      <c r="BG299" s="24"/>
      <c r="BH299" s="24"/>
      <c r="BI299" s="24">
        <v>2</v>
      </c>
      <c r="BJ299" s="24">
        <v>2</v>
      </c>
      <c r="BK299" s="24">
        <v>1</v>
      </c>
      <c r="BL299" s="24">
        <v>2</v>
      </c>
      <c r="BM299" s="24">
        <v>2</v>
      </c>
      <c r="BN299" s="24">
        <v>2</v>
      </c>
      <c r="BO299" s="24">
        <v>2</v>
      </c>
      <c r="BP299" s="24">
        <v>1</v>
      </c>
      <c r="BQ299" s="24">
        <v>2</v>
      </c>
      <c r="BR299" s="24">
        <v>1</v>
      </c>
      <c r="BS299" s="24">
        <v>2</v>
      </c>
      <c r="BT299" s="24">
        <v>2</v>
      </c>
      <c r="BU299" s="24">
        <v>2</v>
      </c>
      <c r="BV299" s="24">
        <v>2</v>
      </c>
      <c r="BW299" s="24">
        <v>2</v>
      </c>
      <c r="BX299" s="24">
        <v>1</v>
      </c>
      <c r="BY299" s="24">
        <v>2</v>
      </c>
      <c r="BZ299" s="24">
        <v>2</v>
      </c>
      <c r="CA299" s="24">
        <v>2</v>
      </c>
      <c r="CB299" s="24">
        <v>1</v>
      </c>
      <c r="CC299" s="24">
        <v>0</v>
      </c>
      <c r="CD299" s="24">
        <v>2</v>
      </c>
      <c r="CE299" s="24">
        <v>2</v>
      </c>
      <c r="CF299" s="24">
        <v>2</v>
      </c>
      <c r="CG299" s="24">
        <v>2</v>
      </c>
      <c r="CH299" s="24">
        <v>2</v>
      </c>
      <c r="CI299" s="24">
        <v>2</v>
      </c>
      <c r="CJ299" s="24"/>
      <c r="CK299" s="24">
        <v>2</v>
      </c>
      <c r="CL299" s="57">
        <f t="shared" si="99"/>
        <v>22</v>
      </c>
      <c r="CM299" s="67">
        <f t="shared" si="100"/>
        <v>0.7857142857142857</v>
      </c>
      <c r="CN299" s="57">
        <f t="shared" si="101"/>
        <v>5</v>
      </c>
      <c r="CO299" s="67">
        <f t="shared" si="102"/>
        <v>0.17857142857142858</v>
      </c>
      <c r="CP299" s="57">
        <f t="shared" si="103"/>
        <v>1</v>
      </c>
      <c r="CQ299" s="67">
        <f t="shared" si="104"/>
        <v>3.5714285714285712E-2</v>
      </c>
      <c r="CR299" s="57">
        <f t="shared" si="105"/>
        <v>1.75</v>
      </c>
      <c r="CS299" s="57" t="str">
        <f t="shared" si="107"/>
        <v>Đạt mục tiêu</v>
      </c>
    </row>
    <row r="300" spans="1:97" ht="33" customHeight="1">
      <c r="A300" s="21"/>
      <c r="B300" s="24"/>
      <c r="C300" s="182"/>
      <c r="D300" s="182"/>
      <c r="E300" s="182"/>
      <c r="F300" s="182"/>
      <c r="G300" s="50" t="s">
        <v>1050</v>
      </c>
      <c r="H300" s="50" t="s">
        <v>1049</v>
      </c>
      <c r="I300" s="52" t="s">
        <v>780</v>
      </c>
      <c r="J300" s="24" t="s">
        <v>497</v>
      </c>
      <c r="K300" s="52" t="s">
        <v>344</v>
      </c>
      <c r="L300" s="24" t="s">
        <v>298</v>
      </c>
      <c r="M300" s="24" t="s">
        <v>186</v>
      </c>
      <c r="N300" s="24"/>
      <c r="O300" s="24"/>
      <c r="P300" s="24"/>
      <c r="Q300" s="24"/>
      <c r="R300" s="24"/>
      <c r="S300" s="24" t="s">
        <v>186</v>
      </c>
      <c r="T300" s="24"/>
      <c r="U300" s="24"/>
      <c r="V300" s="24"/>
      <c r="W300" s="28">
        <f t="shared" si="106"/>
        <v>1</v>
      </c>
      <c r="X300" s="24"/>
      <c r="Y300" s="91"/>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t="s">
        <v>757</v>
      </c>
      <c r="AW300" s="24"/>
      <c r="AX300" s="24" t="s">
        <v>757</v>
      </c>
      <c r="AY300" s="24" t="s">
        <v>757</v>
      </c>
      <c r="AZ300" s="24"/>
      <c r="BA300" s="24"/>
      <c r="BB300" s="24"/>
      <c r="BC300" s="24"/>
      <c r="BD300" s="24"/>
      <c r="BE300" s="24"/>
      <c r="BF300" s="24"/>
      <c r="BG300" s="24"/>
      <c r="BH300" s="24"/>
      <c r="BI300" s="24">
        <v>2</v>
      </c>
      <c r="BJ300" s="24">
        <v>2</v>
      </c>
      <c r="BK300" s="24">
        <v>1</v>
      </c>
      <c r="BL300" s="24">
        <v>2</v>
      </c>
      <c r="BM300" s="24">
        <v>2</v>
      </c>
      <c r="BN300" s="24">
        <v>2</v>
      </c>
      <c r="BO300" s="24">
        <v>2</v>
      </c>
      <c r="BP300" s="24">
        <v>1</v>
      </c>
      <c r="BQ300" s="24">
        <v>2</v>
      </c>
      <c r="BR300" s="24">
        <v>1</v>
      </c>
      <c r="BS300" s="24">
        <v>2</v>
      </c>
      <c r="BT300" s="24">
        <v>2</v>
      </c>
      <c r="BU300" s="24">
        <v>2</v>
      </c>
      <c r="BV300" s="24">
        <v>2</v>
      </c>
      <c r="BW300" s="24">
        <v>2</v>
      </c>
      <c r="BX300" s="24">
        <v>2</v>
      </c>
      <c r="BY300" s="24">
        <v>2</v>
      </c>
      <c r="BZ300" s="24">
        <v>2</v>
      </c>
      <c r="CA300" s="24">
        <v>2</v>
      </c>
      <c r="CB300" s="24">
        <v>1</v>
      </c>
      <c r="CC300" s="24">
        <v>0</v>
      </c>
      <c r="CD300" s="24">
        <v>2</v>
      </c>
      <c r="CE300" s="24">
        <v>2</v>
      </c>
      <c r="CF300" s="24">
        <v>2</v>
      </c>
      <c r="CG300" s="24">
        <v>2</v>
      </c>
      <c r="CH300" s="24">
        <v>2</v>
      </c>
      <c r="CI300" s="24">
        <v>2</v>
      </c>
      <c r="CJ300" s="24"/>
      <c r="CK300" s="24">
        <v>2</v>
      </c>
      <c r="CL300" s="57">
        <f t="shared" si="99"/>
        <v>23</v>
      </c>
      <c r="CM300" s="67">
        <f t="shared" si="100"/>
        <v>0.8214285714285714</v>
      </c>
      <c r="CN300" s="57">
        <f t="shared" si="101"/>
        <v>4</v>
      </c>
      <c r="CO300" s="67">
        <f t="shared" si="102"/>
        <v>0.14285714285714285</v>
      </c>
      <c r="CP300" s="57">
        <f t="shared" si="103"/>
        <v>1</v>
      </c>
      <c r="CQ300" s="67">
        <f t="shared" si="104"/>
        <v>3.5714285714285712E-2</v>
      </c>
      <c r="CR300" s="57">
        <f t="shared" si="105"/>
        <v>1.7857142857142858</v>
      </c>
      <c r="CS300" s="57" t="str">
        <f t="shared" si="107"/>
        <v>Đạt mục tiêu</v>
      </c>
    </row>
    <row r="301" spans="1:97" ht="35.25" customHeight="1">
      <c r="A301" s="21"/>
      <c r="B301" s="24"/>
      <c r="C301" s="181" t="s">
        <v>812</v>
      </c>
      <c r="D301" s="181" t="s">
        <v>54</v>
      </c>
      <c r="E301" s="181" t="s">
        <v>434</v>
      </c>
      <c r="F301" s="181" t="s">
        <v>12</v>
      </c>
      <c r="G301" s="50" t="s">
        <v>921</v>
      </c>
      <c r="H301" s="50" t="s">
        <v>920</v>
      </c>
      <c r="I301" s="52" t="s">
        <v>780</v>
      </c>
      <c r="J301" s="24" t="s">
        <v>497</v>
      </c>
      <c r="K301" s="52" t="s">
        <v>344</v>
      </c>
      <c r="L301" s="24" t="s">
        <v>298</v>
      </c>
      <c r="M301" s="24" t="s">
        <v>186</v>
      </c>
      <c r="N301" s="24"/>
      <c r="O301" s="24"/>
      <c r="P301" s="24"/>
      <c r="Q301" s="24"/>
      <c r="R301" s="24"/>
      <c r="S301" s="24"/>
      <c r="T301" s="24" t="s">
        <v>186</v>
      </c>
      <c r="U301" s="24"/>
      <c r="V301" s="24"/>
      <c r="W301" s="28">
        <f t="shared" si="106"/>
        <v>1</v>
      </c>
      <c r="X301" s="24"/>
      <c r="Y301" s="91"/>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t="s">
        <v>757</v>
      </c>
      <c r="AX301" s="24"/>
      <c r="AY301" s="24"/>
      <c r="AZ301" s="24" t="s">
        <v>757</v>
      </c>
      <c r="BA301" s="24" t="s">
        <v>757</v>
      </c>
      <c r="BB301" s="24" t="s">
        <v>757</v>
      </c>
      <c r="BC301" s="24"/>
      <c r="BD301" s="24"/>
      <c r="BE301" s="24"/>
      <c r="BF301" s="24"/>
      <c r="BG301" s="24"/>
      <c r="BH301" s="24"/>
      <c r="BI301" s="24">
        <v>2</v>
      </c>
      <c r="BJ301" s="24">
        <v>2</v>
      </c>
      <c r="BK301" s="24">
        <v>1</v>
      </c>
      <c r="BL301" s="24">
        <v>2</v>
      </c>
      <c r="BM301" s="24">
        <v>2</v>
      </c>
      <c r="BN301" s="24">
        <v>2</v>
      </c>
      <c r="BO301" s="24">
        <v>2</v>
      </c>
      <c r="BP301" s="24">
        <v>1</v>
      </c>
      <c r="BQ301" s="24">
        <v>2</v>
      </c>
      <c r="BR301" s="24">
        <v>1</v>
      </c>
      <c r="BS301" s="24">
        <v>2</v>
      </c>
      <c r="BT301" s="24">
        <v>2</v>
      </c>
      <c r="BU301" s="24">
        <v>2</v>
      </c>
      <c r="BV301" s="24">
        <v>2</v>
      </c>
      <c r="BW301" s="24">
        <v>2</v>
      </c>
      <c r="BX301" s="24">
        <v>2</v>
      </c>
      <c r="BY301" s="24">
        <v>2</v>
      </c>
      <c r="BZ301" s="24">
        <v>2</v>
      </c>
      <c r="CA301" s="24">
        <v>2</v>
      </c>
      <c r="CB301" s="24">
        <v>1</v>
      </c>
      <c r="CC301" s="24">
        <v>1</v>
      </c>
      <c r="CD301" s="24">
        <v>2</v>
      </c>
      <c r="CE301" s="24">
        <v>2</v>
      </c>
      <c r="CF301" s="24">
        <v>2</v>
      </c>
      <c r="CG301" s="24">
        <v>2</v>
      </c>
      <c r="CH301" s="24">
        <v>2</v>
      </c>
      <c r="CI301" s="24">
        <v>2</v>
      </c>
      <c r="CJ301" s="24">
        <v>2</v>
      </c>
      <c r="CK301" s="24">
        <v>2</v>
      </c>
      <c r="CL301" s="57">
        <f t="shared" si="99"/>
        <v>24</v>
      </c>
      <c r="CM301" s="67">
        <f t="shared" si="100"/>
        <v>0.82758620689655171</v>
      </c>
      <c r="CN301" s="57">
        <f t="shared" si="101"/>
        <v>5</v>
      </c>
      <c r="CO301" s="67">
        <f t="shared" si="102"/>
        <v>0.17241379310344829</v>
      </c>
      <c r="CP301" s="57">
        <f t="shared" si="103"/>
        <v>0</v>
      </c>
      <c r="CQ301" s="67">
        <f t="shared" si="104"/>
        <v>0</v>
      </c>
      <c r="CR301" s="57">
        <f t="shared" si="105"/>
        <v>1.8275862068965518</v>
      </c>
      <c r="CS301" s="57" t="str">
        <f t="shared" si="107"/>
        <v>Đạt mục tiêu</v>
      </c>
    </row>
    <row r="302" spans="1:97" ht="35.25" customHeight="1">
      <c r="A302" s="21"/>
      <c r="B302" s="24"/>
      <c r="C302" s="182"/>
      <c r="D302" s="182"/>
      <c r="E302" s="182"/>
      <c r="F302" s="182"/>
      <c r="G302" s="50" t="s">
        <v>922</v>
      </c>
      <c r="H302" s="50" t="s">
        <v>1051</v>
      </c>
      <c r="I302" s="52" t="s">
        <v>780</v>
      </c>
      <c r="J302" s="24" t="s">
        <v>497</v>
      </c>
      <c r="K302" s="52" t="s">
        <v>344</v>
      </c>
      <c r="L302" s="24" t="s">
        <v>298</v>
      </c>
      <c r="M302" s="24" t="s">
        <v>186</v>
      </c>
      <c r="N302" s="24"/>
      <c r="O302" s="24"/>
      <c r="P302" s="24"/>
      <c r="Q302" s="24"/>
      <c r="R302" s="24"/>
      <c r="S302" s="24"/>
      <c r="T302" s="24"/>
      <c r="U302" s="24" t="s">
        <v>186</v>
      </c>
      <c r="V302" s="24"/>
      <c r="W302" s="28">
        <f t="shared" si="106"/>
        <v>1</v>
      </c>
      <c r="X302" s="24"/>
      <c r="Y302" s="91"/>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t="s">
        <v>757</v>
      </c>
      <c r="BD302" s="24" t="s">
        <v>757</v>
      </c>
      <c r="BE302" s="24" t="s">
        <v>757</v>
      </c>
      <c r="BF302" s="24"/>
      <c r="BG302" s="24"/>
      <c r="BH302" s="24"/>
      <c r="BI302" s="24">
        <v>2</v>
      </c>
      <c r="BJ302" s="24">
        <v>2</v>
      </c>
      <c r="BK302" s="24">
        <v>1</v>
      </c>
      <c r="BL302" s="24">
        <v>2</v>
      </c>
      <c r="BM302" s="24">
        <v>2</v>
      </c>
      <c r="BN302" s="24">
        <v>2</v>
      </c>
      <c r="BO302" s="24">
        <v>2</v>
      </c>
      <c r="BP302" s="24">
        <v>1</v>
      </c>
      <c r="BQ302" s="24">
        <v>2</v>
      </c>
      <c r="BR302" s="24">
        <v>2</v>
      </c>
      <c r="BS302" s="24">
        <v>2</v>
      </c>
      <c r="BT302" s="24">
        <v>2</v>
      </c>
      <c r="BU302" s="24">
        <v>2</v>
      </c>
      <c r="BV302" s="24">
        <v>2</v>
      </c>
      <c r="BW302" s="24">
        <v>2</v>
      </c>
      <c r="BX302" s="24">
        <v>2</v>
      </c>
      <c r="BY302" s="24">
        <v>2</v>
      </c>
      <c r="BZ302" s="24">
        <v>2</v>
      </c>
      <c r="CA302" s="24">
        <v>2</v>
      </c>
      <c r="CB302" s="24">
        <v>1</v>
      </c>
      <c r="CC302" s="24">
        <v>1</v>
      </c>
      <c r="CD302" s="24">
        <v>2</v>
      </c>
      <c r="CE302" s="24">
        <v>2</v>
      </c>
      <c r="CF302" s="24">
        <v>2</v>
      </c>
      <c r="CG302" s="24">
        <v>2</v>
      </c>
      <c r="CH302" s="24">
        <v>2</v>
      </c>
      <c r="CI302" s="24">
        <v>2</v>
      </c>
      <c r="CJ302" s="24">
        <v>2</v>
      </c>
      <c r="CK302" s="24">
        <v>2</v>
      </c>
      <c r="CL302" s="57">
        <f t="shared" si="99"/>
        <v>25</v>
      </c>
      <c r="CM302" s="67">
        <f t="shared" si="100"/>
        <v>0.86206896551724133</v>
      </c>
      <c r="CN302" s="57">
        <f t="shared" si="101"/>
        <v>4</v>
      </c>
      <c r="CO302" s="67">
        <f t="shared" si="102"/>
        <v>0.13793103448275862</v>
      </c>
      <c r="CP302" s="57">
        <f t="shared" si="103"/>
        <v>0</v>
      </c>
      <c r="CQ302" s="67">
        <f t="shared" si="104"/>
        <v>0</v>
      </c>
      <c r="CR302" s="57">
        <f t="shared" si="105"/>
        <v>1.8620689655172413</v>
      </c>
      <c r="CS302" s="57" t="str">
        <f t="shared" si="107"/>
        <v>Đạt mục tiêu</v>
      </c>
    </row>
    <row r="303" spans="1:97" ht="30" customHeight="1">
      <c r="A303" s="21">
        <v>202</v>
      </c>
      <c r="B303" s="24">
        <v>421</v>
      </c>
      <c r="C303" s="50" t="s">
        <v>213</v>
      </c>
      <c r="D303" s="52" t="s">
        <v>13</v>
      </c>
      <c r="E303" s="50" t="s">
        <v>214</v>
      </c>
      <c r="F303" s="52" t="s">
        <v>13</v>
      </c>
      <c r="G303" s="50" t="s">
        <v>214</v>
      </c>
      <c r="H303" s="50" t="s">
        <v>1052</v>
      </c>
      <c r="I303" s="52" t="s">
        <v>780</v>
      </c>
      <c r="J303" s="24" t="s">
        <v>497</v>
      </c>
      <c r="K303" s="52" t="s">
        <v>344</v>
      </c>
      <c r="L303" s="24" t="s">
        <v>298</v>
      </c>
      <c r="M303" s="24" t="s">
        <v>186</v>
      </c>
      <c r="N303" s="24"/>
      <c r="O303" s="24"/>
      <c r="P303" s="24"/>
      <c r="Q303" s="24"/>
      <c r="R303" s="24"/>
      <c r="S303" s="24"/>
      <c r="T303" s="24"/>
      <c r="U303" s="24"/>
      <c r="V303" s="24" t="s">
        <v>186</v>
      </c>
      <c r="W303" s="28">
        <f t="shared" si="106"/>
        <v>1</v>
      </c>
      <c r="X303" s="24"/>
      <c r="Y303" s="93"/>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t="s">
        <v>759</v>
      </c>
      <c r="BG303" s="24" t="s">
        <v>759</v>
      </c>
      <c r="BH303" s="24" t="s">
        <v>759</v>
      </c>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57">
        <f t="shared" si="99"/>
        <v>0</v>
      </c>
      <c r="CM303" s="67" t="e">
        <f t="shared" si="100"/>
        <v>#DIV/0!</v>
      </c>
      <c r="CN303" s="57">
        <f t="shared" si="101"/>
        <v>0</v>
      </c>
      <c r="CO303" s="67" t="e">
        <f t="shared" si="102"/>
        <v>#DIV/0!</v>
      </c>
      <c r="CP303" s="57">
        <f t="shared" si="103"/>
        <v>0</v>
      </c>
      <c r="CQ303" s="67" t="e">
        <f t="shared" si="104"/>
        <v>#DIV/0!</v>
      </c>
      <c r="CR303" s="57" t="e">
        <f t="shared" si="105"/>
        <v>#DIV/0!</v>
      </c>
      <c r="CS303" s="57" t="e">
        <f t="shared" si="107"/>
        <v>#DIV/0!</v>
      </c>
    </row>
    <row r="304" spans="1:97" ht="31.5">
      <c r="A304" s="21">
        <v>203</v>
      </c>
      <c r="B304" s="28">
        <v>422</v>
      </c>
      <c r="C304" s="186" t="s">
        <v>257</v>
      </c>
      <c r="D304" s="186"/>
      <c r="E304" s="186"/>
      <c r="F304" s="29" t="s">
        <v>361</v>
      </c>
      <c r="G304" s="29" t="s">
        <v>361</v>
      </c>
      <c r="H304" s="29" t="s">
        <v>361</v>
      </c>
      <c r="I304" s="29" t="s">
        <v>361</v>
      </c>
      <c r="J304" s="29" t="s">
        <v>361</v>
      </c>
      <c r="K304" s="52" t="s">
        <v>344</v>
      </c>
      <c r="L304" s="29" t="s">
        <v>361</v>
      </c>
      <c r="M304" s="29" t="s">
        <v>361</v>
      </c>
      <c r="N304" s="29" t="s">
        <v>361</v>
      </c>
      <c r="O304" s="29" t="s">
        <v>361</v>
      </c>
      <c r="P304" s="29" t="s">
        <v>361</v>
      </c>
      <c r="Q304" s="29" t="s">
        <v>361</v>
      </c>
      <c r="R304" s="29" t="s">
        <v>361</v>
      </c>
      <c r="S304" s="29" t="s">
        <v>361</v>
      </c>
      <c r="T304" s="29" t="s">
        <v>361</v>
      </c>
      <c r="U304" s="29" t="s">
        <v>361</v>
      </c>
      <c r="V304" s="29" t="s">
        <v>361</v>
      </c>
      <c r="W304" s="28">
        <f t="shared" si="106"/>
        <v>0</v>
      </c>
      <c r="X304" s="29"/>
      <c r="Y304" s="91">
        <f>SUM(Y305:Y313)</f>
        <v>0</v>
      </c>
      <c r="Z304" s="29" t="s">
        <v>361</v>
      </c>
      <c r="AA304" s="29" t="s">
        <v>361</v>
      </c>
      <c r="AB304" s="29" t="s">
        <v>361</v>
      </c>
      <c r="AC304" s="29" t="s">
        <v>361</v>
      </c>
      <c r="AD304" s="29" t="s">
        <v>361</v>
      </c>
      <c r="AE304" s="29" t="s">
        <v>361</v>
      </c>
      <c r="AF304" s="29" t="s">
        <v>361</v>
      </c>
      <c r="AG304" s="29" t="s">
        <v>361</v>
      </c>
      <c r="AH304" s="29" t="s">
        <v>361</v>
      </c>
      <c r="AI304" s="29" t="s">
        <v>361</v>
      </c>
      <c r="AJ304" s="29" t="s">
        <v>361</v>
      </c>
      <c r="AK304" s="29" t="s">
        <v>361</v>
      </c>
      <c r="AL304" s="29" t="s">
        <v>361</v>
      </c>
      <c r="AM304" s="29" t="s">
        <v>361</v>
      </c>
      <c r="AN304" s="29" t="s">
        <v>361</v>
      </c>
      <c r="AO304" s="29" t="s">
        <v>361</v>
      </c>
      <c r="AP304" s="29"/>
      <c r="AQ304" s="29" t="s">
        <v>361</v>
      </c>
      <c r="AR304" s="29" t="s">
        <v>361</v>
      </c>
      <c r="AS304" s="29" t="s">
        <v>361</v>
      </c>
      <c r="AT304" s="29" t="s">
        <v>361</v>
      </c>
      <c r="AU304" s="29" t="s">
        <v>361</v>
      </c>
      <c r="AV304" s="29" t="s">
        <v>361</v>
      </c>
      <c r="AW304" s="29" t="s">
        <v>361</v>
      </c>
      <c r="AX304" s="29" t="s">
        <v>361</v>
      </c>
      <c r="AY304" s="29" t="s">
        <v>361</v>
      </c>
      <c r="AZ304" s="29" t="s">
        <v>361</v>
      </c>
      <c r="BA304" s="29" t="s">
        <v>361</v>
      </c>
      <c r="BB304" s="29"/>
      <c r="BC304" s="29" t="s">
        <v>361</v>
      </c>
      <c r="BD304" s="29" t="s">
        <v>361</v>
      </c>
      <c r="BE304" s="29" t="s">
        <v>361</v>
      </c>
      <c r="BF304" s="29" t="s">
        <v>361</v>
      </c>
      <c r="BG304" s="29" t="s">
        <v>361</v>
      </c>
      <c r="BH304" s="29" t="s">
        <v>361</v>
      </c>
      <c r="BI304" s="29" t="s">
        <v>361</v>
      </c>
      <c r="BJ304" s="29" t="s">
        <v>361</v>
      </c>
      <c r="BK304" s="29" t="s">
        <v>361</v>
      </c>
      <c r="BL304" s="29" t="s">
        <v>361</v>
      </c>
      <c r="BM304" s="29" t="s">
        <v>361</v>
      </c>
      <c r="BN304" s="29" t="s">
        <v>361</v>
      </c>
      <c r="BO304" s="29" t="s">
        <v>361</v>
      </c>
      <c r="BP304" s="29" t="s">
        <v>361</v>
      </c>
      <c r="BQ304" s="29" t="s">
        <v>361</v>
      </c>
      <c r="BR304" s="29" t="s">
        <v>361</v>
      </c>
      <c r="BS304" s="29" t="s">
        <v>361</v>
      </c>
      <c r="BT304" s="29" t="s">
        <v>361</v>
      </c>
      <c r="BU304" s="29" t="s">
        <v>361</v>
      </c>
      <c r="BV304" s="29" t="s">
        <v>361</v>
      </c>
      <c r="BW304" s="29" t="s">
        <v>361</v>
      </c>
      <c r="BX304" s="29" t="s">
        <v>361</v>
      </c>
      <c r="BY304" s="29" t="s">
        <v>361</v>
      </c>
      <c r="BZ304" s="29" t="s">
        <v>361</v>
      </c>
      <c r="CA304" s="29" t="s">
        <v>361</v>
      </c>
      <c r="CB304" s="29" t="s">
        <v>361</v>
      </c>
      <c r="CC304" s="29" t="s">
        <v>361</v>
      </c>
      <c r="CD304" s="29" t="s">
        <v>361</v>
      </c>
      <c r="CE304" s="29" t="s">
        <v>361</v>
      </c>
      <c r="CF304" s="29" t="s">
        <v>361</v>
      </c>
      <c r="CG304" s="29" t="s">
        <v>361</v>
      </c>
      <c r="CH304" s="29" t="s">
        <v>361</v>
      </c>
      <c r="CI304" s="29" t="s">
        <v>361</v>
      </c>
      <c r="CJ304" s="29" t="s">
        <v>361</v>
      </c>
      <c r="CK304" s="29" t="s">
        <v>361</v>
      </c>
      <c r="CL304" s="29" t="s">
        <v>361</v>
      </c>
      <c r="CM304" s="29" t="s">
        <v>361</v>
      </c>
      <c r="CN304" s="29" t="s">
        <v>361</v>
      </c>
      <c r="CO304" s="29" t="s">
        <v>361</v>
      </c>
      <c r="CP304" s="29" t="s">
        <v>361</v>
      </c>
      <c r="CQ304" s="29" t="s">
        <v>361</v>
      </c>
      <c r="CR304" s="29" t="s">
        <v>361</v>
      </c>
      <c r="CS304" s="29" t="s">
        <v>361</v>
      </c>
    </row>
    <row r="305" spans="1:97" ht="36.75" customHeight="1">
      <c r="A305" s="21">
        <v>204</v>
      </c>
      <c r="B305" s="24">
        <v>425</v>
      </c>
      <c r="C305" s="181" t="s">
        <v>215</v>
      </c>
      <c r="D305" s="191" t="s">
        <v>10</v>
      </c>
      <c r="E305" s="181" t="s">
        <v>489</v>
      </c>
      <c r="F305" s="191" t="s">
        <v>12</v>
      </c>
      <c r="G305" s="50" t="s">
        <v>489</v>
      </c>
      <c r="H305" s="50" t="s">
        <v>1053</v>
      </c>
      <c r="I305" s="52" t="s">
        <v>780</v>
      </c>
      <c r="J305" s="24" t="s">
        <v>497</v>
      </c>
      <c r="K305" s="52" t="s">
        <v>344</v>
      </c>
      <c r="L305" s="24" t="s">
        <v>298</v>
      </c>
      <c r="M305" s="24" t="s">
        <v>186</v>
      </c>
      <c r="N305" s="24"/>
      <c r="O305" s="24"/>
      <c r="P305" s="24"/>
      <c r="Q305" s="24"/>
      <c r="R305" s="24" t="s">
        <v>186</v>
      </c>
      <c r="S305" s="24"/>
      <c r="T305" s="24"/>
      <c r="U305" s="24"/>
      <c r="V305" s="24"/>
      <c r="W305" s="28">
        <f t="shared" si="106"/>
        <v>1</v>
      </c>
      <c r="X305" s="24"/>
      <c r="Y305" s="91"/>
      <c r="Z305" s="24"/>
      <c r="AA305" s="24"/>
      <c r="AB305" s="24"/>
      <c r="AC305" s="24"/>
      <c r="AD305" s="24"/>
      <c r="AE305" s="24"/>
      <c r="AF305" s="24"/>
      <c r="AG305" s="24"/>
      <c r="AH305" s="24"/>
      <c r="AI305" s="24"/>
      <c r="AJ305" s="24"/>
      <c r="AK305" s="24"/>
      <c r="AL305" s="24"/>
      <c r="AM305" s="24"/>
      <c r="AN305" s="24"/>
      <c r="AO305" s="24"/>
      <c r="AP305" s="24"/>
      <c r="AQ305" s="24"/>
      <c r="AR305" s="24" t="s">
        <v>758</v>
      </c>
      <c r="AS305" s="24" t="s">
        <v>758</v>
      </c>
      <c r="AT305" s="24" t="s">
        <v>758</v>
      </c>
      <c r="AU305" s="24" t="s">
        <v>758</v>
      </c>
      <c r="AV305" s="24"/>
      <c r="AW305" s="24"/>
      <c r="AX305" s="24"/>
      <c r="AY305" s="24"/>
      <c r="AZ305" s="24"/>
      <c r="BA305" s="24"/>
      <c r="BB305" s="24"/>
      <c r="BC305" s="24"/>
      <c r="BD305" s="24"/>
      <c r="BE305" s="24"/>
      <c r="BF305" s="24"/>
      <c r="BG305" s="24"/>
      <c r="BH305" s="24"/>
      <c r="BI305" s="24">
        <v>2</v>
      </c>
      <c r="BJ305" s="24">
        <v>2</v>
      </c>
      <c r="BK305" s="24">
        <v>1</v>
      </c>
      <c r="BL305" s="24">
        <v>2</v>
      </c>
      <c r="BM305" s="24">
        <v>2</v>
      </c>
      <c r="BN305" s="24">
        <v>2</v>
      </c>
      <c r="BO305" s="24">
        <v>2</v>
      </c>
      <c r="BP305" s="24">
        <v>1</v>
      </c>
      <c r="BQ305" s="24">
        <v>2</v>
      </c>
      <c r="BR305" s="24">
        <v>1</v>
      </c>
      <c r="BS305" s="24">
        <v>2</v>
      </c>
      <c r="BT305" s="24">
        <v>2</v>
      </c>
      <c r="BU305" s="24">
        <v>2</v>
      </c>
      <c r="BV305" s="24">
        <v>2</v>
      </c>
      <c r="BW305" s="24">
        <v>2</v>
      </c>
      <c r="BX305" s="24">
        <v>1</v>
      </c>
      <c r="BY305" s="24">
        <v>2</v>
      </c>
      <c r="BZ305" s="24">
        <v>2</v>
      </c>
      <c r="CA305" s="24">
        <v>2</v>
      </c>
      <c r="CB305" s="24">
        <v>1</v>
      </c>
      <c r="CC305" s="24">
        <v>0</v>
      </c>
      <c r="CD305" s="24">
        <v>2</v>
      </c>
      <c r="CE305" s="24">
        <v>2</v>
      </c>
      <c r="CF305" s="24">
        <v>2</v>
      </c>
      <c r="CG305" s="24">
        <v>2</v>
      </c>
      <c r="CH305" s="24">
        <v>2</v>
      </c>
      <c r="CI305" s="24">
        <v>2</v>
      </c>
      <c r="CJ305" s="24"/>
      <c r="CK305" s="24">
        <v>2</v>
      </c>
      <c r="CL305" s="57">
        <f t="shared" ref="CL305:CL313" si="108">COUNTIF($BI305:$CK305,2)</f>
        <v>22</v>
      </c>
      <c r="CM305" s="67">
        <f t="shared" ref="CM305:CM313" si="109">CL305/COUNTA($BI305:$CK305)</f>
        <v>0.7857142857142857</v>
      </c>
      <c r="CN305" s="57">
        <f t="shared" ref="CN305:CN313" si="110">COUNTIF($BI305:$CK305,1)</f>
        <v>5</v>
      </c>
      <c r="CO305" s="67">
        <f t="shared" ref="CO305:CO313" si="111">CN305/COUNTA($BI305:$CK305)</f>
        <v>0.17857142857142858</v>
      </c>
      <c r="CP305" s="57">
        <f t="shared" ref="CP305:CP313" si="112">COUNTIF($BI305:$CK305,0)</f>
        <v>1</v>
      </c>
      <c r="CQ305" s="67">
        <f t="shared" ref="CQ305:CQ313" si="113">CP305/COUNTA($BI305:$CK305)</f>
        <v>3.5714285714285712E-2</v>
      </c>
      <c r="CR305" s="57">
        <f t="shared" ref="CR305:CR313" si="114">(((CL305*2)+(CN305*1)+(CP305*0)))/COUNTA($BI305:$CK305)</f>
        <v>1.75</v>
      </c>
      <c r="CS305" s="57" t="str">
        <f t="shared" si="107"/>
        <v>Đạt mục tiêu</v>
      </c>
    </row>
    <row r="306" spans="1:97" ht="36.75" customHeight="1">
      <c r="A306" s="21"/>
      <c r="B306" s="24"/>
      <c r="C306" s="182"/>
      <c r="D306" s="193"/>
      <c r="E306" s="182"/>
      <c r="F306" s="193"/>
      <c r="G306" s="50" t="s">
        <v>1055</v>
      </c>
      <c r="H306" s="50" t="s">
        <v>1054</v>
      </c>
      <c r="I306" s="52" t="s">
        <v>780</v>
      </c>
      <c r="J306" s="24" t="s">
        <v>497</v>
      </c>
      <c r="K306" s="52" t="s">
        <v>344</v>
      </c>
      <c r="L306" s="24" t="s">
        <v>298</v>
      </c>
      <c r="M306" s="24" t="s">
        <v>186</v>
      </c>
      <c r="N306" s="24"/>
      <c r="O306" s="24"/>
      <c r="P306" s="24"/>
      <c r="Q306" s="24"/>
      <c r="R306" s="24"/>
      <c r="S306" s="24" t="s">
        <v>186</v>
      </c>
      <c r="T306" s="24"/>
      <c r="U306" s="24"/>
      <c r="V306" s="24"/>
      <c r="W306" s="28">
        <f t="shared" si="106"/>
        <v>1</v>
      </c>
      <c r="X306" s="24"/>
      <c r="Y306" s="91"/>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t="s">
        <v>758</v>
      </c>
      <c r="AW306" s="24"/>
      <c r="AX306" s="24" t="s">
        <v>758</v>
      </c>
      <c r="AY306" s="24" t="s">
        <v>758</v>
      </c>
      <c r="AZ306" s="24"/>
      <c r="BA306" s="24"/>
      <c r="BB306" s="24"/>
      <c r="BC306" s="24"/>
      <c r="BD306" s="24"/>
      <c r="BE306" s="24"/>
      <c r="BF306" s="24"/>
      <c r="BG306" s="24"/>
      <c r="BH306" s="24"/>
      <c r="BI306" s="24">
        <v>2</v>
      </c>
      <c r="BJ306" s="24">
        <v>2</v>
      </c>
      <c r="BK306" s="24">
        <v>2</v>
      </c>
      <c r="BL306" s="24">
        <v>2</v>
      </c>
      <c r="BM306" s="24">
        <v>2</v>
      </c>
      <c r="BN306" s="24">
        <v>2</v>
      </c>
      <c r="BO306" s="24">
        <v>2</v>
      </c>
      <c r="BP306" s="24">
        <v>2</v>
      </c>
      <c r="BQ306" s="24">
        <v>2</v>
      </c>
      <c r="BR306" s="24">
        <v>2</v>
      </c>
      <c r="BS306" s="24">
        <v>2</v>
      </c>
      <c r="BT306" s="24">
        <v>2</v>
      </c>
      <c r="BU306" s="24">
        <v>2</v>
      </c>
      <c r="BV306" s="24">
        <v>2</v>
      </c>
      <c r="BW306" s="24">
        <v>2</v>
      </c>
      <c r="BX306" s="24">
        <v>2</v>
      </c>
      <c r="BY306" s="24">
        <v>2</v>
      </c>
      <c r="BZ306" s="24">
        <v>2</v>
      </c>
      <c r="CA306" s="24">
        <v>2</v>
      </c>
      <c r="CB306" s="24">
        <v>2</v>
      </c>
      <c r="CC306" s="24">
        <v>0</v>
      </c>
      <c r="CD306" s="24">
        <v>2</v>
      </c>
      <c r="CE306" s="24">
        <v>2</v>
      </c>
      <c r="CF306" s="24">
        <v>2</v>
      </c>
      <c r="CG306" s="24">
        <v>2</v>
      </c>
      <c r="CH306" s="24">
        <v>2</v>
      </c>
      <c r="CI306" s="24">
        <v>2</v>
      </c>
      <c r="CJ306" s="24"/>
      <c r="CK306" s="24">
        <v>2</v>
      </c>
      <c r="CL306" s="57">
        <f t="shared" si="108"/>
        <v>27</v>
      </c>
      <c r="CM306" s="67">
        <f t="shared" si="109"/>
        <v>0.9642857142857143</v>
      </c>
      <c r="CN306" s="57">
        <f t="shared" si="110"/>
        <v>0</v>
      </c>
      <c r="CO306" s="67">
        <f t="shared" si="111"/>
        <v>0</v>
      </c>
      <c r="CP306" s="57">
        <f t="shared" si="112"/>
        <v>1</v>
      </c>
      <c r="CQ306" s="67">
        <f t="shared" si="113"/>
        <v>3.5714285714285712E-2</v>
      </c>
      <c r="CR306" s="57">
        <f t="shared" si="114"/>
        <v>1.9285714285714286</v>
      </c>
      <c r="CS306" s="57" t="str">
        <f t="shared" si="107"/>
        <v>Đạt mục tiêu</v>
      </c>
    </row>
    <row r="307" spans="1:97" ht="30" customHeight="1">
      <c r="A307" s="21">
        <v>205</v>
      </c>
      <c r="B307" s="24">
        <v>428</v>
      </c>
      <c r="C307" s="50" t="s">
        <v>216</v>
      </c>
      <c r="D307" s="55" t="s">
        <v>10</v>
      </c>
      <c r="E307" s="50" t="s">
        <v>56</v>
      </c>
      <c r="F307" s="55" t="s">
        <v>12</v>
      </c>
      <c r="G307" s="50" t="s">
        <v>56</v>
      </c>
      <c r="H307" s="50" t="s">
        <v>1056</v>
      </c>
      <c r="I307" s="52" t="s">
        <v>780</v>
      </c>
      <c r="J307" s="24" t="s">
        <v>497</v>
      </c>
      <c r="K307" s="52" t="s">
        <v>344</v>
      </c>
      <c r="L307" s="24" t="s">
        <v>298</v>
      </c>
      <c r="M307" s="24" t="s">
        <v>186</v>
      </c>
      <c r="N307" s="24"/>
      <c r="O307" s="24"/>
      <c r="P307" s="24"/>
      <c r="Q307" s="24" t="s">
        <v>186</v>
      </c>
      <c r="R307" s="24"/>
      <c r="S307" s="24"/>
      <c r="T307" s="24"/>
      <c r="U307" s="24"/>
      <c r="V307" s="24"/>
      <c r="W307" s="28">
        <f t="shared" si="106"/>
        <v>1</v>
      </c>
      <c r="X307" s="24"/>
      <c r="Y307" s="93"/>
      <c r="Z307" s="24"/>
      <c r="AA307" s="24"/>
      <c r="AB307" s="24"/>
      <c r="AC307" s="24"/>
      <c r="AD307" s="24"/>
      <c r="AE307" s="24"/>
      <c r="AF307" s="24"/>
      <c r="AG307" s="24"/>
      <c r="AH307" s="24"/>
      <c r="AI307" s="24"/>
      <c r="AJ307" s="24"/>
      <c r="AK307" s="24"/>
      <c r="AL307" s="24"/>
      <c r="AM307" s="24" t="s">
        <v>757</v>
      </c>
      <c r="AN307" s="24" t="s">
        <v>757</v>
      </c>
      <c r="AO307" s="24" t="s">
        <v>757</v>
      </c>
      <c r="AP307" s="24" t="s">
        <v>757</v>
      </c>
      <c r="AQ307" s="24" t="s">
        <v>757</v>
      </c>
      <c r="AR307" s="24"/>
      <c r="AS307" s="24"/>
      <c r="AT307" s="24"/>
      <c r="AU307" s="24"/>
      <c r="AV307" s="24"/>
      <c r="AW307" s="24"/>
      <c r="AX307" s="24"/>
      <c r="AY307" s="24"/>
      <c r="AZ307" s="24"/>
      <c r="BA307" s="24"/>
      <c r="BB307" s="24"/>
      <c r="BC307" s="24"/>
      <c r="BD307" s="24"/>
      <c r="BE307" s="24"/>
      <c r="BF307" s="24"/>
      <c r="BG307" s="24"/>
      <c r="BH307" s="24"/>
      <c r="BI307" s="24">
        <v>2</v>
      </c>
      <c r="BJ307" s="24">
        <v>2</v>
      </c>
      <c r="BK307" s="24">
        <v>1</v>
      </c>
      <c r="BL307" s="24">
        <v>2</v>
      </c>
      <c r="BM307" s="24">
        <v>2</v>
      </c>
      <c r="BN307" s="24">
        <v>2</v>
      </c>
      <c r="BO307" s="24">
        <v>2</v>
      </c>
      <c r="BP307" s="24">
        <v>1</v>
      </c>
      <c r="BQ307" s="24">
        <v>2</v>
      </c>
      <c r="BR307" s="24">
        <v>1</v>
      </c>
      <c r="BS307" s="24">
        <v>2</v>
      </c>
      <c r="BT307" s="24">
        <v>2</v>
      </c>
      <c r="BU307" s="24">
        <v>2</v>
      </c>
      <c r="BV307" s="24">
        <v>2</v>
      </c>
      <c r="BW307" s="24">
        <v>2</v>
      </c>
      <c r="BX307" s="24">
        <v>1</v>
      </c>
      <c r="BY307" s="24">
        <v>2</v>
      </c>
      <c r="BZ307" s="24">
        <v>2</v>
      </c>
      <c r="CA307" s="24">
        <v>1</v>
      </c>
      <c r="CB307" s="24">
        <v>1</v>
      </c>
      <c r="CC307" s="24">
        <v>0</v>
      </c>
      <c r="CD307" s="24">
        <v>2</v>
      </c>
      <c r="CE307" s="24">
        <v>2</v>
      </c>
      <c r="CF307" s="24">
        <v>2</v>
      </c>
      <c r="CG307" s="24">
        <v>2</v>
      </c>
      <c r="CH307" s="24">
        <v>2</v>
      </c>
      <c r="CI307" s="24">
        <v>2</v>
      </c>
      <c r="CJ307" s="24"/>
      <c r="CK307" s="24">
        <v>2</v>
      </c>
      <c r="CL307" s="57">
        <f t="shared" si="108"/>
        <v>21</v>
      </c>
      <c r="CM307" s="67">
        <f t="shared" si="109"/>
        <v>0.75</v>
      </c>
      <c r="CN307" s="57">
        <f t="shared" si="110"/>
        <v>6</v>
      </c>
      <c r="CO307" s="67">
        <f t="shared" si="111"/>
        <v>0.21428571428571427</v>
      </c>
      <c r="CP307" s="57">
        <f t="shared" si="112"/>
        <v>1</v>
      </c>
      <c r="CQ307" s="67">
        <f t="shared" si="113"/>
        <v>3.5714285714285712E-2</v>
      </c>
      <c r="CR307" s="57">
        <f t="shared" si="114"/>
        <v>1.7142857142857142</v>
      </c>
      <c r="CS307" s="57" t="str">
        <f t="shared" si="107"/>
        <v>Đạt mục tiêu</v>
      </c>
    </row>
    <row r="308" spans="1:97" ht="34.5" customHeight="1">
      <c r="A308" s="21">
        <v>206</v>
      </c>
      <c r="B308" s="24">
        <v>431</v>
      </c>
      <c r="C308" s="50" t="s">
        <v>220</v>
      </c>
      <c r="D308" s="55" t="s">
        <v>10</v>
      </c>
      <c r="E308" s="50" t="s">
        <v>221</v>
      </c>
      <c r="F308" s="55" t="s">
        <v>12</v>
      </c>
      <c r="G308" s="50" t="s">
        <v>221</v>
      </c>
      <c r="H308" s="50" t="s">
        <v>714</v>
      </c>
      <c r="I308" s="52" t="s">
        <v>780</v>
      </c>
      <c r="J308" s="24" t="s">
        <v>497</v>
      </c>
      <c r="K308" s="52" t="s">
        <v>344</v>
      </c>
      <c r="L308" s="24" t="s">
        <v>298</v>
      </c>
      <c r="M308" s="24" t="s">
        <v>186</v>
      </c>
      <c r="N308" s="24"/>
      <c r="O308" s="24"/>
      <c r="P308" s="24" t="s">
        <v>186</v>
      </c>
      <c r="Q308" s="24"/>
      <c r="R308" s="24"/>
      <c r="S308" s="24"/>
      <c r="T308" s="24"/>
      <c r="U308" s="24"/>
      <c r="V308" s="24"/>
      <c r="W308" s="28">
        <f t="shared" si="106"/>
        <v>1</v>
      </c>
      <c r="X308" s="24"/>
      <c r="Y308" s="91"/>
      <c r="Z308" s="24"/>
      <c r="AA308" s="24"/>
      <c r="AB308" s="24"/>
      <c r="AC308" s="24"/>
      <c r="AD308" s="24"/>
      <c r="AE308" s="24"/>
      <c r="AF308" s="24"/>
      <c r="AG308" s="24"/>
      <c r="AH308" s="24"/>
      <c r="AI308" s="24" t="s">
        <v>757</v>
      </c>
      <c r="AJ308" s="24" t="s">
        <v>757</v>
      </c>
      <c r="AK308" s="24" t="s">
        <v>757</v>
      </c>
      <c r="AL308" s="24" t="s">
        <v>757</v>
      </c>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v>2</v>
      </c>
      <c r="BJ308" s="24">
        <v>2</v>
      </c>
      <c r="BK308" s="24">
        <v>2</v>
      </c>
      <c r="BL308" s="24">
        <v>2</v>
      </c>
      <c r="BM308" s="24">
        <v>2</v>
      </c>
      <c r="BN308" s="24">
        <v>2</v>
      </c>
      <c r="BO308" s="24">
        <v>2</v>
      </c>
      <c r="BP308" s="24">
        <v>2</v>
      </c>
      <c r="BQ308" s="24">
        <v>2</v>
      </c>
      <c r="BR308" s="24">
        <v>2</v>
      </c>
      <c r="BS308" s="24">
        <v>2</v>
      </c>
      <c r="BT308" s="24">
        <v>2</v>
      </c>
      <c r="BU308" s="24">
        <v>2</v>
      </c>
      <c r="BV308" s="24">
        <v>2</v>
      </c>
      <c r="BW308" s="24">
        <v>2</v>
      </c>
      <c r="BX308" s="24">
        <v>2</v>
      </c>
      <c r="BY308" s="24">
        <v>2</v>
      </c>
      <c r="BZ308" s="24">
        <v>2</v>
      </c>
      <c r="CA308" s="24">
        <v>2</v>
      </c>
      <c r="CB308" s="24">
        <v>2</v>
      </c>
      <c r="CC308" s="24">
        <v>1</v>
      </c>
      <c r="CD308" s="24">
        <v>2</v>
      </c>
      <c r="CE308" s="24">
        <v>2</v>
      </c>
      <c r="CF308" s="24">
        <v>2</v>
      </c>
      <c r="CG308" s="24">
        <v>2</v>
      </c>
      <c r="CH308" s="24">
        <v>2</v>
      </c>
      <c r="CI308" s="24">
        <v>2</v>
      </c>
      <c r="CJ308" s="24"/>
      <c r="CK308" s="24">
        <v>2</v>
      </c>
      <c r="CL308" s="57">
        <f t="shared" si="108"/>
        <v>27</v>
      </c>
      <c r="CM308" s="67">
        <f t="shared" si="109"/>
        <v>0.9642857142857143</v>
      </c>
      <c r="CN308" s="57">
        <f t="shared" si="110"/>
        <v>1</v>
      </c>
      <c r="CO308" s="67">
        <f t="shared" si="111"/>
        <v>3.5714285714285712E-2</v>
      </c>
      <c r="CP308" s="57">
        <f t="shared" si="112"/>
        <v>0</v>
      </c>
      <c r="CQ308" s="67">
        <f t="shared" si="113"/>
        <v>0</v>
      </c>
      <c r="CR308" s="57">
        <f t="shared" si="114"/>
        <v>1.9642857142857142</v>
      </c>
      <c r="CS308" s="57" t="str">
        <f t="shared" si="107"/>
        <v>Đạt mục tiêu</v>
      </c>
    </row>
    <row r="309" spans="1:97" ht="25.5" customHeight="1">
      <c r="A309" s="21">
        <v>207</v>
      </c>
      <c r="B309" s="24">
        <v>434</v>
      </c>
      <c r="C309" s="50" t="s">
        <v>222</v>
      </c>
      <c r="D309" s="55" t="s">
        <v>12</v>
      </c>
      <c r="E309" s="50" t="s">
        <v>223</v>
      </c>
      <c r="F309" s="55" t="s">
        <v>12</v>
      </c>
      <c r="G309" s="50" t="s">
        <v>223</v>
      </c>
      <c r="H309" s="50" t="s">
        <v>1060</v>
      </c>
      <c r="I309" s="52" t="s">
        <v>780</v>
      </c>
      <c r="J309" s="24" t="s">
        <v>497</v>
      </c>
      <c r="K309" s="52" t="s">
        <v>344</v>
      </c>
      <c r="L309" s="24" t="s">
        <v>298</v>
      </c>
      <c r="M309" s="24" t="s">
        <v>186</v>
      </c>
      <c r="N309" s="24"/>
      <c r="O309" s="24"/>
      <c r="P309" s="24"/>
      <c r="Q309" s="24"/>
      <c r="R309" s="24"/>
      <c r="S309" s="24"/>
      <c r="T309" s="24"/>
      <c r="U309" s="24" t="s">
        <v>186</v>
      </c>
      <c r="V309" s="24"/>
      <c r="W309" s="28">
        <f t="shared" si="106"/>
        <v>1</v>
      </c>
      <c r="X309" s="24"/>
      <c r="Y309" s="91"/>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t="s">
        <v>757</v>
      </c>
      <c r="BD309" s="24" t="s">
        <v>757</v>
      </c>
      <c r="BE309" s="24" t="s">
        <v>757</v>
      </c>
      <c r="BF309" s="24"/>
      <c r="BG309" s="24"/>
      <c r="BH309" s="24"/>
      <c r="BI309" s="24">
        <v>2</v>
      </c>
      <c r="BJ309" s="24">
        <v>2</v>
      </c>
      <c r="BK309" s="24">
        <v>1</v>
      </c>
      <c r="BL309" s="24">
        <v>2</v>
      </c>
      <c r="BM309" s="24">
        <v>2</v>
      </c>
      <c r="BN309" s="24">
        <v>2</v>
      </c>
      <c r="BO309" s="24">
        <v>2</v>
      </c>
      <c r="BP309" s="24">
        <v>1</v>
      </c>
      <c r="BQ309" s="24">
        <v>2</v>
      </c>
      <c r="BR309" s="24">
        <v>2</v>
      </c>
      <c r="BS309" s="24">
        <v>2</v>
      </c>
      <c r="BT309" s="24">
        <v>2</v>
      </c>
      <c r="BU309" s="24">
        <v>2</v>
      </c>
      <c r="BV309" s="24">
        <v>2</v>
      </c>
      <c r="BW309" s="24">
        <v>2</v>
      </c>
      <c r="BX309" s="24">
        <v>2</v>
      </c>
      <c r="BY309" s="24">
        <v>2</v>
      </c>
      <c r="BZ309" s="24">
        <v>2</v>
      </c>
      <c r="CA309" s="24">
        <v>2</v>
      </c>
      <c r="CB309" s="24">
        <v>1</v>
      </c>
      <c r="CC309" s="24">
        <v>1</v>
      </c>
      <c r="CD309" s="24">
        <v>2</v>
      </c>
      <c r="CE309" s="24">
        <v>2</v>
      </c>
      <c r="CF309" s="24">
        <v>2</v>
      </c>
      <c r="CG309" s="24">
        <v>2</v>
      </c>
      <c r="CH309" s="24">
        <v>2</v>
      </c>
      <c r="CI309" s="24">
        <v>2</v>
      </c>
      <c r="CJ309" s="24">
        <v>2</v>
      </c>
      <c r="CK309" s="24">
        <v>2</v>
      </c>
      <c r="CL309" s="57">
        <f t="shared" si="108"/>
        <v>25</v>
      </c>
      <c r="CM309" s="67">
        <f t="shared" si="109"/>
        <v>0.86206896551724133</v>
      </c>
      <c r="CN309" s="57">
        <f t="shared" si="110"/>
        <v>4</v>
      </c>
      <c r="CO309" s="67">
        <f t="shared" si="111"/>
        <v>0.13793103448275862</v>
      </c>
      <c r="CP309" s="57">
        <f t="shared" si="112"/>
        <v>0</v>
      </c>
      <c r="CQ309" s="67">
        <f t="shared" si="113"/>
        <v>0</v>
      </c>
      <c r="CR309" s="57">
        <f t="shared" si="114"/>
        <v>1.8620689655172413</v>
      </c>
      <c r="CS309" s="57" t="str">
        <f t="shared" si="107"/>
        <v>Đạt mục tiêu</v>
      </c>
    </row>
    <row r="310" spans="1:97" ht="94.5">
      <c r="A310" s="21">
        <v>208</v>
      </c>
      <c r="B310" s="24">
        <v>437</v>
      </c>
      <c r="C310" s="50" t="s">
        <v>218</v>
      </c>
      <c r="D310" s="55" t="s">
        <v>10</v>
      </c>
      <c r="E310" s="50" t="s">
        <v>219</v>
      </c>
      <c r="F310" s="55" t="s">
        <v>12</v>
      </c>
      <c r="G310" s="50" t="s">
        <v>219</v>
      </c>
      <c r="H310" s="50" t="s">
        <v>1057</v>
      </c>
      <c r="I310" s="52" t="s">
        <v>780</v>
      </c>
      <c r="J310" s="24" t="s">
        <v>497</v>
      </c>
      <c r="K310" s="52" t="s">
        <v>344</v>
      </c>
      <c r="L310" s="24" t="s">
        <v>298</v>
      </c>
      <c r="M310" s="24" t="s">
        <v>186</v>
      </c>
      <c r="N310" s="24" t="s">
        <v>186</v>
      </c>
      <c r="O310" s="24"/>
      <c r="P310" s="24"/>
      <c r="Q310" s="24"/>
      <c r="R310" s="24"/>
      <c r="S310" s="24"/>
      <c r="T310" s="24"/>
      <c r="U310" s="24"/>
      <c r="V310" s="24"/>
      <c r="W310" s="28">
        <f t="shared" si="106"/>
        <v>1</v>
      </c>
      <c r="X310" s="24"/>
      <c r="Y310" s="91"/>
      <c r="Z310" s="24" t="s">
        <v>757</v>
      </c>
      <c r="AA310" s="24" t="s">
        <v>757</v>
      </c>
      <c r="AB310" s="24" t="s">
        <v>757</v>
      </c>
      <c r="AC310" s="24" t="s">
        <v>757</v>
      </c>
      <c r="AD310" s="24" t="s">
        <v>757</v>
      </c>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v>2</v>
      </c>
      <c r="BJ310" s="24">
        <v>2</v>
      </c>
      <c r="BK310" s="24">
        <v>2</v>
      </c>
      <c r="BL310" s="24">
        <v>2</v>
      </c>
      <c r="BM310" s="24">
        <v>2</v>
      </c>
      <c r="BN310" s="24">
        <v>2</v>
      </c>
      <c r="BO310" s="24">
        <v>2</v>
      </c>
      <c r="BP310" s="24">
        <v>2</v>
      </c>
      <c r="BQ310" s="24">
        <v>2</v>
      </c>
      <c r="BR310" s="24">
        <v>2</v>
      </c>
      <c r="BS310" s="24">
        <v>2</v>
      </c>
      <c r="BT310" s="24">
        <v>2</v>
      </c>
      <c r="BU310" s="24">
        <v>2</v>
      </c>
      <c r="BV310" s="24">
        <v>2</v>
      </c>
      <c r="BW310" s="24">
        <v>2</v>
      </c>
      <c r="BX310" s="24">
        <v>2</v>
      </c>
      <c r="BY310" s="24">
        <v>2</v>
      </c>
      <c r="BZ310" s="24">
        <v>2</v>
      </c>
      <c r="CA310" s="24">
        <v>2</v>
      </c>
      <c r="CB310" s="24">
        <v>2</v>
      </c>
      <c r="CC310" s="24">
        <v>1</v>
      </c>
      <c r="CD310" s="24">
        <v>2</v>
      </c>
      <c r="CE310" s="24">
        <v>2</v>
      </c>
      <c r="CF310" s="24">
        <v>2</v>
      </c>
      <c r="CG310" s="24">
        <v>2</v>
      </c>
      <c r="CH310" s="24">
        <v>2</v>
      </c>
      <c r="CI310" s="24">
        <v>2</v>
      </c>
      <c r="CJ310" s="24"/>
      <c r="CK310" s="24">
        <v>2</v>
      </c>
      <c r="CL310" s="57">
        <f t="shared" si="108"/>
        <v>27</v>
      </c>
      <c r="CM310" s="67">
        <f t="shared" si="109"/>
        <v>0.9642857142857143</v>
      </c>
      <c r="CN310" s="57">
        <f t="shared" si="110"/>
        <v>1</v>
      </c>
      <c r="CO310" s="67">
        <f t="shared" si="111"/>
        <v>3.5714285714285712E-2</v>
      </c>
      <c r="CP310" s="57">
        <f t="shared" si="112"/>
        <v>0</v>
      </c>
      <c r="CQ310" s="67">
        <f t="shared" si="113"/>
        <v>0</v>
      </c>
      <c r="CR310" s="57">
        <f t="shared" si="114"/>
        <v>1.9642857142857142</v>
      </c>
      <c r="CS310" s="57" t="str">
        <f t="shared" si="107"/>
        <v>Đạt mục tiêu</v>
      </c>
    </row>
    <row r="311" spans="1:97" ht="30.75" customHeight="1">
      <c r="A311" s="21"/>
      <c r="B311" s="24"/>
      <c r="C311" s="181" t="s">
        <v>55</v>
      </c>
      <c r="D311" s="191" t="s">
        <v>54</v>
      </c>
      <c r="E311" s="181" t="s">
        <v>224</v>
      </c>
      <c r="F311" s="191" t="s">
        <v>54</v>
      </c>
      <c r="G311" s="20" t="s">
        <v>924</v>
      </c>
      <c r="H311" s="20" t="s">
        <v>1058</v>
      </c>
      <c r="I311" s="52" t="s">
        <v>780</v>
      </c>
      <c r="J311" s="24" t="s">
        <v>497</v>
      </c>
      <c r="K311" s="52" t="s">
        <v>344</v>
      </c>
      <c r="L311" s="24" t="s">
        <v>298</v>
      </c>
      <c r="M311" s="24" t="s">
        <v>186</v>
      </c>
      <c r="N311" s="24"/>
      <c r="O311" s="24"/>
      <c r="P311" s="24"/>
      <c r="Q311" s="24"/>
      <c r="R311" s="24"/>
      <c r="S311" s="24"/>
      <c r="T311" s="24" t="s">
        <v>186</v>
      </c>
      <c r="U311" s="24"/>
      <c r="V311" s="24"/>
      <c r="W311" s="28">
        <f t="shared" si="106"/>
        <v>1</v>
      </c>
      <c r="X311" s="24"/>
      <c r="Y311" s="93"/>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t="s">
        <v>758</v>
      </c>
      <c r="AX311" s="24"/>
      <c r="AY311" s="24"/>
      <c r="AZ311" s="24" t="s">
        <v>758</v>
      </c>
      <c r="BA311" s="24" t="s">
        <v>758</v>
      </c>
      <c r="BB311" s="24" t="s">
        <v>758</v>
      </c>
      <c r="BC311" s="24"/>
      <c r="BD311" s="24"/>
      <c r="BE311" s="24"/>
      <c r="BF311" s="24"/>
      <c r="BG311" s="24"/>
      <c r="BH311" s="24"/>
      <c r="BI311" s="24">
        <v>2</v>
      </c>
      <c r="BJ311" s="24">
        <v>2</v>
      </c>
      <c r="BK311" s="24">
        <v>2</v>
      </c>
      <c r="BL311" s="24">
        <v>2</v>
      </c>
      <c r="BM311" s="24">
        <v>2</v>
      </c>
      <c r="BN311" s="24">
        <v>2</v>
      </c>
      <c r="BO311" s="24">
        <v>2</v>
      </c>
      <c r="BP311" s="24">
        <v>2</v>
      </c>
      <c r="BQ311" s="24">
        <v>2</v>
      </c>
      <c r="BR311" s="24">
        <v>2</v>
      </c>
      <c r="BS311" s="24">
        <v>2</v>
      </c>
      <c r="BT311" s="24">
        <v>2</v>
      </c>
      <c r="BU311" s="24">
        <v>2</v>
      </c>
      <c r="BV311" s="24">
        <v>2</v>
      </c>
      <c r="BW311" s="24">
        <v>2</v>
      </c>
      <c r="BX311" s="24">
        <v>2</v>
      </c>
      <c r="BY311" s="24">
        <v>2</v>
      </c>
      <c r="BZ311" s="24">
        <v>2</v>
      </c>
      <c r="CA311" s="24">
        <v>2</v>
      </c>
      <c r="CB311" s="24">
        <v>2</v>
      </c>
      <c r="CC311" s="24">
        <v>1</v>
      </c>
      <c r="CD311" s="24">
        <v>2</v>
      </c>
      <c r="CE311" s="24">
        <v>2</v>
      </c>
      <c r="CF311" s="24">
        <v>2</v>
      </c>
      <c r="CG311" s="24">
        <v>2</v>
      </c>
      <c r="CH311" s="24">
        <v>2</v>
      </c>
      <c r="CI311" s="24">
        <v>2</v>
      </c>
      <c r="CJ311" s="24">
        <v>2</v>
      </c>
      <c r="CK311" s="24">
        <v>2</v>
      </c>
      <c r="CL311" s="57">
        <f t="shared" si="108"/>
        <v>28</v>
      </c>
      <c r="CM311" s="67">
        <f t="shared" si="109"/>
        <v>0.96551724137931039</v>
      </c>
      <c r="CN311" s="57">
        <f t="shared" si="110"/>
        <v>1</v>
      </c>
      <c r="CO311" s="67">
        <f t="shared" si="111"/>
        <v>3.4482758620689655E-2</v>
      </c>
      <c r="CP311" s="57">
        <f t="shared" si="112"/>
        <v>0</v>
      </c>
      <c r="CQ311" s="67">
        <f t="shared" si="113"/>
        <v>0</v>
      </c>
      <c r="CR311" s="57">
        <f t="shared" si="114"/>
        <v>1.9655172413793103</v>
      </c>
      <c r="CS311" s="57" t="str">
        <f t="shared" si="107"/>
        <v>Đạt mục tiêu</v>
      </c>
    </row>
    <row r="312" spans="1:97" ht="22.5" customHeight="1">
      <c r="A312" s="21">
        <v>209</v>
      </c>
      <c r="B312" s="24">
        <v>438</v>
      </c>
      <c r="C312" s="182"/>
      <c r="D312" s="193"/>
      <c r="E312" s="182"/>
      <c r="F312" s="193"/>
      <c r="G312" s="20" t="s">
        <v>925</v>
      </c>
      <c r="H312" s="20" t="s">
        <v>923</v>
      </c>
      <c r="I312" s="52" t="s">
        <v>780</v>
      </c>
      <c r="J312" s="24" t="s">
        <v>497</v>
      </c>
      <c r="K312" s="52" t="s">
        <v>344</v>
      </c>
      <c r="L312" s="24" t="s">
        <v>298</v>
      </c>
      <c r="M312" s="24" t="s">
        <v>186</v>
      </c>
      <c r="N312" s="24"/>
      <c r="O312" s="24"/>
      <c r="P312" s="24"/>
      <c r="Q312" s="24"/>
      <c r="R312" s="24"/>
      <c r="S312" s="24"/>
      <c r="T312" s="24"/>
      <c r="U312" s="24"/>
      <c r="V312" s="24" t="s">
        <v>186</v>
      </c>
      <c r="W312" s="28">
        <f t="shared" si="106"/>
        <v>1</v>
      </c>
      <c r="X312" s="24"/>
      <c r="Y312" s="93"/>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t="s">
        <v>758</v>
      </c>
      <c r="BG312" s="24" t="s">
        <v>758</v>
      </c>
      <c r="BH312" s="24" t="s">
        <v>758</v>
      </c>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57">
        <f t="shared" si="108"/>
        <v>0</v>
      </c>
      <c r="CM312" s="67" t="e">
        <f t="shared" si="109"/>
        <v>#DIV/0!</v>
      </c>
      <c r="CN312" s="57">
        <f t="shared" si="110"/>
        <v>0</v>
      </c>
      <c r="CO312" s="67" t="e">
        <f t="shared" si="111"/>
        <v>#DIV/0!</v>
      </c>
      <c r="CP312" s="57">
        <f t="shared" si="112"/>
        <v>0</v>
      </c>
      <c r="CQ312" s="67" t="e">
        <f t="shared" si="113"/>
        <v>#DIV/0!</v>
      </c>
      <c r="CR312" s="57" t="e">
        <f t="shared" si="114"/>
        <v>#DIV/0!</v>
      </c>
      <c r="CS312" s="57" t="e">
        <f t="shared" si="107"/>
        <v>#DIV/0!</v>
      </c>
    </row>
    <row r="313" spans="1:97" ht="21.75" customHeight="1">
      <c r="A313" s="21">
        <v>210</v>
      </c>
      <c r="B313" s="24">
        <v>441</v>
      </c>
      <c r="C313" s="50" t="s">
        <v>57</v>
      </c>
      <c r="D313" s="55" t="s">
        <v>10</v>
      </c>
      <c r="E313" s="50" t="s">
        <v>217</v>
      </c>
      <c r="F313" s="55" t="s">
        <v>12</v>
      </c>
      <c r="G313" s="50" t="s">
        <v>217</v>
      </c>
      <c r="H313" s="50" t="s">
        <v>1059</v>
      </c>
      <c r="I313" s="52" t="s">
        <v>780</v>
      </c>
      <c r="J313" s="24" t="s">
        <v>497</v>
      </c>
      <c r="K313" s="52" t="s">
        <v>344</v>
      </c>
      <c r="L313" s="24" t="s">
        <v>298</v>
      </c>
      <c r="M313" s="24" t="s">
        <v>186</v>
      </c>
      <c r="N313" s="24"/>
      <c r="O313" s="24" t="s">
        <v>186</v>
      </c>
      <c r="P313" s="24"/>
      <c r="Q313" s="24"/>
      <c r="R313" s="24"/>
      <c r="S313" s="24"/>
      <c r="T313" s="24"/>
      <c r="U313" s="24"/>
      <c r="V313" s="24"/>
      <c r="W313" s="28">
        <f t="shared" si="106"/>
        <v>1</v>
      </c>
      <c r="X313" s="24"/>
      <c r="Y313" s="91"/>
      <c r="Z313" s="24"/>
      <c r="AA313" s="24"/>
      <c r="AB313" s="24"/>
      <c r="AC313" s="24"/>
      <c r="AD313" s="24"/>
      <c r="AE313" s="24" t="s">
        <v>758</v>
      </c>
      <c r="AF313" s="24" t="s">
        <v>758</v>
      </c>
      <c r="AG313" s="24" t="s">
        <v>758</v>
      </c>
      <c r="AH313" s="24" t="s">
        <v>758</v>
      </c>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v>2</v>
      </c>
      <c r="BJ313" s="24">
        <v>2</v>
      </c>
      <c r="BK313" s="24">
        <v>1</v>
      </c>
      <c r="BL313" s="24">
        <v>1</v>
      </c>
      <c r="BM313" s="24">
        <v>2</v>
      </c>
      <c r="BN313" s="24">
        <v>2</v>
      </c>
      <c r="BO313" s="24">
        <v>2</v>
      </c>
      <c r="BP313" s="24">
        <v>1</v>
      </c>
      <c r="BQ313" s="24">
        <v>2</v>
      </c>
      <c r="BR313" s="24">
        <v>1</v>
      </c>
      <c r="BS313" s="24">
        <v>2</v>
      </c>
      <c r="BT313" s="24">
        <v>2</v>
      </c>
      <c r="BU313" s="24">
        <v>2</v>
      </c>
      <c r="BV313" s="24">
        <v>2</v>
      </c>
      <c r="BW313" s="24">
        <v>2</v>
      </c>
      <c r="BX313" s="24">
        <v>1</v>
      </c>
      <c r="BY313" s="24">
        <v>2</v>
      </c>
      <c r="BZ313" s="24">
        <v>2</v>
      </c>
      <c r="CA313" s="24">
        <v>1</v>
      </c>
      <c r="CB313" s="24">
        <v>1</v>
      </c>
      <c r="CC313" s="24">
        <v>1</v>
      </c>
      <c r="CD313" s="24">
        <v>2</v>
      </c>
      <c r="CE313" s="24">
        <v>2</v>
      </c>
      <c r="CF313" s="24">
        <v>2</v>
      </c>
      <c r="CG313" s="24">
        <v>2</v>
      </c>
      <c r="CH313" s="24">
        <v>2</v>
      </c>
      <c r="CI313" s="24">
        <v>2</v>
      </c>
      <c r="CJ313" s="24"/>
      <c r="CK313" s="24">
        <v>2</v>
      </c>
      <c r="CL313" s="57">
        <f t="shared" si="108"/>
        <v>20</v>
      </c>
      <c r="CM313" s="67">
        <f t="shared" si="109"/>
        <v>0.7142857142857143</v>
      </c>
      <c r="CN313" s="57">
        <f t="shared" si="110"/>
        <v>8</v>
      </c>
      <c r="CO313" s="67">
        <f t="shared" si="111"/>
        <v>0.2857142857142857</v>
      </c>
      <c r="CP313" s="57">
        <f t="shared" si="112"/>
        <v>0</v>
      </c>
      <c r="CQ313" s="67">
        <f t="shared" si="113"/>
        <v>0</v>
      </c>
      <c r="CR313" s="57">
        <f t="shared" si="114"/>
        <v>1.7142857142857142</v>
      </c>
      <c r="CS313" s="57" t="str">
        <f t="shared" si="107"/>
        <v>Đạt mục tiêu</v>
      </c>
    </row>
    <row r="314" spans="1:97" ht="24">
      <c r="A314" s="21">
        <v>213</v>
      </c>
      <c r="B314" s="28">
        <v>446</v>
      </c>
      <c r="C314" s="186" t="s">
        <v>258</v>
      </c>
      <c r="D314" s="186"/>
      <c r="E314" s="186"/>
      <c r="F314" s="29" t="s">
        <v>361</v>
      </c>
      <c r="G314" s="29" t="s">
        <v>361</v>
      </c>
      <c r="H314" s="29" t="s">
        <v>361</v>
      </c>
      <c r="I314" s="29" t="s">
        <v>361</v>
      </c>
      <c r="J314" s="29" t="s">
        <v>361</v>
      </c>
      <c r="K314" s="55" t="s">
        <v>372</v>
      </c>
      <c r="L314" s="29" t="s">
        <v>361</v>
      </c>
      <c r="M314" s="29" t="s">
        <v>361</v>
      </c>
      <c r="N314" s="29" t="s">
        <v>361</v>
      </c>
      <c r="O314" s="29" t="s">
        <v>361</v>
      </c>
      <c r="P314" s="29" t="s">
        <v>361</v>
      </c>
      <c r="Q314" s="29" t="s">
        <v>361</v>
      </c>
      <c r="R314" s="29" t="s">
        <v>361</v>
      </c>
      <c r="S314" s="29" t="s">
        <v>361</v>
      </c>
      <c r="T314" s="29" t="s">
        <v>361</v>
      </c>
      <c r="U314" s="29" t="s">
        <v>361</v>
      </c>
      <c r="V314" s="29" t="s">
        <v>361</v>
      </c>
      <c r="W314" s="28">
        <f t="shared" si="106"/>
        <v>0</v>
      </c>
      <c r="X314" s="29" t="s">
        <v>361</v>
      </c>
      <c r="Y314" s="91">
        <f>Y315+Y339</f>
        <v>16</v>
      </c>
      <c r="Z314" s="29" t="s">
        <v>361</v>
      </c>
      <c r="AA314" s="29" t="s">
        <v>361</v>
      </c>
      <c r="AB314" s="29" t="s">
        <v>361</v>
      </c>
      <c r="AC314" s="29" t="s">
        <v>361</v>
      </c>
      <c r="AD314" s="29" t="s">
        <v>361</v>
      </c>
      <c r="AE314" s="29" t="s">
        <v>361</v>
      </c>
      <c r="AF314" s="29" t="s">
        <v>361</v>
      </c>
      <c r="AG314" s="29" t="s">
        <v>361</v>
      </c>
      <c r="AH314" s="29" t="s">
        <v>361</v>
      </c>
      <c r="AI314" s="29" t="s">
        <v>361</v>
      </c>
      <c r="AJ314" s="29" t="s">
        <v>361</v>
      </c>
      <c r="AK314" s="29" t="s">
        <v>361</v>
      </c>
      <c r="AL314" s="29" t="s">
        <v>361</v>
      </c>
      <c r="AM314" s="29" t="s">
        <v>361</v>
      </c>
      <c r="AN314" s="29" t="s">
        <v>361</v>
      </c>
      <c r="AO314" s="29" t="s">
        <v>361</v>
      </c>
      <c r="AP314" s="29"/>
      <c r="AQ314" s="29" t="s">
        <v>361</v>
      </c>
      <c r="AR314" s="29" t="s">
        <v>361</v>
      </c>
      <c r="AS314" s="29" t="s">
        <v>361</v>
      </c>
      <c r="AT314" s="29" t="s">
        <v>361</v>
      </c>
      <c r="AU314" s="29" t="s">
        <v>361</v>
      </c>
      <c r="AV314" s="29" t="s">
        <v>361</v>
      </c>
      <c r="AW314" s="29" t="s">
        <v>361</v>
      </c>
      <c r="AX314" s="29" t="s">
        <v>361</v>
      </c>
      <c r="AY314" s="29" t="s">
        <v>361</v>
      </c>
      <c r="AZ314" s="29" t="s">
        <v>361</v>
      </c>
      <c r="BA314" s="29" t="s">
        <v>361</v>
      </c>
      <c r="BB314" s="29"/>
      <c r="BC314" s="29" t="s">
        <v>361</v>
      </c>
      <c r="BD314" s="29" t="s">
        <v>361</v>
      </c>
      <c r="BE314" s="29" t="s">
        <v>361</v>
      </c>
      <c r="BF314" s="29" t="s">
        <v>361</v>
      </c>
      <c r="BG314" s="29" t="s">
        <v>361</v>
      </c>
      <c r="BH314" s="29" t="s">
        <v>361</v>
      </c>
      <c r="BI314" s="29" t="s">
        <v>361</v>
      </c>
      <c r="BJ314" s="29" t="s">
        <v>361</v>
      </c>
      <c r="BK314" s="29" t="s">
        <v>361</v>
      </c>
      <c r="BL314" s="29" t="s">
        <v>361</v>
      </c>
      <c r="BM314" s="29" t="s">
        <v>361</v>
      </c>
      <c r="BN314" s="29" t="s">
        <v>361</v>
      </c>
      <c r="BO314" s="29" t="s">
        <v>361</v>
      </c>
      <c r="BP314" s="29" t="s">
        <v>361</v>
      </c>
      <c r="BQ314" s="29" t="s">
        <v>361</v>
      </c>
      <c r="BR314" s="29" t="s">
        <v>361</v>
      </c>
      <c r="BS314" s="29" t="s">
        <v>361</v>
      </c>
      <c r="BT314" s="29" t="s">
        <v>361</v>
      </c>
      <c r="BU314" s="29" t="s">
        <v>361</v>
      </c>
      <c r="BV314" s="29" t="s">
        <v>361</v>
      </c>
      <c r="BW314" s="29" t="s">
        <v>361</v>
      </c>
      <c r="BX314" s="29" t="s">
        <v>361</v>
      </c>
      <c r="BY314" s="29" t="s">
        <v>361</v>
      </c>
      <c r="BZ314" s="29" t="s">
        <v>361</v>
      </c>
      <c r="CA314" s="29" t="s">
        <v>361</v>
      </c>
      <c r="CB314" s="29" t="s">
        <v>361</v>
      </c>
      <c r="CC314" s="29" t="s">
        <v>361</v>
      </c>
      <c r="CD314" s="29" t="s">
        <v>361</v>
      </c>
      <c r="CE314" s="29" t="s">
        <v>361</v>
      </c>
      <c r="CF314" s="29" t="s">
        <v>361</v>
      </c>
      <c r="CG314" s="29" t="s">
        <v>361</v>
      </c>
      <c r="CH314" s="29" t="s">
        <v>361</v>
      </c>
      <c r="CI314" s="29" t="s">
        <v>361</v>
      </c>
      <c r="CJ314" s="29" t="s">
        <v>361</v>
      </c>
      <c r="CK314" s="29" t="s">
        <v>361</v>
      </c>
      <c r="CL314" s="29" t="s">
        <v>361</v>
      </c>
      <c r="CM314" s="29" t="s">
        <v>361</v>
      </c>
      <c r="CN314" s="29" t="s">
        <v>361</v>
      </c>
      <c r="CO314" s="29" t="s">
        <v>361</v>
      </c>
      <c r="CP314" s="29" t="s">
        <v>361</v>
      </c>
      <c r="CQ314" s="29" t="s">
        <v>361</v>
      </c>
      <c r="CR314" s="29" t="s">
        <v>361</v>
      </c>
      <c r="CS314" s="29" t="s">
        <v>361</v>
      </c>
    </row>
    <row r="315" spans="1:97" ht="24">
      <c r="A315" s="21">
        <v>214</v>
      </c>
      <c r="B315" s="28">
        <v>447</v>
      </c>
      <c r="C315" s="186" t="s">
        <v>259</v>
      </c>
      <c r="D315" s="186"/>
      <c r="E315" s="186"/>
      <c r="F315" s="29" t="s">
        <v>361</v>
      </c>
      <c r="G315" s="29" t="s">
        <v>361</v>
      </c>
      <c r="H315" s="29" t="s">
        <v>361</v>
      </c>
      <c r="I315" s="29" t="s">
        <v>361</v>
      </c>
      <c r="J315" s="29" t="s">
        <v>361</v>
      </c>
      <c r="K315" s="55" t="s">
        <v>372</v>
      </c>
      <c r="L315" s="29" t="s">
        <v>361</v>
      </c>
      <c r="M315" s="29" t="s">
        <v>361</v>
      </c>
      <c r="N315" s="29" t="s">
        <v>361</v>
      </c>
      <c r="O315" s="29" t="s">
        <v>361</v>
      </c>
      <c r="P315" s="29" t="s">
        <v>361</v>
      </c>
      <c r="Q315" s="29" t="s">
        <v>361</v>
      </c>
      <c r="R315" s="29" t="s">
        <v>361</v>
      </c>
      <c r="S315" s="29" t="s">
        <v>361</v>
      </c>
      <c r="T315" s="29" t="s">
        <v>361</v>
      </c>
      <c r="U315" s="29" t="s">
        <v>361</v>
      </c>
      <c r="V315" s="29" t="s">
        <v>361</v>
      </c>
      <c r="W315" s="28">
        <f t="shared" si="106"/>
        <v>0</v>
      </c>
      <c r="X315" s="29" t="s">
        <v>361</v>
      </c>
      <c r="Y315" s="91">
        <f>SUM(Y316+Y319+Y327)</f>
        <v>14</v>
      </c>
      <c r="Z315" s="29" t="s">
        <v>361</v>
      </c>
      <c r="AA315" s="29" t="s">
        <v>361</v>
      </c>
      <c r="AB315" s="29" t="s">
        <v>361</v>
      </c>
      <c r="AC315" s="29" t="s">
        <v>361</v>
      </c>
      <c r="AD315" s="29" t="s">
        <v>361</v>
      </c>
      <c r="AE315" s="29" t="s">
        <v>361</v>
      </c>
      <c r="AF315" s="29" t="s">
        <v>361</v>
      </c>
      <c r="AG315" s="29" t="s">
        <v>361</v>
      </c>
      <c r="AH315" s="29" t="s">
        <v>361</v>
      </c>
      <c r="AI315" s="29" t="s">
        <v>361</v>
      </c>
      <c r="AJ315" s="29" t="s">
        <v>361</v>
      </c>
      <c r="AK315" s="29" t="s">
        <v>361</v>
      </c>
      <c r="AL315" s="29" t="s">
        <v>361</v>
      </c>
      <c r="AM315" s="29" t="s">
        <v>361</v>
      </c>
      <c r="AN315" s="29" t="s">
        <v>361</v>
      </c>
      <c r="AO315" s="29" t="s">
        <v>361</v>
      </c>
      <c r="AP315" s="29"/>
      <c r="AQ315" s="29" t="s">
        <v>361</v>
      </c>
      <c r="AR315" s="29" t="s">
        <v>361</v>
      </c>
      <c r="AS315" s="29" t="s">
        <v>361</v>
      </c>
      <c r="AT315" s="29" t="s">
        <v>361</v>
      </c>
      <c r="AU315" s="29" t="s">
        <v>361</v>
      </c>
      <c r="AV315" s="29" t="s">
        <v>361</v>
      </c>
      <c r="AW315" s="29" t="s">
        <v>361</v>
      </c>
      <c r="AX315" s="29" t="s">
        <v>361</v>
      </c>
      <c r="AY315" s="29" t="s">
        <v>361</v>
      </c>
      <c r="AZ315" s="29" t="s">
        <v>361</v>
      </c>
      <c r="BA315" s="29" t="s">
        <v>361</v>
      </c>
      <c r="BB315" s="29"/>
      <c r="BC315" s="29" t="s">
        <v>361</v>
      </c>
      <c r="BD315" s="29" t="s">
        <v>361</v>
      </c>
      <c r="BE315" s="29" t="s">
        <v>361</v>
      </c>
      <c r="BF315" s="29" t="s">
        <v>361</v>
      </c>
      <c r="BG315" s="29" t="s">
        <v>361</v>
      </c>
      <c r="BH315" s="29" t="s">
        <v>361</v>
      </c>
      <c r="BI315" s="29" t="s">
        <v>361</v>
      </c>
      <c r="BJ315" s="29" t="s">
        <v>361</v>
      </c>
      <c r="BK315" s="29" t="s">
        <v>361</v>
      </c>
      <c r="BL315" s="29" t="s">
        <v>361</v>
      </c>
      <c r="BM315" s="29" t="s">
        <v>361</v>
      </c>
      <c r="BN315" s="29" t="s">
        <v>361</v>
      </c>
      <c r="BO315" s="29" t="s">
        <v>361</v>
      </c>
      <c r="BP315" s="29" t="s">
        <v>361</v>
      </c>
      <c r="BQ315" s="29" t="s">
        <v>361</v>
      </c>
      <c r="BR315" s="29" t="s">
        <v>361</v>
      </c>
      <c r="BS315" s="29" t="s">
        <v>361</v>
      </c>
      <c r="BT315" s="29" t="s">
        <v>361</v>
      </c>
      <c r="BU315" s="29" t="s">
        <v>361</v>
      </c>
      <c r="BV315" s="29" t="s">
        <v>361</v>
      </c>
      <c r="BW315" s="29" t="s">
        <v>361</v>
      </c>
      <c r="BX315" s="29" t="s">
        <v>361</v>
      </c>
      <c r="BY315" s="29" t="s">
        <v>361</v>
      </c>
      <c r="BZ315" s="29" t="s">
        <v>361</v>
      </c>
      <c r="CA315" s="29" t="s">
        <v>361</v>
      </c>
      <c r="CB315" s="29" t="s">
        <v>361</v>
      </c>
      <c r="CC315" s="29" t="s">
        <v>361</v>
      </c>
      <c r="CD315" s="29" t="s">
        <v>361</v>
      </c>
      <c r="CE315" s="29" t="s">
        <v>361</v>
      </c>
      <c r="CF315" s="29" t="s">
        <v>361</v>
      </c>
      <c r="CG315" s="29" t="s">
        <v>361</v>
      </c>
      <c r="CH315" s="29" t="s">
        <v>361</v>
      </c>
      <c r="CI315" s="29" t="s">
        <v>361</v>
      </c>
      <c r="CJ315" s="29" t="s">
        <v>361</v>
      </c>
      <c r="CK315" s="29" t="s">
        <v>361</v>
      </c>
      <c r="CL315" s="29" t="s">
        <v>361</v>
      </c>
      <c r="CM315" s="29" t="s">
        <v>361</v>
      </c>
      <c r="CN315" s="29" t="s">
        <v>361</v>
      </c>
      <c r="CO315" s="29" t="s">
        <v>361</v>
      </c>
      <c r="CP315" s="29" t="s">
        <v>361</v>
      </c>
      <c r="CQ315" s="29" t="s">
        <v>361</v>
      </c>
      <c r="CR315" s="29" t="s">
        <v>361</v>
      </c>
      <c r="CS315" s="29" t="s">
        <v>361</v>
      </c>
    </row>
    <row r="316" spans="1:97" ht="24">
      <c r="A316" s="21">
        <v>215</v>
      </c>
      <c r="B316" s="28">
        <v>448</v>
      </c>
      <c r="C316" s="186" t="s">
        <v>260</v>
      </c>
      <c r="D316" s="186"/>
      <c r="E316" s="186"/>
      <c r="F316" s="29" t="s">
        <v>361</v>
      </c>
      <c r="G316" s="29" t="s">
        <v>361</v>
      </c>
      <c r="H316" s="29" t="s">
        <v>361</v>
      </c>
      <c r="I316" s="29" t="s">
        <v>361</v>
      </c>
      <c r="J316" s="29" t="s">
        <v>361</v>
      </c>
      <c r="K316" s="55" t="s">
        <v>372</v>
      </c>
      <c r="L316" s="29" t="s">
        <v>361</v>
      </c>
      <c r="M316" s="29" t="s">
        <v>361</v>
      </c>
      <c r="N316" s="29" t="s">
        <v>361</v>
      </c>
      <c r="O316" s="29" t="s">
        <v>361</v>
      </c>
      <c r="P316" s="29" t="s">
        <v>361</v>
      </c>
      <c r="Q316" s="29" t="s">
        <v>361</v>
      </c>
      <c r="R316" s="29" t="s">
        <v>361</v>
      </c>
      <c r="S316" s="29" t="s">
        <v>361</v>
      </c>
      <c r="T316" s="29" t="s">
        <v>361</v>
      </c>
      <c r="U316" s="29" t="s">
        <v>361</v>
      </c>
      <c r="V316" s="29" t="s">
        <v>361</v>
      </c>
      <c r="W316" s="28">
        <f t="shared" si="106"/>
        <v>0</v>
      </c>
      <c r="X316" s="29" t="s">
        <v>361</v>
      </c>
      <c r="Y316" s="91">
        <f>SUM(Y317:Y318)</f>
        <v>1</v>
      </c>
      <c r="Z316" s="29" t="s">
        <v>361</v>
      </c>
      <c r="AA316" s="29" t="s">
        <v>361</v>
      </c>
      <c r="AB316" s="29" t="s">
        <v>361</v>
      </c>
      <c r="AC316" s="29" t="s">
        <v>361</v>
      </c>
      <c r="AD316" s="29" t="s">
        <v>361</v>
      </c>
      <c r="AE316" s="29" t="s">
        <v>361</v>
      </c>
      <c r="AF316" s="29" t="s">
        <v>361</v>
      </c>
      <c r="AG316" s="29" t="s">
        <v>361</v>
      </c>
      <c r="AH316" s="29" t="s">
        <v>361</v>
      </c>
      <c r="AI316" s="29" t="s">
        <v>361</v>
      </c>
      <c r="AJ316" s="29" t="s">
        <v>361</v>
      </c>
      <c r="AK316" s="29" t="s">
        <v>361</v>
      </c>
      <c r="AL316" s="29" t="s">
        <v>361</v>
      </c>
      <c r="AM316" s="29" t="s">
        <v>361</v>
      </c>
      <c r="AN316" s="29" t="s">
        <v>361</v>
      </c>
      <c r="AO316" s="29" t="s">
        <v>361</v>
      </c>
      <c r="AP316" s="29"/>
      <c r="AQ316" s="29" t="s">
        <v>361</v>
      </c>
      <c r="AR316" s="29" t="s">
        <v>361</v>
      </c>
      <c r="AS316" s="29" t="s">
        <v>361</v>
      </c>
      <c r="AT316" s="29" t="s">
        <v>361</v>
      </c>
      <c r="AU316" s="29" t="s">
        <v>361</v>
      </c>
      <c r="AV316" s="29" t="s">
        <v>361</v>
      </c>
      <c r="AW316" s="29" t="s">
        <v>361</v>
      </c>
      <c r="AX316" s="29" t="s">
        <v>361</v>
      </c>
      <c r="AY316" s="29" t="s">
        <v>361</v>
      </c>
      <c r="AZ316" s="29" t="s">
        <v>361</v>
      </c>
      <c r="BA316" s="29" t="s">
        <v>361</v>
      </c>
      <c r="BB316" s="29"/>
      <c r="BC316" s="29" t="s">
        <v>361</v>
      </c>
      <c r="BD316" s="29" t="s">
        <v>361</v>
      </c>
      <c r="BE316" s="29" t="s">
        <v>361</v>
      </c>
      <c r="BF316" s="29" t="s">
        <v>361</v>
      </c>
      <c r="BG316" s="29" t="s">
        <v>361</v>
      </c>
      <c r="BH316" s="29" t="s">
        <v>361</v>
      </c>
      <c r="BI316" s="29" t="s">
        <v>361</v>
      </c>
      <c r="BJ316" s="29" t="s">
        <v>361</v>
      </c>
      <c r="BK316" s="29" t="s">
        <v>361</v>
      </c>
      <c r="BL316" s="29" t="s">
        <v>361</v>
      </c>
      <c r="BM316" s="29" t="s">
        <v>361</v>
      </c>
      <c r="BN316" s="29" t="s">
        <v>361</v>
      </c>
      <c r="BO316" s="29" t="s">
        <v>361</v>
      </c>
      <c r="BP316" s="29" t="s">
        <v>361</v>
      </c>
      <c r="BQ316" s="29" t="s">
        <v>361</v>
      </c>
      <c r="BR316" s="29" t="s">
        <v>361</v>
      </c>
      <c r="BS316" s="29" t="s">
        <v>361</v>
      </c>
      <c r="BT316" s="29" t="s">
        <v>361</v>
      </c>
      <c r="BU316" s="29" t="s">
        <v>361</v>
      </c>
      <c r="BV316" s="29" t="s">
        <v>361</v>
      </c>
      <c r="BW316" s="29" t="s">
        <v>361</v>
      </c>
      <c r="BX316" s="29" t="s">
        <v>361</v>
      </c>
      <c r="BY316" s="29" t="s">
        <v>361</v>
      </c>
      <c r="BZ316" s="29" t="s">
        <v>361</v>
      </c>
      <c r="CA316" s="29" t="s">
        <v>361</v>
      </c>
      <c r="CB316" s="29" t="s">
        <v>361</v>
      </c>
      <c r="CC316" s="29" t="s">
        <v>361</v>
      </c>
      <c r="CD316" s="29" t="s">
        <v>361</v>
      </c>
      <c r="CE316" s="29" t="s">
        <v>361</v>
      </c>
      <c r="CF316" s="29" t="s">
        <v>361</v>
      </c>
      <c r="CG316" s="29" t="s">
        <v>361</v>
      </c>
      <c r="CH316" s="29" t="s">
        <v>361</v>
      </c>
      <c r="CI316" s="29" t="s">
        <v>361</v>
      </c>
      <c r="CJ316" s="29" t="s">
        <v>361</v>
      </c>
      <c r="CK316" s="29" t="s">
        <v>361</v>
      </c>
      <c r="CL316" s="29" t="s">
        <v>361</v>
      </c>
      <c r="CM316" s="29" t="s">
        <v>361</v>
      </c>
      <c r="CN316" s="29" t="s">
        <v>361</v>
      </c>
      <c r="CO316" s="29" t="s">
        <v>361</v>
      </c>
      <c r="CP316" s="29" t="s">
        <v>361</v>
      </c>
      <c r="CQ316" s="29" t="s">
        <v>361</v>
      </c>
      <c r="CR316" s="29" t="s">
        <v>361</v>
      </c>
      <c r="CS316" s="29" t="s">
        <v>361</v>
      </c>
    </row>
    <row r="317" spans="1:97" ht="34.5" customHeight="1">
      <c r="A317" s="21">
        <v>216</v>
      </c>
      <c r="B317" s="24">
        <v>451</v>
      </c>
      <c r="C317" s="50" t="s">
        <v>74</v>
      </c>
      <c r="D317" s="55" t="s">
        <v>10</v>
      </c>
      <c r="E317" s="50" t="s">
        <v>124</v>
      </c>
      <c r="F317" s="55" t="s">
        <v>12</v>
      </c>
      <c r="G317" s="50" t="s">
        <v>124</v>
      </c>
      <c r="H317" s="50" t="s">
        <v>1061</v>
      </c>
      <c r="I317" s="52" t="s">
        <v>780</v>
      </c>
      <c r="J317" s="24" t="s">
        <v>497</v>
      </c>
      <c r="K317" s="55" t="s">
        <v>372</v>
      </c>
      <c r="L317" s="24" t="s">
        <v>298</v>
      </c>
      <c r="M317" s="24" t="s">
        <v>186</v>
      </c>
      <c r="N317" s="24"/>
      <c r="O317" s="24" t="s">
        <v>186</v>
      </c>
      <c r="P317" s="24"/>
      <c r="Q317" s="24"/>
      <c r="R317" s="24"/>
      <c r="S317" s="24"/>
      <c r="T317" s="24"/>
      <c r="U317" s="24"/>
      <c r="V317" s="24"/>
      <c r="W317" s="28">
        <f t="shared" si="106"/>
        <v>1</v>
      </c>
      <c r="X317" s="24"/>
      <c r="Y317" s="91"/>
      <c r="Z317" s="24"/>
      <c r="AA317" s="24"/>
      <c r="AB317" s="24"/>
      <c r="AC317" s="24"/>
      <c r="AD317" s="24"/>
      <c r="AE317" s="24" t="s">
        <v>757</v>
      </c>
      <c r="AF317" s="24" t="s">
        <v>757</v>
      </c>
      <c r="AG317" s="24" t="s">
        <v>757</v>
      </c>
      <c r="AH317" s="24" t="s">
        <v>757</v>
      </c>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v>2</v>
      </c>
      <c r="BJ317" s="24">
        <v>2</v>
      </c>
      <c r="BK317" s="24">
        <v>2</v>
      </c>
      <c r="BL317" s="24">
        <v>2</v>
      </c>
      <c r="BM317" s="24">
        <v>2</v>
      </c>
      <c r="BN317" s="24">
        <v>2</v>
      </c>
      <c r="BO317" s="24">
        <v>2</v>
      </c>
      <c r="BP317" s="24">
        <v>2</v>
      </c>
      <c r="BQ317" s="24">
        <v>2</v>
      </c>
      <c r="BR317" s="24">
        <v>2</v>
      </c>
      <c r="BS317" s="24">
        <v>2</v>
      </c>
      <c r="BT317" s="24">
        <v>2</v>
      </c>
      <c r="BU317" s="24">
        <v>2</v>
      </c>
      <c r="BV317" s="24">
        <v>2</v>
      </c>
      <c r="BW317" s="24">
        <v>2</v>
      </c>
      <c r="BX317" s="24">
        <v>2</v>
      </c>
      <c r="BY317" s="24">
        <v>2</v>
      </c>
      <c r="BZ317" s="24">
        <v>2</v>
      </c>
      <c r="CA317" s="24">
        <v>2</v>
      </c>
      <c r="CB317" s="24">
        <v>2</v>
      </c>
      <c r="CC317" s="24">
        <v>1</v>
      </c>
      <c r="CD317" s="24">
        <v>2</v>
      </c>
      <c r="CE317" s="24">
        <v>2</v>
      </c>
      <c r="CF317" s="24">
        <v>2</v>
      </c>
      <c r="CG317" s="24">
        <v>2</v>
      </c>
      <c r="CH317" s="24">
        <v>2</v>
      </c>
      <c r="CI317" s="24">
        <v>2</v>
      </c>
      <c r="CJ317" s="24"/>
      <c r="CK317" s="24">
        <v>2</v>
      </c>
      <c r="CL317" s="57">
        <f>COUNTIF($BI317:$CK317,2)</f>
        <v>27</v>
      </c>
      <c r="CM317" s="67">
        <f>CL317/COUNTA($BI317:$CK317)</f>
        <v>0.9642857142857143</v>
      </c>
      <c r="CN317" s="57">
        <f>COUNTIF($BI317:$CK317,1)</f>
        <v>1</v>
      </c>
      <c r="CO317" s="67">
        <f>CN317/COUNTA($BI317:$CK317)</f>
        <v>3.5714285714285712E-2</v>
      </c>
      <c r="CP317" s="57">
        <f>COUNTIF($BI317:$CK317,0)</f>
        <v>0</v>
      </c>
      <c r="CQ317" s="67">
        <f>CP317/COUNTA($BI317:$CK317)</f>
        <v>0</v>
      </c>
      <c r="CR317" s="57">
        <f>(((CL317*2)+(CN317*1)+(CP317*0)))/COUNTA($BI317:$CK317)</f>
        <v>1.9642857142857142</v>
      </c>
      <c r="CS317" s="57" t="str">
        <f t="shared" si="107"/>
        <v>Đạt mục tiêu</v>
      </c>
    </row>
    <row r="318" spans="1:97" ht="33" customHeight="1">
      <c r="A318" s="21">
        <v>217</v>
      </c>
      <c r="B318" s="24">
        <v>454</v>
      </c>
      <c r="C318" s="50" t="s">
        <v>75</v>
      </c>
      <c r="D318" s="55" t="s">
        <v>10</v>
      </c>
      <c r="E318" s="50" t="s">
        <v>76</v>
      </c>
      <c r="F318" s="55" t="s">
        <v>12</v>
      </c>
      <c r="G318" s="50" t="s">
        <v>659</v>
      </c>
      <c r="H318" s="50" t="s">
        <v>660</v>
      </c>
      <c r="I318" s="52" t="s">
        <v>780</v>
      </c>
      <c r="J318" s="24" t="s">
        <v>330</v>
      </c>
      <c r="K318" s="55" t="s">
        <v>372</v>
      </c>
      <c r="L318" s="24" t="s">
        <v>298</v>
      </c>
      <c r="M318" s="24" t="s">
        <v>186</v>
      </c>
      <c r="N318" s="24"/>
      <c r="O318" s="24" t="s">
        <v>186</v>
      </c>
      <c r="P318" s="24"/>
      <c r="Q318" s="24"/>
      <c r="R318" s="24"/>
      <c r="S318" s="24"/>
      <c r="T318" s="24"/>
      <c r="U318" s="24"/>
      <c r="V318" s="24"/>
      <c r="W318" s="28">
        <f t="shared" si="106"/>
        <v>1</v>
      </c>
      <c r="X318" s="24"/>
      <c r="Y318" s="91">
        <v>1</v>
      </c>
      <c r="Z318" s="24"/>
      <c r="AA318" s="24"/>
      <c r="AB318" s="24"/>
      <c r="AC318" s="24"/>
      <c r="AD318" s="24"/>
      <c r="AE318" s="24"/>
      <c r="AF318" s="24"/>
      <c r="AG318" s="24"/>
      <c r="AH318" s="24" t="s">
        <v>754</v>
      </c>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v>2</v>
      </c>
      <c r="BJ318" s="24">
        <v>2</v>
      </c>
      <c r="BK318" s="24">
        <v>2</v>
      </c>
      <c r="BL318" s="24">
        <v>2</v>
      </c>
      <c r="BM318" s="24">
        <v>2</v>
      </c>
      <c r="BN318" s="24">
        <v>2</v>
      </c>
      <c r="BO318" s="24">
        <v>2</v>
      </c>
      <c r="BP318" s="24">
        <v>2</v>
      </c>
      <c r="BQ318" s="24">
        <v>2</v>
      </c>
      <c r="BR318" s="24">
        <v>2</v>
      </c>
      <c r="BS318" s="24">
        <v>2</v>
      </c>
      <c r="BT318" s="24">
        <v>2</v>
      </c>
      <c r="BU318" s="24">
        <v>2</v>
      </c>
      <c r="BV318" s="24">
        <v>2</v>
      </c>
      <c r="BW318" s="24">
        <v>2</v>
      </c>
      <c r="BX318" s="24">
        <v>2</v>
      </c>
      <c r="BY318" s="24">
        <v>2</v>
      </c>
      <c r="BZ318" s="24">
        <v>2</v>
      </c>
      <c r="CA318" s="24">
        <v>2</v>
      </c>
      <c r="CB318" s="24">
        <v>2</v>
      </c>
      <c r="CC318" s="24">
        <v>1</v>
      </c>
      <c r="CD318" s="24">
        <v>2</v>
      </c>
      <c r="CE318" s="24">
        <v>2</v>
      </c>
      <c r="CF318" s="24">
        <v>2</v>
      </c>
      <c r="CG318" s="24">
        <v>2</v>
      </c>
      <c r="CH318" s="24">
        <v>2</v>
      </c>
      <c r="CI318" s="24">
        <v>2</v>
      </c>
      <c r="CJ318" s="24"/>
      <c r="CK318" s="24">
        <v>2</v>
      </c>
      <c r="CL318" s="57">
        <f>COUNTIF($BI318:$CK318,2)</f>
        <v>27</v>
      </c>
      <c r="CM318" s="67">
        <f>CL318/COUNTA($BI318:$CK318)</f>
        <v>0.9642857142857143</v>
      </c>
      <c r="CN318" s="57">
        <f>COUNTIF($BI318:$CK318,1)</f>
        <v>1</v>
      </c>
      <c r="CO318" s="67">
        <f>CN318/COUNTA($BI318:$CK318)</f>
        <v>3.5714285714285712E-2</v>
      </c>
      <c r="CP318" s="57">
        <f>COUNTIF($BI318:$CK318,0)</f>
        <v>0</v>
      </c>
      <c r="CQ318" s="67">
        <f>CP318/COUNTA($BI318:$CK318)</f>
        <v>0</v>
      </c>
      <c r="CR318" s="57">
        <f>(((CL318*2)+(CN318*1)+(CP318*0)))/COUNTA($BI318:$CK318)</f>
        <v>1.9642857142857142</v>
      </c>
      <c r="CS318" s="57" t="str">
        <f t="shared" si="107"/>
        <v>Đạt mục tiêu</v>
      </c>
    </row>
    <row r="319" spans="1:97" ht="24">
      <c r="A319" s="21">
        <v>225</v>
      </c>
      <c r="B319" s="28">
        <v>462</v>
      </c>
      <c r="C319" s="186" t="s">
        <v>261</v>
      </c>
      <c r="D319" s="186"/>
      <c r="E319" s="186"/>
      <c r="F319" s="29" t="s">
        <v>361</v>
      </c>
      <c r="G319" s="29" t="s">
        <v>361</v>
      </c>
      <c r="H319" s="29" t="s">
        <v>361</v>
      </c>
      <c r="I319" s="29" t="s">
        <v>361</v>
      </c>
      <c r="J319" s="29" t="s">
        <v>361</v>
      </c>
      <c r="K319" s="55" t="s">
        <v>372</v>
      </c>
      <c r="L319" s="29" t="s">
        <v>361</v>
      </c>
      <c r="M319" s="29" t="s">
        <v>361</v>
      </c>
      <c r="N319" s="29" t="s">
        <v>361</v>
      </c>
      <c r="O319" s="29" t="s">
        <v>361</v>
      </c>
      <c r="P319" s="29" t="s">
        <v>361</v>
      </c>
      <c r="Q319" s="29" t="s">
        <v>361</v>
      </c>
      <c r="R319" s="29" t="s">
        <v>361</v>
      </c>
      <c r="S319" s="29" t="s">
        <v>361</v>
      </c>
      <c r="T319" s="29" t="s">
        <v>361</v>
      </c>
      <c r="U319" s="29" t="s">
        <v>361</v>
      </c>
      <c r="V319" s="29" t="s">
        <v>361</v>
      </c>
      <c r="W319" s="28">
        <f t="shared" si="106"/>
        <v>0</v>
      </c>
      <c r="X319" s="29"/>
      <c r="Y319" s="91">
        <f>SUM(Y320:Y326)</f>
        <v>4</v>
      </c>
      <c r="Z319" s="29" t="s">
        <v>361</v>
      </c>
      <c r="AA319" s="29" t="s">
        <v>361</v>
      </c>
      <c r="AB319" s="29" t="s">
        <v>361</v>
      </c>
      <c r="AC319" s="29" t="s">
        <v>361</v>
      </c>
      <c r="AD319" s="29" t="s">
        <v>361</v>
      </c>
      <c r="AE319" s="29" t="s">
        <v>361</v>
      </c>
      <c r="AF319" s="29" t="s">
        <v>361</v>
      </c>
      <c r="AG319" s="29" t="s">
        <v>361</v>
      </c>
      <c r="AH319" s="29" t="s">
        <v>361</v>
      </c>
      <c r="AI319" s="29" t="s">
        <v>361</v>
      </c>
      <c r="AJ319" s="29" t="s">
        <v>361</v>
      </c>
      <c r="AK319" s="29" t="s">
        <v>361</v>
      </c>
      <c r="AL319" s="29" t="s">
        <v>361</v>
      </c>
      <c r="AM319" s="29" t="s">
        <v>361</v>
      </c>
      <c r="AN319" s="29" t="s">
        <v>361</v>
      </c>
      <c r="AO319" s="29" t="s">
        <v>361</v>
      </c>
      <c r="AP319" s="29"/>
      <c r="AQ319" s="29" t="s">
        <v>361</v>
      </c>
      <c r="AR319" s="29" t="s">
        <v>361</v>
      </c>
      <c r="AS319" s="29" t="s">
        <v>361</v>
      </c>
      <c r="AT319" s="29" t="s">
        <v>361</v>
      </c>
      <c r="AU319" s="29" t="s">
        <v>361</v>
      </c>
      <c r="AV319" s="29" t="s">
        <v>361</v>
      </c>
      <c r="AW319" s="29" t="s">
        <v>361</v>
      </c>
      <c r="AX319" s="29" t="s">
        <v>361</v>
      </c>
      <c r="AY319" s="29" t="s">
        <v>361</v>
      </c>
      <c r="AZ319" s="29" t="s">
        <v>361</v>
      </c>
      <c r="BA319" s="29" t="s">
        <v>361</v>
      </c>
      <c r="BB319" s="29"/>
      <c r="BC319" s="29" t="s">
        <v>361</v>
      </c>
      <c r="BD319" s="29" t="s">
        <v>361</v>
      </c>
      <c r="BE319" s="29" t="s">
        <v>361</v>
      </c>
      <c r="BF319" s="29" t="s">
        <v>361</v>
      </c>
      <c r="BG319" s="29" t="s">
        <v>361</v>
      </c>
      <c r="BH319" s="29" t="s">
        <v>361</v>
      </c>
      <c r="BI319" s="29" t="s">
        <v>361</v>
      </c>
      <c r="BJ319" s="29" t="s">
        <v>361</v>
      </c>
      <c r="BK319" s="29" t="s">
        <v>361</v>
      </c>
      <c r="BL319" s="29" t="s">
        <v>361</v>
      </c>
      <c r="BM319" s="29" t="s">
        <v>361</v>
      </c>
      <c r="BN319" s="29" t="s">
        <v>361</v>
      </c>
      <c r="BO319" s="29" t="s">
        <v>361</v>
      </c>
      <c r="BP319" s="29" t="s">
        <v>361</v>
      </c>
      <c r="BQ319" s="29" t="s">
        <v>361</v>
      </c>
      <c r="BR319" s="29" t="s">
        <v>361</v>
      </c>
      <c r="BS319" s="29" t="s">
        <v>361</v>
      </c>
      <c r="BT319" s="29" t="s">
        <v>361</v>
      </c>
      <c r="BU319" s="29" t="s">
        <v>361</v>
      </c>
      <c r="BV319" s="29" t="s">
        <v>361</v>
      </c>
      <c r="BW319" s="29" t="s">
        <v>361</v>
      </c>
      <c r="BX319" s="29" t="s">
        <v>361</v>
      </c>
      <c r="BY319" s="29" t="s">
        <v>361</v>
      </c>
      <c r="BZ319" s="29" t="s">
        <v>361</v>
      </c>
      <c r="CA319" s="29" t="s">
        <v>361</v>
      </c>
      <c r="CB319" s="29" t="s">
        <v>361</v>
      </c>
      <c r="CC319" s="29" t="s">
        <v>361</v>
      </c>
      <c r="CD319" s="29" t="s">
        <v>361</v>
      </c>
      <c r="CE319" s="29" t="s">
        <v>361</v>
      </c>
      <c r="CF319" s="29" t="s">
        <v>361</v>
      </c>
      <c r="CG319" s="29" t="s">
        <v>361</v>
      </c>
      <c r="CH319" s="29" t="s">
        <v>361</v>
      </c>
      <c r="CI319" s="29" t="s">
        <v>361</v>
      </c>
      <c r="CJ319" s="29" t="s">
        <v>361</v>
      </c>
      <c r="CK319" s="29" t="s">
        <v>361</v>
      </c>
      <c r="CL319" s="29" t="s">
        <v>361</v>
      </c>
      <c r="CM319" s="29" t="s">
        <v>361</v>
      </c>
      <c r="CN319" s="29" t="s">
        <v>361</v>
      </c>
      <c r="CO319" s="29" t="s">
        <v>361</v>
      </c>
      <c r="CP319" s="29" t="s">
        <v>361</v>
      </c>
      <c r="CQ319" s="29" t="s">
        <v>361</v>
      </c>
      <c r="CR319" s="29" t="s">
        <v>361</v>
      </c>
      <c r="CS319" s="29" t="s">
        <v>361</v>
      </c>
    </row>
    <row r="320" spans="1:97" ht="46.5" customHeight="1">
      <c r="A320" s="21">
        <v>226</v>
      </c>
      <c r="B320" s="24">
        <v>465</v>
      </c>
      <c r="C320" s="50" t="s">
        <v>225</v>
      </c>
      <c r="D320" s="55" t="s">
        <v>10</v>
      </c>
      <c r="E320" s="50" t="s">
        <v>226</v>
      </c>
      <c r="F320" s="55" t="s">
        <v>11</v>
      </c>
      <c r="G320" s="50" t="s">
        <v>226</v>
      </c>
      <c r="H320" s="50" t="s">
        <v>1062</v>
      </c>
      <c r="I320" s="52" t="s">
        <v>780</v>
      </c>
      <c r="J320" s="24" t="s">
        <v>497</v>
      </c>
      <c r="K320" s="55" t="s">
        <v>372</v>
      </c>
      <c r="L320" s="24" t="s">
        <v>298</v>
      </c>
      <c r="M320" s="24" t="s">
        <v>186</v>
      </c>
      <c r="N320" s="24"/>
      <c r="O320" s="24" t="s">
        <v>186</v>
      </c>
      <c r="P320" s="24"/>
      <c r="Q320" s="24"/>
      <c r="R320" s="24"/>
      <c r="S320" s="24"/>
      <c r="T320" s="24"/>
      <c r="U320" s="24"/>
      <c r="V320" s="24"/>
      <c r="W320" s="28">
        <f t="shared" si="106"/>
        <v>1</v>
      </c>
      <c r="X320" s="24"/>
      <c r="Y320" s="91"/>
      <c r="Z320" s="24"/>
      <c r="AA320" s="24"/>
      <c r="AB320" s="24"/>
      <c r="AC320" s="24"/>
      <c r="AD320" s="24"/>
      <c r="AE320" s="24" t="s">
        <v>757</v>
      </c>
      <c r="AF320" s="24" t="s">
        <v>757</v>
      </c>
      <c r="AG320" s="24" t="s">
        <v>757</v>
      </c>
      <c r="AH320" s="24" t="s">
        <v>757</v>
      </c>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v>2</v>
      </c>
      <c r="BJ320" s="24">
        <v>2</v>
      </c>
      <c r="BK320" s="24">
        <v>2</v>
      </c>
      <c r="BL320" s="24">
        <v>2</v>
      </c>
      <c r="BM320" s="24">
        <v>2</v>
      </c>
      <c r="BN320" s="24">
        <v>2</v>
      </c>
      <c r="BO320" s="24">
        <v>2</v>
      </c>
      <c r="BP320" s="24">
        <v>2</v>
      </c>
      <c r="BQ320" s="24">
        <v>2</v>
      </c>
      <c r="BR320" s="24">
        <v>2</v>
      </c>
      <c r="BS320" s="24">
        <v>2</v>
      </c>
      <c r="BT320" s="24">
        <v>2</v>
      </c>
      <c r="BU320" s="24">
        <v>2</v>
      </c>
      <c r="BV320" s="24">
        <v>2</v>
      </c>
      <c r="BW320" s="24">
        <v>2</v>
      </c>
      <c r="BX320" s="24">
        <v>2</v>
      </c>
      <c r="BY320" s="24">
        <v>2</v>
      </c>
      <c r="BZ320" s="24">
        <v>2</v>
      </c>
      <c r="CA320" s="24">
        <v>2</v>
      </c>
      <c r="CB320" s="24">
        <v>2</v>
      </c>
      <c r="CC320" s="24">
        <v>1</v>
      </c>
      <c r="CD320" s="24">
        <v>2</v>
      </c>
      <c r="CE320" s="24">
        <v>2</v>
      </c>
      <c r="CF320" s="24">
        <v>2</v>
      </c>
      <c r="CG320" s="24">
        <v>2</v>
      </c>
      <c r="CH320" s="24">
        <v>2</v>
      </c>
      <c r="CI320" s="24">
        <v>2</v>
      </c>
      <c r="CJ320" s="24"/>
      <c r="CK320" s="24">
        <v>2</v>
      </c>
      <c r="CL320" s="57">
        <f>COUNTIF($BI320:$CK320,2)</f>
        <v>27</v>
      </c>
      <c r="CM320" s="67">
        <f>CL320/COUNTA($BI320:$CK320)</f>
        <v>0.9642857142857143</v>
      </c>
      <c r="CN320" s="57">
        <f>COUNTIF($BI320:$CK320,1)</f>
        <v>1</v>
      </c>
      <c r="CO320" s="67">
        <f>CN320/COUNTA($BI320:$CK320)</f>
        <v>3.5714285714285712E-2</v>
      </c>
      <c r="CP320" s="57">
        <f>COUNTIF($BI320:$CK320,0)</f>
        <v>0</v>
      </c>
      <c r="CQ320" s="67">
        <f>CP320/COUNTA($BI320:$CK320)</f>
        <v>0</v>
      </c>
      <c r="CR320" s="57">
        <f>(((CL320*2)+(CN320*1)+(CP320*0)))/COUNTA($BI320:$CK320)</f>
        <v>1.9642857142857142</v>
      </c>
      <c r="CS320" s="57" t="str">
        <f t="shared" si="107"/>
        <v>Đạt mục tiêu</v>
      </c>
    </row>
    <row r="321" spans="1:97" ht="46.5" customHeight="1">
      <c r="A321" s="21"/>
      <c r="B321" s="24"/>
      <c r="C321" s="181" t="s">
        <v>227</v>
      </c>
      <c r="D321" s="53" t="s">
        <v>10</v>
      </c>
      <c r="E321" s="181" t="s">
        <v>1165</v>
      </c>
      <c r="F321" s="53" t="s">
        <v>12</v>
      </c>
      <c r="G321" s="50" t="s">
        <v>1166</v>
      </c>
      <c r="H321" s="50" t="s">
        <v>1170</v>
      </c>
      <c r="I321" s="52" t="s">
        <v>780</v>
      </c>
      <c r="J321" s="24" t="s">
        <v>497</v>
      </c>
      <c r="K321" s="55" t="s">
        <v>372</v>
      </c>
      <c r="L321" s="24" t="s">
        <v>298</v>
      </c>
      <c r="M321" s="24" t="s">
        <v>186</v>
      </c>
      <c r="N321" s="24"/>
      <c r="O321" s="24" t="s">
        <v>186</v>
      </c>
      <c r="P321" s="24"/>
      <c r="Q321" s="24"/>
      <c r="R321" s="24"/>
      <c r="S321" s="24"/>
      <c r="T321" s="24"/>
      <c r="U321" s="24"/>
      <c r="V321" s="24"/>
      <c r="W321" s="28">
        <f t="shared" si="106"/>
        <v>1</v>
      </c>
      <c r="X321" s="24"/>
      <c r="Y321" s="91">
        <v>1</v>
      </c>
      <c r="Z321" s="24"/>
      <c r="AA321" s="24"/>
      <c r="AB321" s="24"/>
      <c r="AC321" s="24"/>
      <c r="AD321" s="24"/>
      <c r="AE321" s="24"/>
      <c r="AF321" s="24" t="s">
        <v>754</v>
      </c>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57"/>
      <c r="CM321" s="67"/>
      <c r="CN321" s="57"/>
      <c r="CO321" s="67"/>
      <c r="CP321" s="57"/>
      <c r="CQ321" s="67"/>
      <c r="CR321" s="57"/>
      <c r="CS321" s="57"/>
    </row>
    <row r="322" spans="1:97" ht="46.5" customHeight="1">
      <c r="A322" s="21"/>
      <c r="B322" s="24"/>
      <c r="C322" s="190"/>
      <c r="D322" s="53" t="s">
        <v>10</v>
      </c>
      <c r="E322" s="190"/>
      <c r="F322" s="53" t="s">
        <v>12</v>
      </c>
      <c r="G322" s="50" t="s">
        <v>1167</v>
      </c>
      <c r="H322" s="50" t="s">
        <v>1175</v>
      </c>
      <c r="I322" s="52" t="s">
        <v>780</v>
      </c>
      <c r="J322" s="24" t="s">
        <v>497</v>
      </c>
      <c r="K322" s="55" t="s">
        <v>372</v>
      </c>
      <c r="L322" s="24" t="s">
        <v>298</v>
      </c>
      <c r="M322" s="24" t="s">
        <v>186</v>
      </c>
      <c r="N322" s="24"/>
      <c r="O322" s="24"/>
      <c r="P322" s="24" t="s">
        <v>186</v>
      </c>
      <c r="Q322" s="24"/>
      <c r="R322" s="24"/>
      <c r="S322" s="24"/>
      <c r="T322" s="24"/>
      <c r="U322" s="24"/>
      <c r="V322" s="24"/>
      <c r="W322" s="28">
        <f t="shared" si="106"/>
        <v>1</v>
      </c>
      <c r="X322" s="24"/>
      <c r="Y322" s="91">
        <v>1</v>
      </c>
      <c r="Z322" s="24"/>
      <c r="AA322" s="24"/>
      <c r="AB322" s="24"/>
      <c r="AC322" s="24"/>
      <c r="AD322" s="24"/>
      <c r="AE322" s="24"/>
      <c r="AF322" s="24"/>
      <c r="AG322" s="24"/>
      <c r="AH322" s="24"/>
      <c r="AI322" s="24"/>
      <c r="AJ322" s="24"/>
      <c r="AK322" s="24"/>
      <c r="AL322" s="24" t="s">
        <v>754</v>
      </c>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57"/>
      <c r="CM322" s="67"/>
      <c r="CN322" s="57"/>
      <c r="CO322" s="67"/>
      <c r="CP322" s="57"/>
      <c r="CQ322" s="67"/>
      <c r="CR322" s="57"/>
      <c r="CS322" s="57"/>
    </row>
    <row r="323" spans="1:97" ht="46.5" customHeight="1">
      <c r="A323" s="21"/>
      <c r="B323" s="24"/>
      <c r="C323" s="190"/>
      <c r="D323" s="53" t="s">
        <v>10</v>
      </c>
      <c r="E323" s="190"/>
      <c r="F323" s="53" t="s">
        <v>12</v>
      </c>
      <c r="G323" s="50" t="s">
        <v>1168</v>
      </c>
      <c r="H323" s="50" t="s">
        <v>1177</v>
      </c>
      <c r="I323" s="52" t="s">
        <v>780</v>
      </c>
      <c r="J323" s="24" t="s">
        <v>497</v>
      </c>
      <c r="K323" s="55" t="s">
        <v>372</v>
      </c>
      <c r="L323" s="24" t="s">
        <v>298</v>
      </c>
      <c r="M323" s="24" t="s">
        <v>186</v>
      </c>
      <c r="N323" s="24"/>
      <c r="O323" s="24"/>
      <c r="P323" s="24"/>
      <c r="Q323" s="24" t="s">
        <v>186</v>
      </c>
      <c r="R323" s="24"/>
      <c r="S323" s="24"/>
      <c r="T323" s="24"/>
      <c r="U323" s="24"/>
      <c r="V323" s="24"/>
      <c r="W323" s="28">
        <f t="shared" si="106"/>
        <v>1</v>
      </c>
      <c r="X323" s="24"/>
      <c r="Y323" s="91">
        <v>1</v>
      </c>
      <c r="Z323" s="24"/>
      <c r="AA323" s="24"/>
      <c r="AB323" s="24"/>
      <c r="AC323" s="24"/>
      <c r="AD323" s="24"/>
      <c r="AE323" s="24"/>
      <c r="AF323" s="24"/>
      <c r="AG323" s="24"/>
      <c r="AH323" s="24"/>
      <c r="AI323" s="24"/>
      <c r="AJ323" s="24"/>
      <c r="AK323" s="24"/>
      <c r="AL323" s="24"/>
      <c r="AM323" s="24"/>
      <c r="AN323" s="24"/>
      <c r="AO323" s="24"/>
      <c r="AP323" s="24"/>
      <c r="AQ323" s="24" t="s">
        <v>754</v>
      </c>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57"/>
      <c r="CM323" s="67"/>
      <c r="CN323" s="57"/>
      <c r="CO323" s="67"/>
      <c r="CP323" s="57"/>
      <c r="CQ323" s="67"/>
      <c r="CR323" s="57"/>
      <c r="CS323" s="57"/>
    </row>
    <row r="324" spans="1:97" ht="46.5" customHeight="1">
      <c r="A324" s="21"/>
      <c r="B324" s="24"/>
      <c r="C324" s="190"/>
      <c r="D324" s="53" t="s">
        <v>10</v>
      </c>
      <c r="E324" s="182"/>
      <c r="F324" s="53" t="s">
        <v>12</v>
      </c>
      <c r="G324" s="50" t="s">
        <v>1169</v>
      </c>
      <c r="H324" s="50" t="s">
        <v>1190</v>
      </c>
      <c r="I324" s="52" t="s">
        <v>780</v>
      </c>
      <c r="J324" s="24" t="s">
        <v>497</v>
      </c>
      <c r="K324" s="55" t="s">
        <v>372</v>
      </c>
      <c r="L324" s="24" t="s">
        <v>298</v>
      </c>
      <c r="M324" s="24" t="s">
        <v>186</v>
      </c>
      <c r="N324" s="24"/>
      <c r="O324" s="24"/>
      <c r="P324" s="24"/>
      <c r="Q324" s="24"/>
      <c r="R324" s="24"/>
      <c r="S324" s="24"/>
      <c r="T324" s="24" t="s">
        <v>186</v>
      </c>
      <c r="U324" s="24"/>
      <c r="V324" s="24"/>
      <c r="W324" s="28">
        <f t="shared" si="106"/>
        <v>1</v>
      </c>
      <c r="X324" s="24"/>
      <c r="Y324" s="91">
        <v>1</v>
      </c>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t="s">
        <v>754</v>
      </c>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57"/>
      <c r="CM324" s="67"/>
      <c r="CN324" s="57"/>
      <c r="CO324" s="67"/>
      <c r="CP324" s="57"/>
      <c r="CQ324" s="67"/>
      <c r="CR324" s="57"/>
      <c r="CS324" s="57"/>
    </row>
    <row r="325" spans="1:97" ht="35.25" customHeight="1">
      <c r="A325" s="21"/>
      <c r="B325" s="24"/>
      <c r="C325" s="190"/>
      <c r="D325" s="191" t="s">
        <v>10</v>
      </c>
      <c r="E325" s="181" t="s">
        <v>228</v>
      </c>
      <c r="F325" s="191" t="s">
        <v>11</v>
      </c>
      <c r="G325" s="20" t="s">
        <v>926</v>
      </c>
      <c r="H325" s="20" t="s">
        <v>1063</v>
      </c>
      <c r="I325" s="52" t="s">
        <v>780</v>
      </c>
      <c r="J325" s="24" t="s">
        <v>497</v>
      </c>
      <c r="K325" s="55" t="s">
        <v>372</v>
      </c>
      <c r="L325" s="24" t="s">
        <v>298</v>
      </c>
      <c r="M325" s="24" t="s">
        <v>186</v>
      </c>
      <c r="N325" s="24"/>
      <c r="O325" s="24"/>
      <c r="P325" s="24" t="s">
        <v>186</v>
      </c>
      <c r="Q325" s="24"/>
      <c r="R325" s="24"/>
      <c r="S325" s="24"/>
      <c r="T325" s="24"/>
      <c r="U325" s="24"/>
      <c r="V325" s="24"/>
      <c r="W325" s="28">
        <f t="shared" si="106"/>
        <v>1</v>
      </c>
      <c r="X325" s="24"/>
      <c r="Y325" s="91"/>
      <c r="Z325" s="24"/>
      <c r="AA325" s="24"/>
      <c r="AB325" s="24"/>
      <c r="AC325" s="24"/>
      <c r="AD325" s="24"/>
      <c r="AE325" s="24"/>
      <c r="AF325" s="24"/>
      <c r="AG325" s="24"/>
      <c r="AH325" s="24"/>
      <c r="AI325" s="24" t="s">
        <v>758</v>
      </c>
      <c r="AJ325" s="24" t="s">
        <v>758</v>
      </c>
      <c r="AK325" s="24" t="s">
        <v>758</v>
      </c>
      <c r="AL325" s="24" t="s">
        <v>758</v>
      </c>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v>2</v>
      </c>
      <c r="BJ325" s="24">
        <v>2</v>
      </c>
      <c r="BK325" s="24">
        <v>1</v>
      </c>
      <c r="BL325" s="24">
        <v>2</v>
      </c>
      <c r="BM325" s="24">
        <v>2</v>
      </c>
      <c r="BN325" s="24">
        <v>2</v>
      </c>
      <c r="BO325" s="24">
        <v>2</v>
      </c>
      <c r="BP325" s="24">
        <v>1</v>
      </c>
      <c r="BQ325" s="24">
        <v>2</v>
      </c>
      <c r="BR325" s="24">
        <v>1</v>
      </c>
      <c r="BS325" s="24">
        <v>2</v>
      </c>
      <c r="BT325" s="24">
        <v>2</v>
      </c>
      <c r="BU325" s="24">
        <v>2</v>
      </c>
      <c r="BV325" s="24">
        <v>2</v>
      </c>
      <c r="BW325" s="24">
        <v>2</v>
      </c>
      <c r="BX325" s="24">
        <v>1</v>
      </c>
      <c r="BY325" s="24">
        <v>2</v>
      </c>
      <c r="BZ325" s="24">
        <v>2</v>
      </c>
      <c r="CA325" s="24">
        <v>1</v>
      </c>
      <c r="CB325" s="24">
        <v>1</v>
      </c>
      <c r="CC325" s="24">
        <v>1</v>
      </c>
      <c r="CD325" s="24">
        <v>2</v>
      </c>
      <c r="CE325" s="24">
        <v>2</v>
      </c>
      <c r="CF325" s="24">
        <v>2</v>
      </c>
      <c r="CG325" s="24">
        <v>2</v>
      </c>
      <c r="CH325" s="24">
        <v>2</v>
      </c>
      <c r="CI325" s="24">
        <v>2</v>
      </c>
      <c r="CJ325" s="24"/>
      <c r="CK325" s="24">
        <v>2</v>
      </c>
      <c r="CL325" s="57">
        <f>COUNTIF($BI325:$CK325,2)</f>
        <v>21</v>
      </c>
      <c r="CM325" s="67">
        <f>CL325/COUNTA($BI325:$CK325)</f>
        <v>0.75</v>
      </c>
      <c r="CN325" s="57">
        <f>COUNTIF($BI325:$CK325,1)</f>
        <v>7</v>
      </c>
      <c r="CO325" s="67">
        <f>CN325/COUNTA($BI325:$CK325)</f>
        <v>0.25</v>
      </c>
      <c r="CP325" s="57">
        <f>COUNTIF($BI325:$CK325,0)</f>
        <v>0</v>
      </c>
      <c r="CQ325" s="67">
        <f>CP325/COUNTA($BI325:$CK325)</f>
        <v>0</v>
      </c>
      <c r="CR325" s="57">
        <f>(((CL325*2)+(CN325*1)+(CP325*0)))/COUNTA($BI325:$CK325)</f>
        <v>1.75</v>
      </c>
      <c r="CS325" s="57" t="str">
        <f t="shared" si="107"/>
        <v>Đạt mục tiêu</v>
      </c>
    </row>
    <row r="326" spans="1:97" ht="33" customHeight="1">
      <c r="A326" s="21">
        <v>227</v>
      </c>
      <c r="B326" s="24">
        <v>468</v>
      </c>
      <c r="C326" s="182"/>
      <c r="D326" s="193"/>
      <c r="E326" s="182"/>
      <c r="F326" s="193"/>
      <c r="G326" s="20" t="s">
        <v>927</v>
      </c>
      <c r="H326" s="20" t="s">
        <v>1064</v>
      </c>
      <c r="I326" s="52" t="s">
        <v>780</v>
      </c>
      <c r="J326" s="24" t="s">
        <v>497</v>
      </c>
      <c r="K326" s="55" t="s">
        <v>372</v>
      </c>
      <c r="L326" s="24" t="s">
        <v>298</v>
      </c>
      <c r="M326" s="24" t="s">
        <v>186</v>
      </c>
      <c r="N326" s="24"/>
      <c r="O326" s="24"/>
      <c r="P326" s="24"/>
      <c r="Q326" s="24" t="s">
        <v>186</v>
      </c>
      <c r="R326" s="24"/>
      <c r="S326" s="24"/>
      <c r="T326" s="24"/>
      <c r="U326" s="24"/>
      <c r="V326" s="24"/>
      <c r="W326" s="28">
        <f t="shared" si="106"/>
        <v>1</v>
      </c>
      <c r="X326" s="24"/>
      <c r="Y326" s="91"/>
      <c r="Z326" s="24"/>
      <c r="AA326" s="24"/>
      <c r="AB326" s="24"/>
      <c r="AC326" s="24"/>
      <c r="AD326" s="24"/>
      <c r="AE326" s="24"/>
      <c r="AF326" s="24"/>
      <c r="AG326" s="24"/>
      <c r="AH326" s="24"/>
      <c r="AI326" s="24"/>
      <c r="AJ326" s="24"/>
      <c r="AK326" s="24"/>
      <c r="AL326" s="24"/>
      <c r="AM326" s="24" t="s">
        <v>757</v>
      </c>
      <c r="AN326" s="24" t="s">
        <v>757</v>
      </c>
      <c r="AO326" s="24" t="s">
        <v>757</v>
      </c>
      <c r="AP326" s="24" t="s">
        <v>757</v>
      </c>
      <c r="AQ326" s="24" t="s">
        <v>757</v>
      </c>
      <c r="AR326" s="24"/>
      <c r="AS326" s="24"/>
      <c r="AT326" s="24"/>
      <c r="AU326" s="24"/>
      <c r="AV326" s="24"/>
      <c r="AW326" s="24"/>
      <c r="AX326" s="24"/>
      <c r="AY326" s="24"/>
      <c r="AZ326" s="24"/>
      <c r="BA326" s="24"/>
      <c r="BB326" s="24"/>
      <c r="BC326" s="24"/>
      <c r="BD326" s="24"/>
      <c r="BE326" s="24"/>
      <c r="BF326" s="24"/>
      <c r="BG326" s="24"/>
      <c r="BH326" s="24"/>
      <c r="BI326" s="24">
        <v>2</v>
      </c>
      <c r="BJ326" s="24">
        <v>2</v>
      </c>
      <c r="BK326" s="24">
        <v>1</v>
      </c>
      <c r="BL326" s="24">
        <v>2</v>
      </c>
      <c r="BM326" s="24">
        <v>2</v>
      </c>
      <c r="BN326" s="24">
        <v>2</v>
      </c>
      <c r="BO326" s="24">
        <v>2</v>
      </c>
      <c r="BP326" s="24">
        <v>1</v>
      </c>
      <c r="BQ326" s="24">
        <v>2</v>
      </c>
      <c r="BR326" s="24">
        <v>1</v>
      </c>
      <c r="BS326" s="24">
        <v>2</v>
      </c>
      <c r="BT326" s="24">
        <v>2</v>
      </c>
      <c r="BU326" s="24">
        <v>2</v>
      </c>
      <c r="BV326" s="24">
        <v>2</v>
      </c>
      <c r="BW326" s="24">
        <v>2</v>
      </c>
      <c r="BX326" s="24">
        <v>1</v>
      </c>
      <c r="BY326" s="24">
        <v>2</v>
      </c>
      <c r="BZ326" s="24">
        <v>2</v>
      </c>
      <c r="CA326" s="24">
        <v>1</v>
      </c>
      <c r="CB326" s="24">
        <v>1</v>
      </c>
      <c r="CC326" s="24">
        <v>1</v>
      </c>
      <c r="CD326" s="24">
        <v>2</v>
      </c>
      <c r="CE326" s="24">
        <v>2</v>
      </c>
      <c r="CF326" s="24">
        <v>2</v>
      </c>
      <c r="CG326" s="24">
        <v>2</v>
      </c>
      <c r="CH326" s="24">
        <v>2</v>
      </c>
      <c r="CI326" s="24">
        <v>2</v>
      </c>
      <c r="CJ326" s="24"/>
      <c r="CK326" s="24">
        <v>2</v>
      </c>
      <c r="CL326" s="57">
        <f>COUNTIF($BI326:$CK326,2)</f>
        <v>21</v>
      </c>
      <c r="CM326" s="67">
        <f>CL326/COUNTA($BI326:$CK326)</f>
        <v>0.75</v>
      </c>
      <c r="CN326" s="57">
        <f>COUNTIF($BI326:$CK326,1)</f>
        <v>7</v>
      </c>
      <c r="CO326" s="67">
        <f>CN326/COUNTA($BI326:$CK326)</f>
        <v>0.25</v>
      </c>
      <c r="CP326" s="57">
        <f>COUNTIF($BI326:$CK326,0)</f>
        <v>0</v>
      </c>
      <c r="CQ326" s="67">
        <f>CP326/COUNTA($BI326:$CK326)</f>
        <v>0</v>
      </c>
      <c r="CR326" s="57">
        <f>(((CL326*2)+(CN326*1)+(CP326*0)))/COUNTA($BI326:$CK326)</f>
        <v>1.75</v>
      </c>
      <c r="CS326" s="57" t="str">
        <f t="shared" si="107"/>
        <v>Đạt mục tiêu</v>
      </c>
    </row>
    <row r="327" spans="1:97" ht="24">
      <c r="A327" s="21">
        <v>228</v>
      </c>
      <c r="B327" s="28">
        <v>469</v>
      </c>
      <c r="C327" s="186" t="s">
        <v>262</v>
      </c>
      <c r="D327" s="186"/>
      <c r="E327" s="186"/>
      <c r="F327" s="29" t="s">
        <v>361</v>
      </c>
      <c r="G327" s="29" t="s">
        <v>361</v>
      </c>
      <c r="H327" s="29" t="s">
        <v>361</v>
      </c>
      <c r="I327" s="29" t="s">
        <v>361</v>
      </c>
      <c r="J327" s="29" t="s">
        <v>361</v>
      </c>
      <c r="K327" s="55" t="s">
        <v>372</v>
      </c>
      <c r="L327" s="29" t="s">
        <v>361</v>
      </c>
      <c r="M327" s="29" t="s">
        <v>361</v>
      </c>
      <c r="N327" s="29" t="s">
        <v>361</v>
      </c>
      <c r="O327" s="29" t="s">
        <v>361</v>
      </c>
      <c r="P327" s="29" t="s">
        <v>361</v>
      </c>
      <c r="Q327" s="29" t="s">
        <v>361</v>
      </c>
      <c r="R327" s="29" t="s">
        <v>361</v>
      </c>
      <c r="S327" s="29" t="s">
        <v>361</v>
      </c>
      <c r="T327" s="29" t="s">
        <v>361</v>
      </c>
      <c r="U327" s="29" t="s">
        <v>361</v>
      </c>
      <c r="V327" s="29" t="s">
        <v>361</v>
      </c>
      <c r="W327" s="28">
        <f t="shared" si="106"/>
        <v>0</v>
      </c>
      <c r="X327" s="29"/>
      <c r="Y327" s="91">
        <f>SUM(Y328:Y338)</f>
        <v>9</v>
      </c>
      <c r="Z327" s="29" t="s">
        <v>361</v>
      </c>
      <c r="AA327" s="29" t="s">
        <v>361</v>
      </c>
      <c r="AB327" s="29" t="s">
        <v>361</v>
      </c>
      <c r="AC327" s="29" t="s">
        <v>361</v>
      </c>
      <c r="AD327" s="29" t="s">
        <v>361</v>
      </c>
      <c r="AE327" s="29" t="s">
        <v>361</v>
      </c>
      <c r="AF327" s="29" t="s">
        <v>361</v>
      </c>
      <c r="AG327" s="29" t="s">
        <v>361</v>
      </c>
      <c r="AH327" s="29" t="s">
        <v>361</v>
      </c>
      <c r="AI327" s="29" t="s">
        <v>361</v>
      </c>
      <c r="AJ327" s="29" t="s">
        <v>361</v>
      </c>
      <c r="AK327" s="29" t="s">
        <v>361</v>
      </c>
      <c r="AL327" s="29" t="s">
        <v>361</v>
      </c>
      <c r="AM327" s="29" t="s">
        <v>361</v>
      </c>
      <c r="AN327" s="29" t="s">
        <v>361</v>
      </c>
      <c r="AO327" s="29" t="s">
        <v>361</v>
      </c>
      <c r="AP327" s="29"/>
      <c r="AQ327" s="29" t="s">
        <v>361</v>
      </c>
      <c r="AR327" s="29" t="s">
        <v>361</v>
      </c>
      <c r="AS327" s="29" t="s">
        <v>361</v>
      </c>
      <c r="AT327" s="29" t="s">
        <v>361</v>
      </c>
      <c r="AU327" s="29" t="s">
        <v>361</v>
      </c>
      <c r="AV327" s="29" t="s">
        <v>361</v>
      </c>
      <c r="AW327" s="29" t="s">
        <v>361</v>
      </c>
      <c r="AX327" s="29" t="s">
        <v>361</v>
      </c>
      <c r="AY327" s="29" t="s">
        <v>361</v>
      </c>
      <c r="AZ327" s="29" t="s">
        <v>361</v>
      </c>
      <c r="BA327" s="29" t="s">
        <v>361</v>
      </c>
      <c r="BB327" s="29"/>
      <c r="BC327" s="29" t="s">
        <v>361</v>
      </c>
      <c r="BD327" s="29" t="s">
        <v>361</v>
      </c>
      <c r="BE327" s="29" t="s">
        <v>361</v>
      </c>
      <c r="BF327" s="29" t="s">
        <v>361</v>
      </c>
      <c r="BG327" s="29" t="s">
        <v>361</v>
      </c>
      <c r="BH327" s="29" t="s">
        <v>361</v>
      </c>
      <c r="BI327" s="29" t="s">
        <v>361</v>
      </c>
      <c r="BJ327" s="29" t="s">
        <v>361</v>
      </c>
      <c r="BK327" s="29" t="s">
        <v>361</v>
      </c>
      <c r="BL327" s="29" t="s">
        <v>361</v>
      </c>
      <c r="BM327" s="29" t="s">
        <v>361</v>
      </c>
      <c r="BN327" s="29" t="s">
        <v>361</v>
      </c>
      <c r="BO327" s="29" t="s">
        <v>361</v>
      </c>
      <c r="BP327" s="29" t="s">
        <v>361</v>
      </c>
      <c r="BQ327" s="29" t="s">
        <v>361</v>
      </c>
      <c r="BR327" s="29" t="s">
        <v>361</v>
      </c>
      <c r="BS327" s="29" t="s">
        <v>361</v>
      </c>
      <c r="BT327" s="29" t="s">
        <v>361</v>
      </c>
      <c r="BU327" s="29" t="s">
        <v>361</v>
      </c>
      <c r="BV327" s="29" t="s">
        <v>361</v>
      </c>
      <c r="BW327" s="29" t="s">
        <v>361</v>
      </c>
      <c r="BX327" s="29" t="s">
        <v>361</v>
      </c>
      <c r="BY327" s="29" t="s">
        <v>361</v>
      </c>
      <c r="BZ327" s="29" t="s">
        <v>361</v>
      </c>
      <c r="CA327" s="29" t="s">
        <v>361</v>
      </c>
      <c r="CB327" s="29" t="s">
        <v>361</v>
      </c>
      <c r="CC327" s="29" t="s">
        <v>361</v>
      </c>
      <c r="CD327" s="29" t="s">
        <v>361</v>
      </c>
      <c r="CE327" s="29" t="s">
        <v>361</v>
      </c>
      <c r="CF327" s="29" t="s">
        <v>361</v>
      </c>
      <c r="CG327" s="29" t="s">
        <v>361</v>
      </c>
      <c r="CH327" s="29" t="s">
        <v>361</v>
      </c>
      <c r="CI327" s="29" t="s">
        <v>361</v>
      </c>
      <c r="CJ327" s="29" t="s">
        <v>361</v>
      </c>
      <c r="CK327" s="29" t="s">
        <v>361</v>
      </c>
      <c r="CL327" s="29" t="s">
        <v>361</v>
      </c>
      <c r="CM327" s="29" t="s">
        <v>361</v>
      </c>
      <c r="CN327" s="29" t="s">
        <v>361</v>
      </c>
      <c r="CO327" s="29" t="s">
        <v>361</v>
      </c>
      <c r="CP327" s="29" t="s">
        <v>361</v>
      </c>
      <c r="CQ327" s="29" t="s">
        <v>361</v>
      </c>
      <c r="CR327" s="29" t="s">
        <v>361</v>
      </c>
      <c r="CS327" s="29" t="s">
        <v>361</v>
      </c>
    </row>
    <row r="328" spans="1:97" ht="51" customHeight="1">
      <c r="A328" s="21">
        <v>229</v>
      </c>
      <c r="B328" s="24">
        <v>471</v>
      </c>
      <c r="C328" s="50" t="s">
        <v>229</v>
      </c>
      <c r="D328" s="55" t="s">
        <v>10</v>
      </c>
      <c r="E328" s="50" t="s">
        <v>309</v>
      </c>
      <c r="F328" s="55" t="s">
        <v>12</v>
      </c>
      <c r="G328" s="50" t="s">
        <v>309</v>
      </c>
      <c r="H328" s="50" t="s">
        <v>715</v>
      </c>
      <c r="I328" s="52" t="s">
        <v>780</v>
      </c>
      <c r="J328" s="24" t="s">
        <v>497</v>
      </c>
      <c r="K328" s="55" t="s">
        <v>372</v>
      </c>
      <c r="L328" s="24" t="s">
        <v>298</v>
      </c>
      <c r="M328" s="24" t="s">
        <v>186</v>
      </c>
      <c r="N328" s="24"/>
      <c r="O328" s="24" t="s">
        <v>186</v>
      </c>
      <c r="P328" s="24"/>
      <c r="Q328" s="24"/>
      <c r="R328" s="24"/>
      <c r="S328" s="24"/>
      <c r="T328" s="24"/>
      <c r="U328" s="24"/>
      <c r="V328" s="24"/>
      <c r="W328" s="28">
        <f t="shared" si="106"/>
        <v>1</v>
      </c>
      <c r="X328" s="24"/>
      <c r="Y328" s="91"/>
      <c r="Z328" s="24"/>
      <c r="AA328" s="24"/>
      <c r="AB328" s="24"/>
      <c r="AC328" s="24"/>
      <c r="AD328" s="24"/>
      <c r="AE328" s="24" t="s">
        <v>757</v>
      </c>
      <c r="AF328" s="24" t="s">
        <v>757</v>
      </c>
      <c r="AG328" s="24" t="s">
        <v>757</v>
      </c>
      <c r="AH328" s="24" t="s">
        <v>757</v>
      </c>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v>2</v>
      </c>
      <c r="BJ328" s="24">
        <v>2</v>
      </c>
      <c r="BK328" s="24">
        <v>2</v>
      </c>
      <c r="BL328" s="24">
        <v>2</v>
      </c>
      <c r="BM328" s="24">
        <v>2</v>
      </c>
      <c r="BN328" s="24">
        <v>2</v>
      </c>
      <c r="BO328" s="24">
        <v>2</v>
      </c>
      <c r="BP328" s="24">
        <v>2</v>
      </c>
      <c r="BQ328" s="24">
        <v>2</v>
      </c>
      <c r="BR328" s="24">
        <v>2</v>
      </c>
      <c r="BS328" s="24">
        <v>2</v>
      </c>
      <c r="BT328" s="24">
        <v>2</v>
      </c>
      <c r="BU328" s="24">
        <v>2</v>
      </c>
      <c r="BV328" s="24">
        <v>2</v>
      </c>
      <c r="BW328" s="24">
        <v>2</v>
      </c>
      <c r="BX328" s="24">
        <v>2</v>
      </c>
      <c r="BY328" s="24">
        <v>2</v>
      </c>
      <c r="BZ328" s="24">
        <v>2</v>
      </c>
      <c r="CA328" s="24">
        <v>2</v>
      </c>
      <c r="CB328" s="24">
        <v>2</v>
      </c>
      <c r="CC328" s="24">
        <v>1</v>
      </c>
      <c r="CD328" s="24">
        <v>2</v>
      </c>
      <c r="CE328" s="24">
        <v>2</v>
      </c>
      <c r="CF328" s="24">
        <v>2</v>
      </c>
      <c r="CG328" s="24">
        <v>2</v>
      </c>
      <c r="CH328" s="24">
        <v>2</v>
      </c>
      <c r="CI328" s="24">
        <v>2</v>
      </c>
      <c r="CJ328" s="24"/>
      <c r="CK328" s="24">
        <v>2</v>
      </c>
      <c r="CL328" s="57">
        <f t="shared" ref="CL328:CL338" si="115">COUNTIF($BI328:$CK328,2)</f>
        <v>27</v>
      </c>
      <c r="CM328" s="67">
        <f t="shared" ref="CM328:CM338" si="116">CL328/COUNTA($BI328:$CK328)</f>
        <v>0.9642857142857143</v>
      </c>
      <c r="CN328" s="57">
        <f t="shared" ref="CN328:CN338" si="117">COUNTIF($BI328:$CK328,1)</f>
        <v>1</v>
      </c>
      <c r="CO328" s="67">
        <f t="shared" ref="CO328:CO338" si="118">CN328/COUNTA($BI328:$CK328)</f>
        <v>3.5714285714285712E-2</v>
      </c>
      <c r="CP328" s="57">
        <f t="shared" ref="CP328:CP338" si="119">COUNTIF($BI328:$CK328,0)</f>
        <v>0</v>
      </c>
      <c r="CQ328" s="67">
        <f t="shared" ref="CQ328:CQ338" si="120">CP328/COUNTA($BI328:$CK328)</f>
        <v>0</v>
      </c>
      <c r="CR328" s="57">
        <f t="shared" ref="CR328:CR338" si="121">(((CL328*2)+(CN328*1)+(CP328*0)))/COUNTA($BI328:$CK328)</f>
        <v>1.9642857142857142</v>
      </c>
      <c r="CS328" s="57" t="str">
        <f t="shared" si="107"/>
        <v>Đạt mục tiêu</v>
      </c>
    </row>
    <row r="329" spans="1:97" ht="31.5">
      <c r="A329" s="21">
        <v>230</v>
      </c>
      <c r="B329" s="24">
        <v>474</v>
      </c>
      <c r="C329" s="181" t="s">
        <v>310</v>
      </c>
      <c r="D329" s="191" t="s">
        <v>10</v>
      </c>
      <c r="E329" s="181" t="s">
        <v>77</v>
      </c>
      <c r="F329" s="191" t="s">
        <v>12</v>
      </c>
      <c r="G329" s="7" t="s">
        <v>490</v>
      </c>
      <c r="H329" s="7" t="s">
        <v>496</v>
      </c>
      <c r="I329" s="52" t="s">
        <v>780</v>
      </c>
      <c r="J329" s="24" t="s">
        <v>497</v>
      </c>
      <c r="K329" s="55" t="s">
        <v>372</v>
      </c>
      <c r="L329" s="24" t="s">
        <v>298</v>
      </c>
      <c r="M329" s="24" t="s">
        <v>186</v>
      </c>
      <c r="N329" s="24" t="s">
        <v>186</v>
      </c>
      <c r="O329" s="24"/>
      <c r="P329" s="24"/>
      <c r="Q329" s="24"/>
      <c r="R329" s="24"/>
      <c r="S329" s="24"/>
      <c r="T329" s="24"/>
      <c r="U329" s="24"/>
      <c r="V329" s="24"/>
      <c r="W329" s="28">
        <f t="shared" si="106"/>
        <v>1</v>
      </c>
      <c r="X329" s="24"/>
      <c r="Y329" s="91">
        <v>1</v>
      </c>
      <c r="Z329" s="24"/>
      <c r="AA329" s="24" t="s">
        <v>754</v>
      </c>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v>2</v>
      </c>
      <c r="BJ329" s="24">
        <v>2</v>
      </c>
      <c r="BK329" s="24">
        <v>2</v>
      </c>
      <c r="BL329" s="24">
        <v>2</v>
      </c>
      <c r="BM329" s="24">
        <v>2</v>
      </c>
      <c r="BN329" s="24">
        <v>2</v>
      </c>
      <c r="BO329" s="24">
        <v>2</v>
      </c>
      <c r="BP329" s="24">
        <v>2</v>
      </c>
      <c r="BQ329" s="24">
        <v>2</v>
      </c>
      <c r="BR329" s="24">
        <v>2</v>
      </c>
      <c r="BS329" s="24">
        <v>2</v>
      </c>
      <c r="BT329" s="24">
        <v>2</v>
      </c>
      <c r="BU329" s="24">
        <v>2</v>
      </c>
      <c r="BV329" s="24">
        <v>2</v>
      </c>
      <c r="BW329" s="24">
        <v>2</v>
      </c>
      <c r="BX329" s="24">
        <v>2</v>
      </c>
      <c r="BY329" s="24">
        <v>2</v>
      </c>
      <c r="BZ329" s="24">
        <v>2</v>
      </c>
      <c r="CA329" s="24">
        <v>2</v>
      </c>
      <c r="CB329" s="24">
        <v>2</v>
      </c>
      <c r="CC329" s="24">
        <v>1</v>
      </c>
      <c r="CD329" s="24">
        <v>2</v>
      </c>
      <c r="CE329" s="24">
        <v>2</v>
      </c>
      <c r="CF329" s="24">
        <v>2</v>
      </c>
      <c r="CG329" s="24">
        <v>2</v>
      </c>
      <c r="CH329" s="24">
        <v>2</v>
      </c>
      <c r="CI329" s="24">
        <v>2</v>
      </c>
      <c r="CJ329" s="24"/>
      <c r="CK329" s="24">
        <v>2</v>
      </c>
      <c r="CL329" s="57">
        <f t="shared" si="115"/>
        <v>27</v>
      </c>
      <c r="CM329" s="67">
        <f t="shared" si="116"/>
        <v>0.9642857142857143</v>
      </c>
      <c r="CN329" s="57">
        <f t="shared" si="117"/>
        <v>1</v>
      </c>
      <c r="CO329" s="67">
        <f t="shared" si="118"/>
        <v>3.5714285714285712E-2</v>
      </c>
      <c r="CP329" s="57">
        <f t="shared" si="119"/>
        <v>0</v>
      </c>
      <c r="CQ329" s="67">
        <f t="shared" si="120"/>
        <v>0</v>
      </c>
      <c r="CR329" s="57">
        <f t="shared" si="121"/>
        <v>1.9642857142857142</v>
      </c>
      <c r="CS329" s="57" t="str">
        <f t="shared" si="107"/>
        <v>Đạt mục tiêu</v>
      </c>
    </row>
    <row r="330" spans="1:97" ht="27.75" customHeight="1">
      <c r="A330" s="21">
        <v>231</v>
      </c>
      <c r="B330" s="24">
        <v>475</v>
      </c>
      <c r="C330" s="190"/>
      <c r="D330" s="192"/>
      <c r="E330" s="190"/>
      <c r="F330" s="192"/>
      <c r="G330" s="7" t="s">
        <v>492</v>
      </c>
      <c r="H330" s="7" t="s">
        <v>649</v>
      </c>
      <c r="I330" s="52" t="s">
        <v>780</v>
      </c>
      <c r="J330" s="24" t="s">
        <v>497</v>
      </c>
      <c r="K330" s="55" t="s">
        <v>372</v>
      </c>
      <c r="L330" s="24" t="s">
        <v>298</v>
      </c>
      <c r="M330" s="24" t="s">
        <v>186</v>
      </c>
      <c r="N330" s="24"/>
      <c r="O330" s="24"/>
      <c r="P330" s="24" t="s">
        <v>186</v>
      </c>
      <c r="Q330" s="24"/>
      <c r="R330" s="24"/>
      <c r="S330" s="24"/>
      <c r="T330" s="24"/>
      <c r="U330" s="24"/>
      <c r="V330" s="24"/>
      <c r="W330" s="28">
        <f t="shared" si="106"/>
        <v>1</v>
      </c>
      <c r="X330" s="24"/>
      <c r="Y330" s="91">
        <v>1</v>
      </c>
      <c r="Z330" s="24"/>
      <c r="AA330" s="24"/>
      <c r="AB330" s="24"/>
      <c r="AC330" s="24"/>
      <c r="AD330" s="24"/>
      <c r="AE330" s="24"/>
      <c r="AF330" s="24"/>
      <c r="AG330" s="24"/>
      <c r="AH330" s="24"/>
      <c r="AI330" s="24" t="s">
        <v>754</v>
      </c>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v>2</v>
      </c>
      <c r="BJ330" s="24">
        <v>2</v>
      </c>
      <c r="BK330" s="24">
        <v>2</v>
      </c>
      <c r="BL330" s="24">
        <v>2</v>
      </c>
      <c r="BM330" s="24">
        <v>2</v>
      </c>
      <c r="BN330" s="24">
        <v>2</v>
      </c>
      <c r="BO330" s="24">
        <v>2</v>
      </c>
      <c r="BP330" s="24">
        <v>2</v>
      </c>
      <c r="BQ330" s="24">
        <v>2</v>
      </c>
      <c r="BR330" s="24">
        <v>2</v>
      </c>
      <c r="BS330" s="24">
        <v>2</v>
      </c>
      <c r="BT330" s="24">
        <v>2</v>
      </c>
      <c r="BU330" s="24">
        <v>2</v>
      </c>
      <c r="BV330" s="24">
        <v>2</v>
      </c>
      <c r="BW330" s="24">
        <v>2</v>
      </c>
      <c r="BX330" s="24">
        <v>2</v>
      </c>
      <c r="BY330" s="24">
        <v>2</v>
      </c>
      <c r="BZ330" s="24">
        <v>2</v>
      </c>
      <c r="CA330" s="24">
        <v>2</v>
      </c>
      <c r="CB330" s="24">
        <v>2</v>
      </c>
      <c r="CC330" s="24">
        <v>1</v>
      </c>
      <c r="CD330" s="24">
        <v>2</v>
      </c>
      <c r="CE330" s="24">
        <v>2</v>
      </c>
      <c r="CF330" s="24">
        <v>2</v>
      </c>
      <c r="CG330" s="24">
        <v>2</v>
      </c>
      <c r="CH330" s="24">
        <v>2</v>
      </c>
      <c r="CI330" s="24">
        <v>2</v>
      </c>
      <c r="CJ330" s="24"/>
      <c r="CK330" s="24">
        <v>2</v>
      </c>
      <c r="CL330" s="57">
        <f t="shared" si="115"/>
        <v>27</v>
      </c>
      <c r="CM330" s="67">
        <f t="shared" si="116"/>
        <v>0.9642857142857143</v>
      </c>
      <c r="CN330" s="57">
        <f t="shared" si="117"/>
        <v>1</v>
      </c>
      <c r="CO330" s="67">
        <f t="shared" si="118"/>
        <v>3.5714285714285712E-2</v>
      </c>
      <c r="CP330" s="57">
        <f t="shared" si="119"/>
        <v>0</v>
      </c>
      <c r="CQ330" s="67">
        <f t="shared" si="120"/>
        <v>0</v>
      </c>
      <c r="CR330" s="57">
        <f t="shared" si="121"/>
        <v>1.9642857142857142</v>
      </c>
      <c r="CS330" s="57" t="str">
        <f t="shared" si="107"/>
        <v>Đạt mục tiêu</v>
      </c>
    </row>
    <row r="331" spans="1:97" ht="30.75" customHeight="1">
      <c r="A331" s="21">
        <v>232</v>
      </c>
      <c r="B331" s="24">
        <v>476</v>
      </c>
      <c r="C331" s="190"/>
      <c r="D331" s="192"/>
      <c r="E331" s="190"/>
      <c r="F331" s="192"/>
      <c r="G331" s="7" t="s">
        <v>661</v>
      </c>
      <c r="H331" s="7" t="s">
        <v>662</v>
      </c>
      <c r="I331" s="52" t="s">
        <v>780</v>
      </c>
      <c r="J331" s="24" t="s">
        <v>497</v>
      </c>
      <c r="K331" s="55" t="s">
        <v>372</v>
      </c>
      <c r="L331" s="24" t="s">
        <v>298</v>
      </c>
      <c r="M331" s="24" t="s">
        <v>186</v>
      </c>
      <c r="N331" s="24"/>
      <c r="O331" s="24"/>
      <c r="P331" s="24"/>
      <c r="Q331" s="24"/>
      <c r="R331" s="24" t="s">
        <v>186</v>
      </c>
      <c r="S331" s="24"/>
      <c r="T331" s="24"/>
      <c r="U331" s="24"/>
      <c r="V331" s="24"/>
      <c r="W331" s="28">
        <f t="shared" si="106"/>
        <v>1</v>
      </c>
      <c r="X331" s="24"/>
      <c r="Y331" s="91">
        <v>1</v>
      </c>
      <c r="Z331" s="24"/>
      <c r="AA331" s="24"/>
      <c r="AB331" s="24"/>
      <c r="AC331" s="24"/>
      <c r="AD331" s="24"/>
      <c r="AE331" s="24"/>
      <c r="AF331" s="24"/>
      <c r="AG331" s="24"/>
      <c r="AH331" s="24"/>
      <c r="AI331" s="24"/>
      <c r="AJ331" s="24"/>
      <c r="AK331" s="24"/>
      <c r="AL331" s="24"/>
      <c r="AM331" s="24"/>
      <c r="AN331" s="24"/>
      <c r="AO331" s="24"/>
      <c r="AP331" s="24"/>
      <c r="AQ331" s="24"/>
      <c r="AR331" s="24"/>
      <c r="AS331" s="24" t="s">
        <v>754</v>
      </c>
      <c r="AT331" s="24"/>
      <c r="AU331" s="24"/>
      <c r="AV331" s="24"/>
      <c r="AW331" s="24"/>
      <c r="AX331" s="24"/>
      <c r="AY331" s="24"/>
      <c r="AZ331" s="24"/>
      <c r="BA331" s="24"/>
      <c r="BB331" s="24"/>
      <c r="BC331" s="24"/>
      <c r="BD331" s="24"/>
      <c r="BE331" s="24"/>
      <c r="BF331" s="24"/>
      <c r="BG331" s="24"/>
      <c r="BH331" s="24"/>
      <c r="BI331" s="24">
        <v>2</v>
      </c>
      <c r="BJ331" s="24">
        <v>2</v>
      </c>
      <c r="BK331" s="24">
        <v>2</v>
      </c>
      <c r="BL331" s="24">
        <v>2</v>
      </c>
      <c r="BM331" s="24">
        <v>2</v>
      </c>
      <c r="BN331" s="24">
        <v>2</v>
      </c>
      <c r="BO331" s="24">
        <v>2</v>
      </c>
      <c r="BP331" s="24">
        <v>2</v>
      </c>
      <c r="BQ331" s="24">
        <v>2</v>
      </c>
      <c r="BR331" s="24">
        <v>2</v>
      </c>
      <c r="BS331" s="24">
        <v>2</v>
      </c>
      <c r="BT331" s="24">
        <v>2</v>
      </c>
      <c r="BU331" s="24">
        <v>2</v>
      </c>
      <c r="BV331" s="24">
        <v>2</v>
      </c>
      <c r="BW331" s="24">
        <v>2</v>
      </c>
      <c r="BX331" s="24">
        <v>2</v>
      </c>
      <c r="BY331" s="24">
        <v>2</v>
      </c>
      <c r="BZ331" s="24">
        <v>2</v>
      </c>
      <c r="CA331" s="24">
        <v>2</v>
      </c>
      <c r="CB331" s="24">
        <v>2</v>
      </c>
      <c r="CC331" s="24">
        <v>1</v>
      </c>
      <c r="CD331" s="24">
        <v>2</v>
      </c>
      <c r="CE331" s="24">
        <v>2</v>
      </c>
      <c r="CF331" s="24">
        <v>2</v>
      </c>
      <c r="CG331" s="24">
        <v>2</v>
      </c>
      <c r="CH331" s="24">
        <v>2</v>
      </c>
      <c r="CI331" s="24">
        <v>2</v>
      </c>
      <c r="CJ331" s="24"/>
      <c r="CK331" s="24">
        <v>2</v>
      </c>
      <c r="CL331" s="57">
        <f t="shared" si="115"/>
        <v>27</v>
      </c>
      <c r="CM331" s="67">
        <f t="shared" si="116"/>
        <v>0.9642857142857143</v>
      </c>
      <c r="CN331" s="57">
        <f t="shared" si="117"/>
        <v>1</v>
      </c>
      <c r="CO331" s="67">
        <f t="shared" si="118"/>
        <v>3.5714285714285712E-2</v>
      </c>
      <c r="CP331" s="57">
        <f t="shared" si="119"/>
        <v>0</v>
      </c>
      <c r="CQ331" s="67">
        <f t="shared" si="120"/>
        <v>0</v>
      </c>
      <c r="CR331" s="57">
        <f t="shared" si="121"/>
        <v>1.9642857142857142</v>
      </c>
      <c r="CS331" s="57" t="str">
        <f t="shared" si="107"/>
        <v>Đạt mục tiêu</v>
      </c>
    </row>
    <row r="332" spans="1:97" ht="30.75" customHeight="1">
      <c r="A332" s="21"/>
      <c r="B332" s="24"/>
      <c r="C332" s="190"/>
      <c r="D332" s="192"/>
      <c r="E332" s="190"/>
      <c r="F332" s="192"/>
      <c r="G332" s="7" t="s">
        <v>1196</v>
      </c>
      <c r="H332" s="7" t="s">
        <v>1197</v>
      </c>
      <c r="I332" s="52" t="s">
        <v>780</v>
      </c>
      <c r="J332" s="24" t="s">
        <v>497</v>
      </c>
      <c r="K332" s="55" t="s">
        <v>372</v>
      </c>
      <c r="L332" s="24" t="s">
        <v>298</v>
      </c>
      <c r="M332" s="24" t="s">
        <v>186</v>
      </c>
      <c r="N332" s="24"/>
      <c r="O332" s="24"/>
      <c r="P332" s="24"/>
      <c r="Q332" s="24" t="s">
        <v>186</v>
      </c>
      <c r="R332" s="24"/>
      <c r="S332" s="24"/>
      <c r="T332" s="24"/>
      <c r="U332" s="24"/>
      <c r="V332" s="24"/>
      <c r="W332" s="28">
        <f t="shared" si="106"/>
        <v>1</v>
      </c>
      <c r="X332" s="24"/>
      <c r="Y332" s="91">
        <v>1</v>
      </c>
      <c r="Z332" s="24"/>
      <c r="AA332" s="24"/>
      <c r="AB332" s="24"/>
      <c r="AC332" s="24"/>
      <c r="AD332" s="24"/>
      <c r="AE332" s="24"/>
      <c r="AF332" s="24"/>
      <c r="AG332" s="24"/>
      <c r="AH332" s="24"/>
      <c r="AI332" s="24"/>
      <c r="AJ332" s="24"/>
      <c r="AK332" s="24"/>
      <c r="AL332" s="24"/>
      <c r="AM332" s="24"/>
      <c r="AN332" s="24" t="s">
        <v>754</v>
      </c>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57"/>
      <c r="CM332" s="67"/>
      <c r="CN332" s="57"/>
      <c r="CO332" s="67"/>
      <c r="CP332" s="57"/>
      <c r="CQ332" s="67"/>
      <c r="CR332" s="57"/>
      <c r="CS332" s="57"/>
    </row>
    <row r="333" spans="1:97" ht="24.75" customHeight="1">
      <c r="A333" s="21">
        <v>233</v>
      </c>
      <c r="B333" s="24">
        <v>477</v>
      </c>
      <c r="C333" s="190"/>
      <c r="D333" s="192"/>
      <c r="E333" s="190"/>
      <c r="F333" s="192"/>
      <c r="G333" s="7" t="s">
        <v>493</v>
      </c>
      <c r="H333" s="7" t="s">
        <v>658</v>
      </c>
      <c r="I333" s="52" t="s">
        <v>780</v>
      </c>
      <c r="J333" s="24" t="s">
        <v>497</v>
      </c>
      <c r="K333" s="55" t="s">
        <v>372</v>
      </c>
      <c r="L333" s="24" t="s">
        <v>298</v>
      </c>
      <c r="M333" s="24" t="s">
        <v>186</v>
      </c>
      <c r="N333" s="24"/>
      <c r="O333" s="24"/>
      <c r="P333" s="24" t="s">
        <v>186</v>
      </c>
      <c r="Q333" s="24"/>
      <c r="R333" s="24"/>
      <c r="S333" s="24"/>
      <c r="T333" s="24"/>
      <c r="U333" s="24"/>
      <c r="V333" s="24"/>
      <c r="W333" s="28">
        <f t="shared" si="106"/>
        <v>1</v>
      </c>
      <c r="X333" s="24"/>
      <c r="Y333" s="91">
        <v>1</v>
      </c>
      <c r="Z333" s="24"/>
      <c r="AA333" s="24"/>
      <c r="AB333" s="24"/>
      <c r="AC333" s="24"/>
      <c r="AD333" s="24"/>
      <c r="AE333" s="24"/>
      <c r="AF333" s="24"/>
      <c r="AG333" s="24"/>
      <c r="AH333" s="24"/>
      <c r="AI333" s="24"/>
      <c r="AJ333" s="24" t="s">
        <v>754</v>
      </c>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v>2</v>
      </c>
      <c r="BJ333" s="24">
        <v>2</v>
      </c>
      <c r="BK333" s="24">
        <v>2</v>
      </c>
      <c r="BL333" s="24">
        <v>2</v>
      </c>
      <c r="BM333" s="24">
        <v>2</v>
      </c>
      <c r="BN333" s="24">
        <v>2</v>
      </c>
      <c r="BO333" s="24">
        <v>2</v>
      </c>
      <c r="BP333" s="24">
        <v>2</v>
      </c>
      <c r="BQ333" s="24">
        <v>2</v>
      </c>
      <c r="BR333" s="24">
        <v>2</v>
      </c>
      <c r="BS333" s="24">
        <v>2</v>
      </c>
      <c r="BT333" s="24">
        <v>2</v>
      </c>
      <c r="BU333" s="24">
        <v>2</v>
      </c>
      <c r="BV333" s="24">
        <v>2</v>
      </c>
      <c r="BW333" s="24">
        <v>2</v>
      </c>
      <c r="BX333" s="24">
        <v>2</v>
      </c>
      <c r="BY333" s="24">
        <v>2</v>
      </c>
      <c r="BZ333" s="24">
        <v>2</v>
      </c>
      <c r="CA333" s="24">
        <v>2</v>
      </c>
      <c r="CB333" s="24">
        <v>2</v>
      </c>
      <c r="CC333" s="24">
        <v>1</v>
      </c>
      <c r="CD333" s="24">
        <v>2</v>
      </c>
      <c r="CE333" s="24">
        <v>2</v>
      </c>
      <c r="CF333" s="24">
        <v>2</v>
      </c>
      <c r="CG333" s="24">
        <v>2</v>
      </c>
      <c r="CH333" s="24">
        <v>2</v>
      </c>
      <c r="CI333" s="24">
        <v>2</v>
      </c>
      <c r="CJ333" s="24"/>
      <c r="CK333" s="24">
        <v>2</v>
      </c>
      <c r="CL333" s="57">
        <f t="shared" si="115"/>
        <v>27</v>
      </c>
      <c r="CM333" s="67">
        <f t="shared" si="116"/>
        <v>0.9642857142857143</v>
      </c>
      <c r="CN333" s="57">
        <f t="shared" si="117"/>
        <v>1</v>
      </c>
      <c r="CO333" s="67">
        <f t="shared" si="118"/>
        <v>3.5714285714285712E-2</v>
      </c>
      <c r="CP333" s="57">
        <f t="shared" si="119"/>
        <v>0</v>
      </c>
      <c r="CQ333" s="67">
        <f t="shared" si="120"/>
        <v>0</v>
      </c>
      <c r="CR333" s="57">
        <f t="shared" si="121"/>
        <v>1.9642857142857142</v>
      </c>
      <c r="CS333" s="57" t="str">
        <f t="shared" si="107"/>
        <v>Đạt mục tiêu</v>
      </c>
    </row>
    <row r="334" spans="1:97" ht="30" customHeight="1">
      <c r="A334" s="21">
        <v>234</v>
      </c>
      <c r="B334" s="24">
        <v>478</v>
      </c>
      <c r="C334" s="190"/>
      <c r="D334" s="192"/>
      <c r="E334" s="190"/>
      <c r="F334" s="192"/>
      <c r="G334" s="7" t="s">
        <v>494</v>
      </c>
      <c r="H334" s="7" t="s">
        <v>650</v>
      </c>
      <c r="I334" s="52" t="s">
        <v>780</v>
      </c>
      <c r="J334" s="24" t="s">
        <v>497</v>
      </c>
      <c r="K334" s="55" t="s">
        <v>372</v>
      </c>
      <c r="L334" s="24" t="s">
        <v>298</v>
      </c>
      <c r="M334" s="24" t="s">
        <v>186</v>
      </c>
      <c r="N334" s="24"/>
      <c r="O334" s="24"/>
      <c r="P334" s="24"/>
      <c r="Q334" s="24"/>
      <c r="R334" s="24"/>
      <c r="S334" s="24" t="s">
        <v>186</v>
      </c>
      <c r="T334" s="24"/>
      <c r="U334" s="24"/>
      <c r="V334" s="24"/>
      <c r="W334" s="28">
        <f t="shared" si="106"/>
        <v>1</v>
      </c>
      <c r="X334" s="24"/>
      <c r="Y334" s="91">
        <v>1</v>
      </c>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t="s">
        <v>754</v>
      </c>
      <c r="AX334" s="24"/>
      <c r="AY334" s="24"/>
      <c r="AZ334" s="24"/>
      <c r="BA334" s="24"/>
      <c r="BB334" s="24"/>
      <c r="BC334" s="24"/>
      <c r="BD334" s="24"/>
      <c r="BE334" s="24"/>
      <c r="BF334" s="24"/>
      <c r="BG334" s="24"/>
      <c r="BH334" s="24"/>
      <c r="BI334" s="24">
        <v>2</v>
      </c>
      <c r="BJ334" s="24">
        <v>2</v>
      </c>
      <c r="BK334" s="24">
        <v>2</v>
      </c>
      <c r="BL334" s="24">
        <v>2</v>
      </c>
      <c r="BM334" s="24">
        <v>2</v>
      </c>
      <c r="BN334" s="24">
        <v>2</v>
      </c>
      <c r="BO334" s="24">
        <v>2</v>
      </c>
      <c r="BP334" s="24">
        <v>2</v>
      </c>
      <c r="BQ334" s="24">
        <v>2</v>
      </c>
      <c r="BR334" s="24">
        <v>2</v>
      </c>
      <c r="BS334" s="24">
        <v>2</v>
      </c>
      <c r="BT334" s="24">
        <v>2</v>
      </c>
      <c r="BU334" s="24">
        <v>2</v>
      </c>
      <c r="BV334" s="24">
        <v>2</v>
      </c>
      <c r="BW334" s="24">
        <v>2</v>
      </c>
      <c r="BX334" s="24">
        <v>2</v>
      </c>
      <c r="BY334" s="24">
        <v>2</v>
      </c>
      <c r="BZ334" s="24">
        <v>2</v>
      </c>
      <c r="CA334" s="24">
        <v>2</v>
      </c>
      <c r="CB334" s="24">
        <v>2</v>
      </c>
      <c r="CC334" s="24">
        <v>1</v>
      </c>
      <c r="CD334" s="24">
        <v>2</v>
      </c>
      <c r="CE334" s="24">
        <v>2</v>
      </c>
      <c r="CF334" s="24">
        <v>2</v>
      </c>
      <c r="CG334" s="24">
        <v>2</v>
      </c>
      <c r="CH334" s="24">
        <v>2</v>
      </c>
      <c r="CI334" s="24">
        <v>2</v>
      </c>
      <c r="CJ334" s="24"/>
      <c r="CK334" s="24">
        <v>2</v>
      </c>
      <c r="CL334" s="57">
        <f t="shared" si="115"/>
        <v>27</v>
      </c>
      <c r="CM334" s="67">
        <f t="shared" si="116"/>
        <v>0.9642857142857143</v>
      </c>
      <c r="CN334" s="57">
        <f t="shared" si="117"/>
        <v>1</v>
      </c>
      <c r="CO334" s="67">
        <f t="shared" si="118"/>
        <v>3.5714285714285712E-2</v>
      </c>
      <c r="CP334" s="57">
        <f t="shared" si="119"/>
        <v>0</v>
      </c>
      <c r="CQ334" s="67">
        <f t="shared" si="120"/>
        <v>0</v>
      </c>
      <c r="CR334" s="57">
        <f t="shared" si="121"/>
        <v>1.9642857142857142</v>
      </c>
      <c r="CS334" s="57" t="str">
        <f t="shared" si="107"/>
        <v>Đạt mục tiêu</v>
      </c>
    </row>
    <row r="335" spans="1:97" ht="30" customHeight="1">
      <c r="A335" s="21"/>
      <c r="B335" s="24"/>
      <c r="C335" s="190"/>
      <c r="D335" s="192"/>
      <c r="E335" s="190"/>
      <c r="F335" s="192"/>
      <c r="G335" s="7" t="s">
        <v>1184</v>
      </c>
      <c r="H335" s="7" t="s">
        <v>1185</v>
      </c>
      <c r="I335" s="52" t="s">
        <v>780</v>
      </c>
      <c r="J335" s="24" t="s">
        <v>497</v>
      </c>
      <c r="K335" s="55" t="s">
        <v>372</v>
      </c>
      <c r="L335" s="24" t="s">
        <v>298</v>
      </c>
      <c r="M335" s="24" t="s">
        <v>186</v>
      </c>
      <c r="N335" s="24"/>
      <c r="O335" s="24"/>
      <c r="P335" s="24"/>
      <c r="Q335" s="24"/>
      <c r="R335" s="24"/>
      <c r="S335" s="24" t="s">
        <v>186</v>
      </c>
      <c r="T335" s="24"/>
      <c r="U335" s="24"/>
      <c r="V335" s="24"/>
      <c r="W335" s="28">
        <f t="shared" si="106"/>
        <v>1</v>
      </c>
      <c r="X335" s="24"/>
      <c r="Y335" s="91">
        <v>1</v>
      </c>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t="s">
        <v>754</v>
      </c>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57"/>
      <c r="CM335" s="67"/>
      <c r="CN335" s="57"/>
      <c r="CO335" s="67"/>
      <c r="CP335" s="57"/>
      <c r="CQ335" s="67"/>
      <c r="CR335" s="57"/>
      <c r="CS335" s="57"/>
    </row>
    <row r="336" spans="1:97" ht="30" customHeight="1">
      <c r="A336" s="21">
        <v>235</v>
      </c>
      <c r="B336" s="24">
        <v>479</v>
      </c>
      <c r="C336" s="182"/>
      <c r="D336" s="193"/>
      <c r="E336" s="182"/>
      <c r="F336" s="193"/>
      <c r="G336" s="7" t="s">
        <v>495</v>
      </c>
      <c r="H336" s="7" t="s">
        <v>502</v>
      </c>
      <c r="I336" s="52" t="s">
        <v>780</v>
      </c>
      <c r="J336" s="24" t="s">
        <v>497</v>
      </c>
      <c r="K336" s="55" t="s">
        <v>372</v>
      </c>
      <c r="L336" s="24" t="s">
        <v>298</v>
      </c>
      <c r="M336" s="24" t="s">
        <v>186</v>
      </c>
      <c r="N336" s="24"/>
      <c r="O336" s="24"/>
      <c r="P336" s="24"/>
      <c r="Q336" s="24"/>
      <c r="R336" s="24"/>
      <c r="S336" s="24"/>
      <c r="T336" s="24"/>
      <c r="U336" s="24"/>
      <c r="V336" s="24" t="s">
        <v>186</v>
      </c>
      <c r="W336" s="28">
        <f t="shared" si="106"/>
        <v>1</v>
      </c>
      <c r="X336" s="24"/>
      <c r="Y336" s="91">
        <v>1</v>
      </c>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t="s">
        <v>754</v>
      </c>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57">
        <f t="shared" si="115"/>
        <v>0</v>
      </c>
      <c r="CM336" s="67" t="e">
        <f t="shared" si="116"/>
        <v>#DIV/0!</v>
      </c>
      <c r="CN336" s="57">
        <f t="shared" si="117"/>
        <v>0</v>
      </c>
      <c r="CO336" s="67" t="e">
        <f t="shared" si="118"/>
        <v>#DIV/0!</v>
      </c>
      <c r="CP336" s="57">
        <f t="shared" si="119"/>
        <v>0</v>
      </c>
      <c r="CQ336" s="67" t="e">
        <f t="shared" si="120"/>
        <v>#DIV/0!</v>
      </c>
      <c r="CR336" s="57" t="e">
        <f t="shared" si="121"/>
        <v>#DIV/0!</v>
      </c>
      <c r="CS336" s="57" t="e">
        <f t="shared" si="107"/>
        <v>#DIV/0!</v>
      </c>
    </row>
    <row r="337" spans="1:97" ht="36" customHeight="1">
      <c r="A337" s="21">
        <v>236</v>
      </c>
      <c r="B337" s="24">
        <v>482</v>
      </c>
      <c r="C337" s="50" t="s">
        <v>78</v>
      </c>
      <c r="D337" s="55" t="s">
        <v>10</v>
      </c>
      <c r="E337" s="50" t="s">
        <v>311</v>
      </c>
      <c r="F337" s="55" t="s">
        <v>12</v>
      </c>
      <c r="G337" s="7" t="s">
        <v>491</v>
      </c>
      <c r="H337" s="7" t="s">
        <v>501</v>
      </c>
      <c r="I337" s="52" t="s">
        <v>780</v>
      </c>
      <c r="J337" s="24" t="s">
        <v>497</v>
      </c>
      <c r="K337" s="55" t="s">
        <v>372</v>
      </c>
      <c r="L337" s="24" t="s">
        <v>298</v>
      </c>
      <c r="M337" s="24" t="s">
        <v>186</v>
      </c>
      <c r="N337" s="24"/>
      <c r="O337" s="24"/>
      <c r="P337" s="24"/>
      <c r="Q337" s="24"/>
      <c r="R337" s="24"/>
      <c r="S337" s="24"/>
      <c r="T337" s="24"/>
      <c r="U337" s="24"/>
      <c r="V337" s="24" t="s">
        <v>186</v>
      </c>
      <c r="W337" s="28">
        <f t="shared" si="106"/>
        <v>1</v>
      </c>
      <c r="X337" s="24"/>
      <c r="Y337" s="91">
        <v>1</v>
      </c>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t="s">
        <v>754</v>
      </c>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57">
        <f t="shared" si="115"/>
        <v>0</v>
      </c>
      <c r="CM337" s="67" t="e">
        <f t="shared" si="116"/>
        <v>#DIV/0!</v>
      </c>
      <c r="CN337" s="57">
        <f t="shared" si="117"/>
        <v>0</v>
      </c>
      <c r="CO337" s="67" t="e">
        <f t="shared" si="118"/>
        <v>#DIV/0!</v>
      </c>
      <c r="CP337" s="57">
        <f t="shared" si="119"/>
        <v>0</v>
      </c>
      <c r="CQ337" s="67" t="e">
        <f t="shared" si="120"/>
        <v>#DIV/0!</v>
      </c>
      <c r="CR337" s="57" t="e">
        <f t="shared" si="121"/>
        <v>#DIV/0!</v>
      </c>
      <c r="CS337" s="57" t="e">
        <f t="shared" si="107"/>
        <v>#DIV/0!</v>
      </c>
    </row>
    <row r="338" spans="1:97" ht="38.25" customHeight="1">
      <c r="A338" s="21">
        <v>237</v>
      </c>
      <c r="B338" s="24">
        <v>485</v>
      </c>
      <c r="C338" s="50" t="s">
        <v>230</v>
      </c>
      <c r="D338" s="55" t="s">
        <v>10</v>
      </c>
      <c r="E338" s="50" t="s">
        <v>312</v>
      </c>
      <c r="F338" s="55" t="s">
        <v>12</v>
      </c>
      <c r="G338" s="50" t="s">
        <v>312</v>
      </c>
      <c r="H338" s="50" t="s">
        <v>699</v>
      </c>
      <c r="I338" s="52" t="s">
        <v>780</v>
      </c>
      <c r="J338" s="24" t="s">
        <v>330</v>
      </c>
      <c r="K338" s="55" t="s">
        <v>372</v>
      </c>
      <c r="L338" s="24" t="s">
        <v>298</v>
      </c>
      <c r="M338" s="24" t="s">
        <v>186</v>
      </c>
      <c r="N338" s="24"/>
      <c r="O338" s="24"/>
      <c r="P338" s="24"/>
      <c r="Q338" s="24"/>
      <c r="R338" s="24"/>
      <c r="S338" s="24"/>
      <c r="T338" s="24"/>
      <c r="U338" s="24"/>
      <c r="V338" s="24" t="s">
        <v>186</v>
      </c>
      <c r="W338" s="28">
        <f t="shared" si="106"/>
        <v>1</v>
      </c>
      <c r="X338" s="24"/>
      <c r="Y338" s="91"/>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t="s">
        <v>753</v>
      </c>
      <c r="BG338" s="24" t="s">
        <v>753</v>
      </c>
      <c r="BH338" s="24" t="s">
        <v>753</v>
      </c>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57">
        <f t="shared" si="115"/>
        <v>0</v>
      </c>
      <c r="CM338" s="67" t="e">
        <f t="shared" si="116"/>
        <v>#DIV/0!</v>
      </c>
      <c r="CN338" s="57">
        <f t="shared" si="117"/>
        <v>0</v>
      </c>
      <c r="CO338" s="67" t="e">
        <f t="shared" si="118"/>
        <v>#DIV/0!</v>
      </c>
      <c r="CP338" s="57">
        <f t="shared" si="119"/>
        <v>0</v>
      </c>
      <c r="CQ338" s="67" t="e">
        <f t="shared" si="120"/>
        <v>#DIV/0!</v>
      </c>
      <c r="CR338" s="57" t="e">
        <f t="shared" si="121"/>
        <v>#DIV/0!</v>
      </c>
      <c r="CS338" s="57" t="e">
        <f t="shared" si="107"/>
        <v>#DIV/0!</v>
      </c>
    </row>
    <row r="339" spans="1:97" ht="24">
      <c r="A339" s="21">
        <v>239</v>
      </c>
      <c r="B339" s="28">
        <v>487</v>
      </c>
      <c r="C339" s="186" t="s">
        <v>263</v>
      </c>
      <c r="D339" s="186"/>
      <c r="E339" s="186"/>
      <c r="F339" s="29" t="s">
        <v>361</v>
      </c>
      <c r="G339" s="29" t="s">
        <v>361</v>
      </c>
      <c r="H339" s="29" t="s">
        <v>361</v>
      </c>
      <c r="I339" s="29" t="s">
        <v>361</v>
      </c>
      <c r="J339" s="29" t="s">
        <v>361</v>
      </c>
      <c r="K339" s="55" t="s">
        <v>372</v>
      </c>
      <c r="L339" s="29" t="s">
        <v>361</v>
      </c>
      <c r="M339" s="29" t="s">
        <v>361</v>
      </c>
      <c r="N339" s="29" t="s">
        <v>361</v>
      </c>
      <c r="O339" s="29" t="s">
        <v>361</v>
      </c>
      <c r="P339" s="29" t="s">
        <v>361</v>
      </c>
      <c r="Q339" s="29" t="s">
        <v>361</v>
      </c>
      <c r="R339" s="29" t="s">
        <v>361</v>
      </c>
      <c r="S339" s="29" t="s">
        <v>361</v>
      </c>
      <c r="T339" s="29" t="s">
        <v>361</v>
      </c>
      <c r="U339" s="29" t="s">
        <v>361</v>
      </c>
      <c r="V339" s="29" t="s">
        <v>361</v>
      </c>
      <c r="W339" s="28">
        <f t="shared" si="106"/>
        <v>0</v>
      </c>
      <c r="X339" s="29"/>
      <c r="Y339" s="91">
        <f>Y340+Y351</f>
        <v>2</v>
      </c>
      <c r="Z339" s="29" t="s">
        <v>361</v>
      </c>
      <c r="AA339" s="29" t="s">
        <v>361</v>
      </c>
      <c r="AB339" s="29" t="s">
        <v>361</v>
      </c>
      <c r="AC339" s="29" t="s">
        <v>361</v>
      </c>
      <c r="AD339" s="29" t="s">
        <v>361</v>
      </c>
      <c r="AE339" s="29" t="s">
        <v>361</v>
      </c>
      <c r="AF339" s="29" t="s">
        <v>361</v>
      </c>
      <c r="AG339" s="29" t="s">
        <v>361</v>
      </c>
      <c r="AH339" s="29" t="s">
        <v>361</v>
      </c>
      <c r="AI339" s="29" t="s">
        <v>361</v>
      </c>
      <c r="AJ339" s="29" t="s">
        <v>361</v>
      </c>
      <c r="AK339" s="29" t="s">
        <v>361</v>
      </c>
      <c r="AL339" s="29" t="s">
        <v>361</v>
      </c>
      <c r="AM339" s="29" t="s">
        <v>361</v>
      </c>
      <c r="AN339" s="29" t="s">
        <v>361</v>
      </c>
      <c r="AO339" s="29" t="s">
        <v>361</v>
      </c>
      <c r="AP339" s="29"/>
      <c r="AQ339" s="29" t="s">
        <v>361</v>
      </c>
      <c r="AR339" s="29" t="s">
        <v>361</v>
      </c>
      <c r="AS339" s="29" t="s">
        <v>361</v>
      </c>
      <c r="AT339" s="29" t="s">
        <v>361</v>
      </c>
      <c r="AU339" s="29" t="s">
        <v>361</v>
      </c>
      <c r="AV339" s="29" t="s">
        <v>361</v>
      </c>
      <c r="AW339" s="29" t="s">
        <v>361</v>
      </c>
      <c r="AX339" s="29" t="s">
        <v>361</v>
      </c>
      <c r="AY339" s="29" t="s">
        <v>361</v>
      </c>
      <c r="AZ339" s="29" t="s">
        <v>361</v>
      </c>
      <c r="BA339" s="29" t="s">
        <v>361</v>
      </c>
      <c r="BB339" s="29"/>
      <c r="BC339" s="29" t="s">
        <v>361</v>
      </c>
      <c r="BD339" s="29" t="s">
        <v>361</v>
      </c>
      <c r="BE339" s="29" t="s">
        <v>361</v>
      </c>
      <c r="BF339" s="29" t="s">
        <v>361</v>
      </c>
      <c r="BG339" s="29" t="s">
        <v>361</v>
      </c>
      <c r="BH339" s="29" t="s">
        <v>361</v>
      </c>
      <c r="BI339" s="29" t="s">
        <v>361</v>
      </c>
      <c r="BJ339" s="29" t="s">
        <v>361</v>
      </c>
      <c r="BK339" s="29" t="s">
        <v>361</v>
      </c>
      <c r="BL339" s="29" t="s">
        <v>361</v>
      </c>
      <c r="BM339" s="29" t="s">
        <v>361</v>
      </c>
      <c r="BN339" s="29" t="s">
        <v>361</v>
      </c>
      <c r="BO339" s="29" t="s">
        <v>361</v>
      </c>
      <c r="BP339" s="29" t="s">
        <v>361</v>
      </c>
      <c r="BQ339" s="29" t="s">
        <v>361</v>
      </c>
      <c r="BR339" s="29" t="s">
        <v>361</v>
      </c>
      <c r="BS339" s="29" t="s">
        <v>361</v>
      </c>
      <c r="BT339" s="29" t="s">
        <v>361</v>
      </c>
      <c r="BU339" s="29" t="s">
        <v>361</v>
      </c>
      <c r="BV339" s="29" t="s">
        <v>361</v>
      </c>
      <c r="BW339" s="29" t="s">
        <v>361</v>
      </c>
      <c r="BX339" s="29" t="s">
        <v>361</v>
      </c>
      <c r="BY339" s="29" t="s">
        <v>361</v>
      </c>
      <c r="BZ339" s="29" t="s">
        <v>361</v>
      </c>
      <c r="CA339" s="29" t="s">
        <v>361</v>
      </c>
      <c r="CB339" s="29" t="s">
        <v>361</v>
      </c>
      <c r="CC339" s="29" t="s">
        <v>361</v>
      </c>
      <c r="CD339" s="29" t="s">
        <v>361</v>
      </c>
      <c r="CE339" s="29" t="s">
        <v>361</v>
      </c>
      <c r="CF339" s="29" t="s">
        <v>361</v>
      </c>
      <c r="CG339" s="29" t="s">
        <v>361</v>
      </c>
      <c r="CH339" s="29" t="s">
        <v>361</v>
      </c>
      <c r="CI339" s="29" t="s">
        <v>361</v>
      </c>
      <c r="CJ339" s="29" t="s">
        <v>361</v>
      </c>
      <c r="CK339" s="29" t="s">
        <v>361</v>
      </c>
      <c r="CL339" s="29" t="s">
        <v>361</v>
      </c>
      <c r="CM339" s="29" t="s">
        <v>361</v>
      </c>
      <c r="CN339" s="29" t="s">
        <v>361</v>
      </c>
      <c r="CO339" s="29" t="s">
        <v>361</v>
      </c>
      <c r="CP339" s="29" t="s">
        <v>361</v>
      </c>
      <c r="CQ339" s="29" t="s">
        <v>361</v>
      </c>
      <c r="CR339" s="29" t="s">
        <v>361</v>
      </c>
      <c r="CS339" s="29" t="s">
        <v>361</v>
      </c>
    </row>
    <row r="340" spans="1:97" ht="24">
      <c r="A340" s="21">
        <v>240</v>
      </c>
      <c r="B340" s="28">
        <v>488</v>
      </c>
      <c r="C340" s="186" t="s">
        <v>264</v>
      </c>
      <c r="D340" s="186"/>
      <c r="E340" s="186"/>
      <c r="F340" s="29" t="s">
        <v>361</v>
      </c>
      <c r="G340" s="29" t="s">
        <v>361</v>
      </c>
      <c r="H340" s="29" t="s">
        <v>361</v>
      </c>
      <c r="I340" s="29" t="s">
        <v>361</v>
      </c>
      <c r="J340" s="29" t="s">
        <v>361</v>
      </c>
      <c r="K340" s="55" t="s">
        <v>372</v>
      </c>
      <c r="L340" s="29" t="s">
        <v>361</v>
      </c>
      <c r="M340" s="29" t="s">
        <v>361</v>
      </c>
      <c r="N340" s="29" t="s">
        <v>361</v>
      </c>
      <c r="O340" s="29" t="s">
        <v>361</v>
      </c>
      <c r="P340" s="29" t="s">
        <v>361</v>
      </c>
      <c r="Q340" s="29" t="s">
        <v>361</v>
      </c>
      <c r="R340" s="29" t="s">
        <v>361</v>
      </c>
      <c r="S340" s="29" t="s">
        <v>361</v>
      </c>
      <c r="T340" s="29" t="s">
        <v>361</v>
      </c>
      <c r="U340" s="29" t="s">
        <v>361</v>
      </c>
      <c r="V340" s="29" t="s">
        <v>361</v>
      </c>
      <c r="W340" s="28">
        <f t="shared" si="106"/>
        <v>0</v>
      </c>
      <c r="X340" s="29"/>
      <c r="Y340" s="91">
        <f>SUM(Y341:Y350)</f>
        <v>1</v>
      </c>
      <c r="Z340" s="29" t="s">
        <v>361</v>
      </c>
      <c r="AA340" s="29" t="s">
        <v>361</v>
      </c>
      <c r="AB340" s="29" t="s">
        <v>361</v>
      </c>
      <c r="AC340" s="29" t="s">
        <v>361</v>
      </c>
      <c r="AD340" s="29" t="s">
        <v>361</v>
      </c>
      <c r="AE340" s="29" t="s">
        <v>361</v>
      </c>
      <c r="AF340" s="29" t="s">
        <v>361</v>
      </c>
      <c r="AG340" s="29" t="s">
        <v>361</v>
      </c>
      <c r="AH340" s="29" t="s">
        <v>361</v>
      </c>
      <c r="AI340" s="29" t="s">
        <v>361</v>
      </c>
      <c r="AJ340" s="29" t="s">
        <v>361</v>
      </c>
      <c r="AK340" s="29" t="s">
        <v>361</v>
      </c>
      <c r="AL340" s="29" t="s">
        <v>361</v>
      </c>
      <c r="AM340" s="29" t="s">
        <v>361</v>
      </c>
      <c r="AN340" s="29" t="s">
        <v>361</v>
      </c>
      <c r="AO340" s="29" t="s">
        <v>361</v>
      </c>
      <c r="AP340" s="29"/>
      <c r="AQ340" s="29" t="s">
        <v>361</v>
      </c>
      <c r="AR340" s="29" t="s">
        <v>361</v>
      </c>
      <c r="AS340" s="29" t="s">
        <v>361</v>
      </c>
      <c r="AT340" s="29" t="s">
        <v>361</v>
      </c>
      <c r="AU340" s="29" t="s">
        <v>361</v>
      </c>
      <c r="AV340" s="29" t="s">
        <v>361</v>
      </c>
      <c r="AW340" s="29" t="s">
        <v>361</v>
      </c>
      <c r="AX340" s="29" t="s">
        <v>361</v>
      </c>
      <c r="AY340" s="29" t="s">
        <v>361</v>
      </c>
      <c r="AZ340" s="29" t="s">
        <v>361</v>
      </c>
      <c r="BA340" s="29" t="s">
        <v>361</v>
      </c>
      <c r="BB340" s="29"/>
      <c r="BC340" s="29" t="s">
        <v>361</v>
      </c>
      <c r="BD340" s="29" t="s">
        <v>361</v>
      </c>
      <c r="BE340" s="29" t="s">
        <v>361</v>
      </c>
      <c r="BF340" s="29" t="s">
        <v>361</v>
      </c>
      <c r="BG340" s="29" t="s">
        <v>361</v>
      </c>
      <c r="BH340" s="29" t="s">
        <v>361</v>
      </c>
      <c r="BI340" s="29" t="s">
        <v>361</v>
      </c>
      <c r="BJ340" s="29" t="s">
        <v>361</v>
      </c>
      <c r="BK340" s="29" t="s">
        <v>361</v>
      </c>
      <c r="BL340" s="29" t="s">
        <v>361</v>
      </c>
      <c r="BM340" s="29" t="s">
        <v>361</v>
      </c>
      <c r="BN340" s="29" t="s">
        <v>361</v>
      </c>
      <c r="BO340" s="29" t="s">
        <v>361</v>
      </c>
      <c r="BP340" s="29" t="s">
        <v>361</v>
      </c>
      <c r="BQ340" s="29" t="s">
        <v>361</v>
      </c>
      <c r="BR340" s="29" t="s">
        <v>361</v>
      </c>
      <c r="BS340" s="29" t="s">
        <v>361</v>
      </c>
      <c r="BT340" s="29" t="s">
        <v>361</v>
      </c>
      <c r="BU340" s="29" t="s">
        <v>361</v>
      </c>
      <c r="BV340" s="29" t="s">
        <v>361</v>
      </c>
      <c r="BW340" s="29" t="s">
        <v>361</v>
      </c>
      <c r="BX340" s="29" t="s">
        <v>361</v>
      </c>
      <c r="BY340" s="29" t="s">
        <v>361</v>
      </c>
      <c r="BZ340" s="29" t="s">
        <v>361</v>
      </c>
      <c r="CA340" s="29" t="s">
        <v>361</v>
      </c>
      <c r="CB340" s="29" t="s">
        <v>361</v>
      </c>
      <c r="CC340" s="29" t="s">
        <v>361</v>
      </c>
      <c r="CD340" s="29" t="s">
        <v>361</v>
      </c>
      <c r="CE340" s="29" t="s">
        <v>361</v>
      </c>
      <c r="CF340" s="29" t="s">
        <v>361</v>
      </c>
      <c r="CG340" s="29" t="s">
        <v>361</v>
      </c>
      <c r="CH340" s="29" t="s">
        <v>361</v>
      </c>
      <c r="CI340" s="29" t="s">
        <v>361</v>
      </c>
      <c r="CJ340" s="29" t="s">
        <v>361</v>
      </c>
      <c r="CK340" s="29" t="s">
        <v>361</v>
      </c>
      <c r="CL340" s="29" t="s">
        <v>361</v>
      </c>
      <c r="CM340" s="29" t="s">
        <v>361</v>
      </c>
      <c r="CN340" s="29" t="s">
        <v>361</v>
      </c>
      <c r="CO340" s="29" t="s">
        <v>361</v>
      </c>
      <c r="CP340" s="29" t="s">
        <v>361</v>
      </c>
      <c r="CQ340" s="29" t="s">
        <v>361</v>
      </c>
      <c r="CR340" s="29" t="s">
        <v>361</v>
      </c>
      <c r="CS340" s="29" t="s">
        <v>361</v>
      </c>
    </row>
    <row r="341" spans="1:97" ht="94.5">
      <c r="A341" s="21">
        <v>241</v>
      </c>
      <c r="B341" s="24">
        <v>491</v>
      </c>
      <c r="C341" s="181" t="s">
        <v>499</v>
      </c>
      <c r="D341" s="191" t="s">
        <v>10</v>
      </c>
      <c r="E341" s="181" t="s">
        <v>313</v>
      </c>
      <c r="F341" s="191" t="s">
        <v>12</v>
      </c>
      <c r="G341" s="20" t="s">
        <v>930</v>
      </c>
      <c r="H341" s="20" t="s">
        <v>928</v>
      </c>
      <c r="I341" s="52" t="s">
        <v>780</v>
      </c>
      <c r="J341" s="24" t="s">
        <v>497</v>
      </c>
      <c r="K341" s="55" t="s">
        <v>372</v>
      </c>
      <c r="L341" s="24" t="s">
        <v>298</v>
      </c>
      <c r="M341" s="24" t="s">
        <v>186</v>
      </c>
      <c r="N341" s="24" t="s">
        <v>186</v>
      </c>
      <c r="O341" s="24"/>
      <c r="P341" s="24"/>
      <c r="Q341" s="24"/>
      <c r="R341" s="24"/>
      <c r="S341" s="24"/>
      <c r="T341" s="24"/>
      <c r="U341" s="24"/>
      <c r="V341" s="24"/>
      <c r="W341" s="28">
        <f t="shared" si="106"/>
        <v>1</v>
      </c>
      <c r="X341" s="24"/>
      <c r="Y341" s="91"/>
      <c r="Z341" s="24" t="s">
        <v>758</v>
      </c>
      <c r="AA341" s="24" t="s">
        <v>758</v>
      </c>
      <c r="AB341" s="24" t="s">
        <v>758</v>
      </c>
      <c r="AC341" s="24" t="s">
        <v>758</v>
      </c>
      <c r="AD341" s="24" t="s">
        <v>758</v>
      </c>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v>2</v>
      </c>
      <c r="BJ341" s="24">
        <v>2</v>
      </c>
      <c r="BK341" s="24">
        <v>1</v>
      </c>
      <c r="BL341" s="24">
        <v>1</v>
      </c>
      <c r="BM341" s="24">
        <v>2</v>
      </c>
      <c r="BN341" s="24">
        <v>2</v>
      </c>
      <c r="BO341" s="24">
        <v>2</v>
      </c>
      <c r="BP341" s="24">
        <v>1</v>
      </c>
      <c r="BQ341" s="24">
        <v>2</v>
      </c>
      <c r="BR341" s="24">
        <v>1</v>
      </c>
      <c r="BS341" s="24">
        <v>2</v>
      </c>
      <c r="BT341" s="24">
        <v>2</v>
      </c>
      <c r="BU341" s="24">
        <v>2</v>
      </c>
      <c r="BV341" s="24">
        <v>2</v>
      </c>
      <c r="BW341" s="24">
        <v>2</v>
      </c>
      <c r="BX341" s="24">
        <v>1</v>
      </c>
      <c r="BY341" s="24">
        <v>2</v>
      </c>
      <c r="BZ341" s="24">
        <v>2</v>
      </c>
      <c r="CA341" s="24">
        <v>1</v>
      </c>
      <c r="CB341" s="24">
        <v>1</v>
      </c>
      <c r="CC341" s="24">
        <v>1</v>
      </c>
      <c r="CD341" s="24">
        <v>2</v>
      </c>
      <c r="CE341" s="24">
        <v>2</v>
      </c>
      <c r="CF341" s="24">
        <v>2</v>
      </c>
      <c r="CG341" s="24">
        <v>2</v>
      </c>
      <c r="CH341" s="24">
        <v>2</v>
      </c>
      <c r="CI341" s="24">
        <v>2</v>
      </c>
      <c r="CJ341" s="24"/>
      <c r="CK341" s="24">
        <v>2</v>
      </c>
      <c r="CL341" s="57">
        <f t="shared" ref="CL341:CL350" si="122">COUNTIF($BI341:$CK341,2)</f>
        <v>20</v>
      </c>
      <c r="CM341" s="67">
        <f t="shared" ref="CM341:CM350" si="123">CL341/COUNTA($BI341:$CK341)</f>
        <v>0.7142857142857143</v>
      </c>
      <c r="CN341" s="57">
        <f t="shared" ref="CN341:CN350" si="124">COUNTIF($BI341:$CK341,1)</f>
        <v>8</v>
      </c>
      <c r="CO341" s="67">
        <f t="shared" ref="CO341:CO350" si="125">CN341/COUNTA($BI341:$CK341)</f>
        <v>0.2857142857142857</v>
      </c>
      <c r="CP341" s="57">
        <f t="shared" ref="CP341:CP350" si="126">COUNTIF($BI341:$CK341,0)</f>
        <v>0</v>
      </c>
      <c r="CQ341" s="67">
        <f t="shared" ref="CQ341:CQ350" si="127">CP341/COUNTA($BI341:$CK341)</f>
        <v>0</v>
      </c>
      <c r="CR341" s="57">
        <f t="shared" ref="CR341:CR350" si="128">(((CL341*2)+(CN341*1)+(CP341*0)))/COUNTA($BI341:$CK341)</f>
        <v>1.7142857142857142</v>
      </c>
      <c r="CS341" s="57" t="str">
        <f t="shared" si="107"/>
        <v>Đạt mục tiêu</v>
      </c>
    </row>
    <row r="342" spans="1:97" ht="35.25" customHeight="1">
      <c r="A342" s="21"/>
      <c r="B342" s="24"/>
      <c r="C342" s="182"/>
      <c r="D342" s="193"/>
      <c r="E342" s="182"/>
      <c r="F342" s="193"/>
      <c r="G342" s="20" t="s">
        <v>931</v>
      </c>
      <c r="H342" s="20" t="s">
        <v>929</v>
      </c>
      <c r="I342" s="52" t="s">
        <v>780</v>
      </c>
      <c r="J342" s="24" t="s">
        <v>497</v>
      </c>
      <c r="K342" s="55" t="s">
        <v>372</v>
      </c>
      <c r="L342" s="24" t="s">
        <v>298</v>
      </c>
      <c r="M342" s="24" t="s">
        <v>186</v>
      </c>
      <c r="N342" s="24"/>
      <c r="O342" s="24"/>
      <c r="P342" s="24" t="s">
        <v>186</v>
      </c>
      <c r="Q342" s="24"/>
      <c r="R342" s="24"/>
      <c r="S342" s="24"/>
      <c r="T342" s="24"/>
      <c r="U342" s="24"/>
      <c r="V342" s="24"/>
      <c r="W342" s="28">
        <f t="shared" si="106"/>
        <v>1</v>
      </c>
      <c r="X342" s="24"/>
      <c r="Y342" s="91"/>
      <c r="Z342" s="24"/>
      <c r="AA342" s="24"/>
      <c r="AB342" s="24"/>
      <c r="AC342" s="24"/>
      <c r="AD342" s="24"/>
      <c r="AE342" s="24"/>
      <c r="AF342" s="24"/>
      <c r="AG342" s="24"/>
      <c r="AH342" s="24"/>
      <c r="AI342" s="24" t="s">
        <v>758</v>
      </c>
      <c r="AJ342" s="24" t="s">
        <v>758</v>
      </c>
      <c r="AK342" s="24" t="s">
        <v>758</v>
      </c>
      <c r="AL342" s="24" t="s">
        <v>758</v>
      </c>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v>2</v>
      </c>
      <c r="BJ342" s="24">
        <v>2</v>
      </c>
      <c r="BK342" s="24">
        <v>2</v>
      </c>
      <c r="BL342" s="24">
        <v>2</v>
      </c>
      <c r="BM342" s="24">
        <v>2</v>
      </c>
      <c r="BN342" s="24">
        <v>2</v>
      </c>
      <c r="BO342" s="24">
        <v>2</v>
      </c>
      <c r="BP342" s="24">
        <v>2</v>
      </c>
      <c r="BQ342" s="24">
        <v>2</v>
      </c>
      <c r="BR342" s="24">
        <v>2</v>
      </c>
      <c r="BS342" s="24">
        <v>2</v>
      </c>
      <c r="BT342" s="24">
        <v>2</v>
      </c>
      <c r="BU342" s="24">
        <v>2</v>
      </c>
      <c r="BV342" s="24">
        <v>2</v>
      </c>
      <c r="BW342" s="24">
        <v>2</v>
      </c>
      <c r="BX342" s="24">
        <v>2</v>
      </c>
      <c r="BY342" s="24">
        <v>2</v>
      </c>
      <c r="BZ342" s="24">
        <v>2</v>
      </c>
      <c r="CA342" s="24">
        <v>2</v>
      </c>
      <c r="CB342" s="24">
        <v>2</v>
      </c>
      <c r="CC342" s="24">
        <v>0</v>
      </c>
      <c r="CD342" s="24">
        <v>2</v>
      </c>
      <c r="CE342" s="24">
        <v>2</v>
      </c>
      <c r="CF342" s="24">
        <v>2</v>
      </c>
      <c r="CG342" s="24">
        <v>2</v>
      </c>
      <c r="CH342" s="24">
        <v>2</v>
      </c>
      <c r="CI342" s="24">
        <v>2</v>
      </c>
      <c r="CJ342" s="24"/>
      <c r="CK342" s="24">
        <v>2</v>
      </c>
      <c r="CL342" s="57">
        <f t="shared" si="122"/>
        <v>27</v>
      </c>
      <c r="CM342" s="67">
        <f t="shared" si="123"/>
        <v>0.9642857142857143</v>
      </c>
      <c r="CN342" s="57">
        <f t="shared" si="124"/>
        <v>0</v>
      </c>
      <c r="CO342" s="67">
        <f t="shared" si="125"/>
        <v>0</v>
      </c>
      <c r="CP342" s="57">
        <f t="shared" si="126"/>
        <v>1</v>
      </c>
      <c r="CQ342" s="67">
        <f t="shared" si="127"/>
        <v>3.5714285714285712E-2</v>
      </c>
      <c r="CR342" s="57">
        <f t="shared" si="128"/>
        <v>1.9285714285714286</v>
      </c>
      <c r="CS342" s="57" t="str">
        <f t="shared" si="107"/>
        <v>Đạt mục tiêu</v>
      </c>
    </row>
    <row r="343" spans="1:97" ht="31.5" customHeight="1">
      <c r="A343" s="21">
        <v>242</v>
      </c>
      <c r="B343" s="24">
        <v>494</v>
      </c>
      <c r="C343" s="50" t="s">
        <v>79</v>
      </c>
      <c r="D343" s="55" t="s">
        <v>10</v>
      </c>
      <c r="E343" s="18" t="s">
        <v>369</v>
      </c>
      <c r="F343" s="55" t="s">
        <v>12</v>
      </c>
      <c r="G343" s="18" t="s">
        <v>766</v>
      </c>
      <c r="H343" s="18" t="s">
        <v>767</v>
      </c>
      <c r="I343" s="52" t="s">
        <v>780</v>
      </c>
      <c r="J343" s="24" t="s">
        <v>497</v>
      </c>
      <c r="K343" s="55" t="s">
        <v>372</v>
      </c>
      <c r="L343" s="24" t="s">
        <v>298</v>
      </c>
      <c r="M343" s="24" t="s">
        <v>186</v>
      </c>
      <c r="N343" s="24" t="s">
        <v>186</v>
      </c>
      <c r="O343" s="24"/>
      <c r="P343" s="24"/>
      <c r="Q343" s="24"/>
      <c r="R343" s="24"/>
      <c r="S343" s="24"/>
      <c r="T343" s="24"/>
      <c r="U343" s="24"/>
      <c r="V343" s="24"/>
      <c r="W343" s="28">
        <f t="shared" si="106"/>
        <v>1</v>
      </c>
      <c r="X343" s="24"/>
      <c r="Y343" s="91">
        <v>1</v>
      </c>
      <c r="Z343" s="24" t="s">
        <v>754</v>
      </c>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v>2</v>
      </c>
      <c r="BJ343" s="24">
        <v>2</v>
      </c>
      <c r="BK343" s="24">
        <v>2</v>
      </c>
      <c r="BL343" s="24">
        <v>2</v>
      </c>
      <c r="BM343" s="24">
        <v>2</v>
      </c>
      <c r="BN343" s="24">
        <v>2</v>
      </c>
      <c r="BO343" s="24">
        <v>2</v>
      </c>
      <c r="BP343" s="24">
        <v>2</v>
      </c>
      <c r="BQ343" s="24">
        <v>2</v>
      </c>
      <c r="BR343" s="24">
        <v>2</v>
      </c>
      <c r="BS343" s="24">
        <v>2</v>
      </c>
      <c r="BT343" s="24">
        <v>2</v>
      </c>
      <c r="BU343" s="24">
        <v>2</v>
      </c>
      <c r="BV343" s="24">
        <v>2</v>
      </c>
      <c r="BW343" s="24">
        <v>2</v>
      </c>
      <c r="BX343" s="24">
        <v>2</v>
      </c>
      <c r="BY343" s="24">
        <v>2</v>
      </c>
      <c r="BZ343" s="24">
        <v>2</v>
      </c>
      <c r="CA343" s="24">
        <v>2</v>
      </c>
      <c r="CB343" s="24">
        <v>2</v>
      </c>
      <c r="CC343" s="24">
        <v>1</v>
      </c>
      <c r="CD343" s="24">
        <v>2</v>
      </c>
      <c r="CE343" s="24">
        <v>2</v>
      </c>
      <c r="CF343" s="24">
        <v>2</v>
      </c>
      <c r="CG343" s="24">
        <v>2</v>
      </c>
      <c r="CH343" s="24">
        <v>2</v>
      </c>
      <c r="CI343" s="24">
        <v>2</v>
      </c>
      <c r="CJ343" s="24"/>
      <c r="CK343" s="24">
        <v>2</v>
      </c>
      <c r="CL343" s="57">
        <f t="shared" si="122"/>
        <v>27</v>
      </c>
      <c r="CM343" s="67">
        <f t="shared" si="123"/>
        <v>0.9642857142857143</v>
      </c>
      <c r="CN343" s="57">
        <f t="shared" si="124"/>
        <v>1</v>
      </c>
      <c r="CO343" s="67">
        <f t="shared" si="125"/>
        <v>3.5714285714285712E-2</v>
      </c>
      <c r="CP343" s="57">
        <f t="shared" si="126"/>
        <v>0</v>
      </c>
      <c r="CQ343" s="67">
        <f t="shared" si="127"/>
        <v>0</v>
      </c>
      <c r="CR343" s="57">
        <f t="shared" si="128"/>
        <v>1.9642857142857142</v>
      </c>
      <c r="CS343" s="57" t="str">
        <f t="shared" si="107"/>
        <v>Đạt mục tiêu</v>
      </c>
    </row>
    <row r="344" spans="1:97" ht="47.25">
      <c r="A344" s="21"/>
      <c r="B344" s="24"/>
      <c r="C344" s="181" t="s">
        <v>80</v>
      </c>
      <c r="D344" s="191" t="s">
        <v>10</v>
      </c>
      <c r="E344" s="181" t="s">
        <v>81</v>
      </c>
      <c r="F344" s="191" t="s">
        <v>54</v>
      </c>
      <c r="G344" s="20" t="s">
        <v>932</v>
      </c>
      <c r="H344" s="20" t="s">
        <v>716</v>
      </c>
      <c r="I344" s="52" t="s">
        <v>780</v>
      </c>
      <c r="J344" s="24" t="s">
        <v>497</v>
      </c>
      <c r="K344" s="55" t="s">
        <v>372</v>
      </c>
      <c r="L344" s="24" t="s">
        <v>298</v>
      </c>
      <c r="M344" s="24" t="s">
        <v>186</v>
      </c>
      <c r="N344" s="24" t="s">
        <v>186</v>
      </c>
      <c r="O344" s="24"/>
      <c r="P344" s="24"/>
      <c r="Q344" s="24"/>
      <c r="R344" s="24"/>
      <c r="S344" s="24"/>
      <c r="T344" s="24"/>
      <c r="U344" s="24"/>
      <c r="V344" s="24"/>
      <c r="W344" s="28">
        <f t="shared" si="106"/>
        <v>1</v>
      </c>
      <c r="X344" s="24"/>
      <c r="Y344" s="91"/>
      <c r="Z344" s="24" t="s">
        <v>757</v>
      </c>
      <c r="AA344" s="24" t="s">
        <v>757</v>
      </c>
      <c r="AB344" s="24" t="s">
        <v>757</v>
      </c>
      <c r="AC344" s="24" t="s">
        <v>757</v>
      </c>
      <c r="AD344" s="24" t="s">
        <v>757</v>
      </c>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v>2</v>
      </c>
      <c r="BJ344" s="24">
        <v>2</v>
      </c>
      <c r="BK344" s="24">
        <v>1</v>
      </c>
      <c r="BL344" s="24">
        <v>1</v>
      </c>
      <c r="BM344" s="24">
        <v>2</v>
      </c>
      <c r="BN344" s="24">
        <v>2</v>
      </c>
      <c r="BO344" s="24">
        <v>2</v>
      </c>
      <c r="BP344" s="24">
        <v>1</v>
      </c>
      <c r="BQ344" s="24">
        <v>2</v>
      </c>
      <c r="BR344" s="24">
        <v>1</v>
      </c>
      <c r="BS344" s="24">
        <v>2</v>
      </c>
      <c r="BT344" s="24">
        <v>2</v>
      </c>
      <c r="BU344" s="24">
        <v>2</v>
      </c>
      <c r="BV344" s="24">
        <v>2</v>
      </c>
      <c r="BW344" s="24">
        <v>2</v>
      </c>
      <c r="BX344" s="24">
        <v>1</v>
      </c>
      <c r="BY344" s="24">
        <v>2</v>
      </c>
      <c r="BZ344" s="24">
        <v>2</v>
      </c>
      <c r="CA344" s="24">
        <v>1</v>
      </c>
      <c r="CB344" s="24">
        <v>1</v>
      </c>
      <c r="CC344" s="24">
        <v>1</v>
      </c>
      <c r="CD344" s="24">
        <v>2</v>
      </c>
      <c r="CE344" s="24">
        <v>2</v>
      </c>
      <c r="CF344" s="24">
        <v>2</v>
      </c>
      <c r="CG344" s="24">
        <v>2</v>
      </c>
      <c r="CH344" s="24">
        <v>2</v>
      </c>
      <c r="CI344" s="24">
        <v>2</v>
      </c>
      <c r="CJ344" s="24"/>
      <c r="CK344" s="24">
        <v>2</v>
      </c>
      <c r="CL344" s="57">
        <f t="shared" si="122"/>
        <v>20</v>
      </c>
      <c r="CM344" s="67">
        <f t="shared" si="123"/>
        <v>0.7142857142857143</v>
      </c>
      <c r="CN344" s="57">
        <f t="shared" si="124"/>
        <v>8</v>
      </c>
      <c r="CO344" s="67">
        <f t="shared" si="125"/>
        <v>0.2857142857142857</v>
      </c>
      <c r="CP344" s="57">
        <f t="shared" si="126"/>
        <v>0</v>
      </c>
      <c r="CQ344" s="67">
        <f t="shared" si="127"/>
        <v>0</v>
      </c>
      <c r="CR344" s="57">
        <f t="shared" si="128"/>
        <v>1.7142857142857142</v>
      </c>
      <c r="CS344" s="57" t="str">
        <f t="shared" si="107"/>
        <v>Đạt mục tiêu</v>
      </c>
    </row>
    <row r="345" spans="1:97" ht="34.5" customHeight="1">
      <c r="A345" s="21">
        <v>243</v>
      </c>
      <c r="B345" s="24">
        <v>496</v>
      </c>
      <c r="C345" s="182"/>
      <c r="D345" s="193"/>
      <c r="E345" s="182"/>
      <c r="F345" s="193"/>
      <c r="G345" s="20" t="s">
        <v>1066</v>
      </c>
      <c r="H345" s="20" t="s">
        <v>1065</v>
      </c>
      <c r="I345" s="52" t="s">
        <v>780</v>
      </c>
      <c r="J345" s="24" t="s">
        <v>497</v>
      </c>
      <c r="K345" s="55" t="s">
        <v>372</v>
      </c>
      <c r="L345" s="24" t="s">
        <v>298</v>
      </c>
      <c r="M345" s="24" t="s">
        <v>186</v>
      </c>
      <c r="N345" s="24"/>
      <c r="O345" s="24"/>
      <c r="P345" s="24"/>
      <c r="Q345" s="24"/>
      <c r="R345" s="24"/>
      <c r="S345" s="24"/>
      <c r="T345" s="24"/>
      <c r="U345" s="24" t="s">
        <v>186</v>
      </c>
      <c r="V345" s="24"/>
      <c r="W345" s="28">
        <f t="shared" si="106"/>
        <v>1</v>
      </c>
      <c r="X345" s="24"/>
      <c r="Y345" s="91"/>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t="s">
        <v>757</v>
      </c>
      <c r="BD345" s="24" t="s">
        <v>757</v>
      </c>
      <c r="BE345" s="24" t="s">
        <v>757</v>
      </c>
      <c r="BF345" s="24"/>
      <c r="BG345" s="24"/>
      <c r="BH345" s="24"/>
      <c r="BI345" s="24">
        <v>2</v>
      </c>
      <c r="BJ345" s="24">
        <v>2</v>
      </c>
      <c r="BK345" s="24">
        <v>2</v>
      </c>
      <c r="BL345" s="24">
        <v>2</v>
      </c>
      <c r="BM345" s="24">
        <v>2</v>
      </c>
      <c r="BN345" s="24">
        <v>2</v>
      </c>
      <c r="BO345" s="24">
        <v>2</v>
      </c>
      <c r="BP345" s="24">
        <v>2</v>
      </c>
      <c r="BQ345" s="24">
        <v>2</v>
      </c>
      <c r="BR345" s="24">
        <v>2</v>
      </c>
      <c r="BS345" s="24">
        <v>2</v>
      </c>
      <c r="BT345" s="24">
        <v>2</v>
      </c>
      <c r="BU345" s="24">
        <v>2</v>
      </c>
      <c r="BV345" s="24">
        <v>2</v>
      </c>
      <c r="BW345" s="24">
        <v>2</v>
      </c>
      <c r="BX345" s="24">
        <v>2</v>
      </c>
      <c r="BY345" s="24">
        <v>2</v>
      </c>
      <c r="BZ345" s="24">
        <v>2</v>
      </c>
      <c r="CA345" s="24">
        <v>2</v>
      </c>
      <c r="CB345" s="24">
        <v>2</v>
      </c>
      <c r="CC345" s="24">
        <v>1</v>
      </c>
      <c r="CD345" s="24">
        <v>2</v>
      </c>
      <c r="CE345" s="24">
        <v>2</v>
      </c>
      <c r="CF345" s="24">
        <v>2</v>
      </c>
      <c r="CG345" s="24">
        <v>2</v>
      </c>
      <c r="CH345" s="24">
        <v>2</v>
      </c>
      <c r="CI345" s="24">
        <v>2</v>
      </c>
      <c r="CJ345" s="24">
        <v>2</v>
      </c>
      <c r="CK345" s="24">
        <v>2</v>
      </c>
      <c r="CL345" s="57">
        <f t="shared" si="122"/>
        <v>28</v>
      </c>
      <c r="CM345" s="67">
        <f t="shared" si="123"/>
        <v>0.96551724137931039</v>
      </c>
      <c r="CN345" s="57">
        <f t="shared" si="124"/>
        <v>1</v>
      </c>
      <c r="CO345" s="67">
        <f t="shared" si="125"/>
        <v>3.4482758620689655E-2</v>
      </c>
      <c r="CP345" s="57">
        <f t="shared" si="126"/>
        <v>0</v>
      </c>
      <c r="CQ345" s="67">
        <f t="shared" si="127"/>
        <v>0</v>
      </c>
      <c r="CR345" s="57">
        <f t="shared" si="128"/>
        <v>1.9655172413793103</v>
      </c>
      <c r="CS345" s="57" t="str">
        <f t="shared" si="107"/>
        <v>Đạt mục tiêu</v>
      </c>
    </row>
    <row r="346" spans="1:97" ht="36" customHeight="1">
      <c r="A346" s="21">
        <v>244</v>
      </c>
      <c r="B346" s="24">
        <v>500</v>
      </c>
      <c r="C346" s="181" t="s">
        <v>314</v>
      </c>
      <c r="D346" s="191" t="s">
        <v>10</v>
      </c>
      <c r="E346" s="181" t="s">
        <v>500</v>
      </c>
      <c r="F346" s="191" t="s">
        <v>12</v>
      </c>
      <c r="G346" s="20" t="s">
        <v>933</v>
      </c>
      <c r="H346" s="20" t="s">
        <v>1067</v>
      </c>
      <c r="I346" s="52" t="s">
        <v>780</v>
      </c>
      <c r="J346" s="24" t="s">
        <v>497</v>
      </c>
      <c r="K346" s="55" t="s">
        <v>372</v>
      </c>
      <c r="L346" s="24" t="s">
        <v>298</v>
      </c>
      <c r="M346" s="24" t="s">
        <v>186</v>
      </c>
      <c r="N346" s="24"/>
      <c r="O346" s="24"/>
      <c r="P346" s="24"/>
      <c r="Q346" s="24" t="s">
        <v>186</v>
      </c>
      <c r="R346" s="24"/>
      <c r="S346" s="24"/>
      <c r="T346" s="24"/>
      <c r="U346" s="24"/>
      <c r="V346" s="24"/>
      <c r="W346" s="28">
        <f t="shared" si="106"/>
        <v>1</v>
      </c>
      <c r="X346" s="24"/>
      <c r="Y346" s="91"/>
      <c r="Z346" s="24"/>
      <c r="AA346" s="24"/>
      <c r="AB346" s="24"/>
      <c r="AC346" s="24"/>
      <c r="AD346" s="24"/>
      <c r="AE346" s="24"/>
      <c r="AF346" s="24"/>
      <c r="AG346" s="24"/>
      <c r="AH346" s="24"/>
      <c r="AI346" s="24"/>
      <c r="AJ346" s="24"/>
      <c r="AK346" s="24"/>
      <c r="AL346" s="24"/>
      <c r="AM346" s="24" t="s">
        <v>758</v>
      </c>
      <c r="AN346" s="24" t="s">
        <v>758</v>
      </c>
      <c r="AO346" s="24" t="s">
        <v>758</v>
      </c>
      <c r="AP346" s="24" t="s">
        <v>758</v>
      </c>
      <c r="AQ346" s="24" t="s">
        <v>758</v>
      </c>
      <c r="AR346" s="24"/>
      <c r="AS346" s="24"/>
      <c r="AT346" s="24"/>
      <c r="AU346" s="24"/>
      <c r="AV346" s="24"/>
      <c r="AW346" s="24"/>
      <c r="AX346" s="24"/>
      <c r="AY346" s="24"/>
      <c r="AZ346" s="24"/>
      <c r="BA346" s="24"/>
      <c r="BB346" s="24"/>
      <c r="BC346" s="24"/>
      <c r="BD346" s="24"/>
      <c r="BE346" s="24"/>
      <c r="BF346" s="24"/>
      <c r="BG346" s="24"/>
      <c r="BH346" s="24"/>
      <c r="BI346" s="24">
        <v>2</v>
      </c>
      <c r="BJ346" s="24">
        <v>2</v>
      </c>
      <c r="BK346" s="24">
        <v>1</v>
      </c>
      <c r="BL346" s="24">
        <v>2</v>
      </c>
      <c r="BM346" s="24">
        <v>2</v>
      </c>
      <c r="BN346" s="24">
        <v>2</v>
      </c>
      <c r="BO346" s="24">
        <v>2</v>
      </c>
      <c r="BP346" s="24">
        <v>1</v>
      </c>
      <c r="BQ346" s="24">
        <v>2</v>
      </c>
      <c r="BR346" s="24">
        <v>1</v>
      </c>
      <c r="BS346" s="24">
        <v>2</v>
      </c>
      <c r="BT346" s="24">
        <v>2</v>
      </c>
      <c r="BU346" s="24">
        <v>2</v>
      </c>
      <c r="BV346" s="24">
        <v>2</v>
      </c>
      <c r="BW346" s="24">
        <v>2</v>
      </c>
      <c r="BX346" s="24">
        <v>1</v>
      </c>
      <c r="BY346" s="24">
        <v>2</v>
      </c>
      <c r="BZ346" s="24">
        <v>2</v>
      </c>
      <c r="CA346" s="24">
        <v>1</v>
      </c>
      <c r="CB346" s="24">
        <v>1</v>
      </c>
      <c r="CC346" s="24">
        <v>1</v>
      </c>
      <c r="CD346" s="24">
        <v>2</v>
      </c>
      <c r="CE346" s="24">
        <v>2</v>
      </c>
      <c r="CF346" s="24">
        <v>2</v>
      </c>
      <c r="CG346" s="24">
        <v>2</v>
      </c>
      <c r="CH346" s="24">
        <v>2</v>
      </c>
      <c r="CI346" s="24">
        <v>2</v>
      </c>
      <c r="CJ346" s="24"/>
      <c r="CK346" s="24">
        <v>2</v>
      </c>
      <c r="CL346" s="57">
        <f t="shared" si="122"/>
        <v>21</v>
      </c>
      <c r="CM346" s="67">
        <f t="shared" si="123"/>
        <v>0.75</v>
      </c>
      <c r="CN346" s="57">
        <f t="shared" si="124"/>
        <v>7</v>
      </c>
      <c r="CO346" s="67">
        <f t="shared" si="125"/>
        <v>0.25</v>
      </c>
      <c r="CP346" s="57">
        <f t="shared" si="126"/>
        <v>0</v>
      </c>
      <c r="CQ346" s="67">
        <f t="shared" si="127"/>
        <v>0</v>
      </c>
      <c r="CR346" s="57">
        <f t="shared" si="128"/>
        <v>1.75</v>
      </c>
      <c r="CS346" s="57" t="str">
        <f t="shared" si="107"/>
        <v>Đạt mục tiêu</v>
      </c>
    </row>
    <row r="347" spans="1:97" ht="36" customHeight="1">
      <c r="A347" s="21"/>
      <c r="B347" s="24"/>
      <c r="C347" s="182"/>
      <c r="D347" s="193"/>
      <c r="E347" s="182"/>
      <c r="F347" s="193"/>
      <c r="G347" s="20" t="s">
        <v>934</v>
      </c>
      <c r="H347" s="20" t="s">
        <v>717</v>
      </c>
      <c r="I347" s="52" t="s">
        <v>780</v>
      </c>
      <c r="J347" s="24" t="s">
        <v>497</v>
      </c>
      <c r="K347" s="55" t="s">
        <v>372</v>
      </c>
      <c r="L347" s="24" t="s">
        <v>298</v>
      </c>
      <c r="M347" s="24" t="s">
        <v>186</v>
      </c>
      <c r="N347" s="24"/>
      <c r="O347" s="24"/>
      <c r="P347" s="24"/>
      <c r="Q347" s="24"/>
      <c r="R347" s="24"/>
      <c r="S347" s="24"/>
      <c r="T347" s="24"/>
      <c r="U347" s="24"/>
      <c r="V347" s="24" t="s">
        <v>186</v>
      </c>
      <c r="W347" s="28">
        <f t="shared" si="106"/>
        <v>1</v>
      </c>
      <c r="X347" s="24"/>
      <c r="Y347" s="91"/>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t="s">
        <v>758</v>
      </c>
      <c r="BG347" s="24" t="s">
        <v>758</v>
      </c>
      <c r="BH347" s="24" t="s">
        <v>758</v>
      </c>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57">
        <f t="shared" si="122"/>
        <v>0</v>
      </c>
      <c r="CM347" s="67" t="e">
        <f t="shared" si="123"/>
        <v>#DIV/0!</v>
      </c>
      <c r="CN347" s="57">
        <f t="shared" si="124"/>
        <v>0</v>
      </c>
      <c r="CO347" s="67" t="e">
        <f t="shared" si="125"/>
        <v>#DIV/0!</v>
      </c>
      <c r="CP347" s="57">
        <f t="shared" si="126"/>
        <v>0</v>
      </c>
      <c r="CQ347" s="67" t="e">
        <f t="shared" si="127"/>
        <v>#DIV/0!</v>
      </c>
      <c r="CR347" s="57" t="e">
        <f t="shared" si="128"/>
        <v>#DIV/0!</v>
      </c>
      <c r="CS347" s="57" t="e">
        <f t="shared" si="107"/>
        <v>#DIV/0!</v>
      </c>
    </row>
    <row r="348" spans="1:97" ht="63">
      <c r="A348" s="21">
        <v>245</v>
      </c>
      <c r="B348" s="24">
        <v>503</v>
      </c>
      <c r="C348" s="50" t="s">
        <v>84</v>
      </c>
      <c r="D348" s="55" t="s">
        <v>54</v>
      </c>
      <c r="E348" s="50" t="s">
        <v>85</v>
      </c>
      <c r="F348" s="55" t="s">
        <v>12</v>
      </c>
      <c r="G348" s="50" t="s">
        <v>85</v>
      </c>
      <c r="H348" s="50" t="s">
        <v>718</v>
      </c>
      <c r="I348" s="52" t="s">
        <v>780</v>
      </c>
      <c r="J348" s="24" t="s">
        <v>497</v>
      </c>
      <c r="K348" s="55" t="s">
        <v>372</v>
      </c>
      <c r="L348" s="24" t="s">
        <v>298</v>
      </c>
      <c r="M348" s="24" t="s">
        <v>186</v>
      </c>
      <c r="N348" s="24"/>
      <c r="O348" s="24"/>
      <c r="P348" s="24"/>
      <c r="Q348" s="24"/>
      <c r="R348" s="24"/>
      <c r="S348" s="24"/>
      <c r="T348" s="24" t="s">
        <v>186</v>
      </c>
      <c r="U348" s="24"/>
      <c r="V348" s="24"/>
      <c r="W348" s="28">
        <f t="shared" si="106"/>
        <v>1</v>
      </c>
      <c r="X348" s="24"/>
      <c r="Y348" s="91"/>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t="s">
        <v>757</v>
      </c>
      <c r="BA348" s="24" t="s">
        <v>757</v>
      </c>
      <c r="BB348" s="24" t="s">
        <v>757</v>
      </c>
      <c r="BC348" s="24"/>
      <c r="BD348" s="24"/>
      <c r="BE348" s="24"/>
      <c r="BF348" s="24"/>
      <c r="BG348" s="24"/>
      <c r="BH348" s="24"/>
      <c r="BI348" s="24">
        <v>2</v>
      </c>
      <c r="BJ348" s="24">
        <v>2</v>
      </c>
      <c r="BK348" s="24">
        <v>2</v>
      </c>
      <c r="BL348" s="24">
        <v>2</v>
      </c>
      <c r="BM348" s="24">
        <v>2</v>
      </c>
      <c r="BN348" s="24">
        <v>2</v>
      </c>
      <c r="BO348" s="24">
        <v>2</v>
      </c>
      <c r="BP348" s="24">
        <v>2</v>
      </c>
      <c r="BQ348" s="24">
        <v>2</v>
      </c>
      <c r="BR348" s="24">
        <v>2</v>
      </c>
      <c r="BS348" s="24">
        <v>2</v>
      </c>
      <c r="BT348" s="24">
        <v>2</v>
      </c>
      <c r="BU348" s="24">
        <v>2</v>
      </c>
      <c r="BV348" s="24">
        <v>2</v>
      </c>
      <c r="BW348" s="24">
        <v>2</v>
      </c>
      <c r="BX348" s="24">
        <v>2</v>
      </c>
      <c r="BY348" s="24">
        <v>2</v>
      </c>
      <c r="BZ348" s="24">
        <v>2</v>
      </c>
      <c r="CA348" s="24">
        <v>2</v>
      </c>
      <c r="CB348" s="24">
        <v>2</v>
      </c>
      <c r="CC348" s="24">
        <v>1</v>
      </c>
      <c r="CD348" s="24">
        <v>2</v>
      </c>
      <c r="CE348" s="24">
        <v>2</v>
      </c>
      <c r="CF348" s="24">
        <v>2</v>
      </c>
      <c r="CG348" s="24">
        <v>2</v>
      </c>
      <c r="CH348" s="24">
        <v>2</v>
      </c>
      <c r="CI348" s="24">
        <v>2</v>
      </c>
      <c r="CJ348" s="24">
        <v>2</v>
      </c>
      <c r="CK348" s="24">
        <v>2</v>
      </c>
      <c r="CL348" s="57">
        <f t="shared" si="122"/>
        <v>28</v>
      </c>
      <c r="CM348" s="67">
        <f t="shared" si="123"/>
        <v>0.96551724137931039</v>
      </c>
      <c r="CN348" s="57">
        <f t="shared" si="124"/>
        <v>1</v>
      </c>
      <c r="CO348" s="67">
        <f t="shared" si="125"/>
        <v>3.4482758620689655E-2</v>
      </c>
      <c r="CP348" s="57">
        <f t="shared" si="126"/>
        <v>0</v>
      </c>
      <c r="CQ348" s="67">
        <f t="shared" si="127"/>
        <v>0</v>
      </c>
      <c r="CR348" s="57">
        <f t="shared" si="128"/>
        <v>1.9655172413793103</v>
      </c>
      <c r="CS348" s="57" t="str">
        <f t="shared" si="107"/>
        <v>Đạt mục tiêu</v>
      </c>
    </row>
    <row r="349" spans="1:97" ht="63">
      <c r="A349" s="21">
        <v>246</v>
      </c>
      <c r="B349" s="24">
        <v>504</v>
      </c>
      <c r="C349" s="50" t="s">
        <v>315</v>
      </c>
      <c r="D349" s="55" t="s">
        <v>12</v>
      </c>
      <c r="E349" s="50" t="s">
        <v>231</v>
      </c>
      <c r="F349" s="55" t="s">
        <v>12</v>
      </c>
      <c r="G349" s="50" t="s">
        <v>231</v>
      </c>
      <c r="H349" s="50" t="s">
        <v>719</v>
      </c>
      <c r="I349" s="52" t="s">
        <v>780</v>
      </c>
      <c r="J349" s="24" t="s">
        <v>497</v>
      </c>
      <c r="K349" s="55" t="s">
        <v>372</v>
      </c>
      <c r="L349" s="24" t="s">
        <v>298</v>
      </c>
      <c r="M349" s="24" t="s">
        <v>186</v>
      </c>
      <c r="N349" s="24"/>
      <c r="O349" s="24"/>
      <c r="P349" s="24" t="s">
        <v>186</v>
      </c>
      <c r="Q349" s="24"/>
      <c r="R349" s="24"/>
      <c r="S349" s="24"/>
      <c r="T349" s="24"/>
      <c r="U349" s="24"/>
      <c r="V349" s="24"/>
      <c r="W349" s="28">
        <f t="shared" si="106"/>
        <v>1</v>
      </c>
      <c r="X349" s="24"/>
      <c r="Y349" s="91"/>
      <c r="Z349" s="24"/>
      <c r="AA349" s="24"/>
      <c r="AB349" s="24"/>
      <c r="AC349" s="24"/>
      <c r="AD349" s="24"/>
      <c r="AE349" s="24"/>
      <c r="AF349" s="24"/>
      <c r="AG349" s="24"/>
      <c r="AH349" s="24"/>
      <c r="AI349" s="24" t="s">
        <v>757</v>
      </c>
      <c r="AJ349" s="24" t="s">
        <v>757</v>
      </c>
      <c r="AK349" s="24" t="s">
        <v>757</v>
      </c>
      <c r="AL349" s="24" t="s">
        <v>757</v>
      </c>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v>2</v>
      </c>
      <c r="BJ349" s="24">
        <v>2</v>
      </c>
      <c r="BK349" s="24">
        <v>2</v>
      </c>
      <c r="BL349" s="24">
        <v>2</v>
      </c>
      <c r="BM349" s="24">
        <v>2</v>
      </c>
      <c r="BN349" s="24">
        <v>2</v>
      </c>
      <c r="BO349" s="24">
        <v>2</v>
      </c>
      <c r="BP349" s="24">
        <v>2</v>
      </c>
      <c r="BQ349" s="24">
        <v>2</v>
      </c>
      <c r="BR349" s="24">
        <v>2</v>
      </c>
      <c r="BS349" s="24">
        <v>2</v>
      </c>
      <c r="BT349" s="24">
        <v>2</v>
      </c>
      <c r="BU349" s="24">
        <v>2</v>
      </c>
      <c r="BV349" s="24">
        <v>2</v>
      </c>
      <c r="BW349" s="24">
        <v>2</v>
      </c>
      <c r="BX349" s="24">
        <v>2</v>
      </c>
      <c r="BY349" s="24">
        <v>2</v>
      </c>
      <c r="BZ349" s="24">
        <v>2</v>
      </c>
      <c r="CA349" s="24">
        <v>2</v>
      </c>
      <c r="CB349" s="24">
        <v>2</v>
      </c>
      <c r="CC349" s="24">
        <v>1</v>
      </c>
      <c r="CD349" s="24">
        <v>2</v>
      </c>
      <c r="CE349" s="24">
        <v>2</v>
      </c>
      <c r="CF349" s="24">
        <v>2</v>
      </c>
      <c r="CG349" s="24">
        <v>2</v>
      </c>
      <c r="CH349" s="24">
        <v>2</v>
      </c>
      <c r="CI349" s="24">
        <v>2</v>
      </c>
      <c r="CJ349" s="24"/>
      <c r="CK349" s="24">
        <v>2</v>
      </c>
      <c r="CL349" s="57">
        <f t="shared" si="122"/>
        <v>27</v>
      </c>
      <c r="CM349" s="67">
        <f t="shared" si="123"/>
        <v>0.9642857142857143</v>
      </c>
      <c r="CN349" s="57">
        <f t="shared" si="124"/>
        <v>1</v>
      </c>
      <c r="CO349" s="67">
        <f t="shared" si="125"/>
        <v>3.5714285714285712E-2</v>
      </c>
      <c r="CP349" s="57">
        <f t="shared" si="126"/>
        <v>0</v>
      </c>
      <c r="CQ349" s="67">
        <f t="shared" si="127"/>
        <v>0</v>
      </c>
      <c r="CR349" s="57">
        <f t="shared" si="128"/>
        <v>1.9642857142857142</v>
      </c>
      <c r="CS349" s="57" t="str">
        <f t="shared" si="107"/>
        <v>Đạt mục tiêu</v>
      </c>
    </row>
    <row r="350" spans="1:97" ht="34.5" customHeight="1">
      <c r="A350" s="21">
        <v>247</v>
      </c>
      <c r="B350" s="24">
        <v>506</v>
      </c>
      <c r="C350" s="50" t="s">
        <v>82</v>
      </c>
      <c r="D350" s="55" t="s">
        <v>12</v>
      </c>
      <c r="E350" s="50" t="s">
        <v>83</v>
      </c>
      <c r="F350" s="55" t="s">
        <v>12</v>
      </c>
      <c r="G350" s="50" t="s">
        <v>1069</v>
      </c>
      <c r="H350" s="50" t="s">
        <v>1068</v>
      </c>
      <c r="I350" s="52" t="s">
        <v>780</v>
      </c>
      <c r="J350" s="24" t="s">
        <v>330</v>
      </c>
      <c r="K350" s="55" t="s">
        <v>372</v>
      </c>
      <c r="L350" s="24" t="s">
        <v>298</v>
      </c>
      <c r="M350" s="24" t="s">
        <v>186</v>
      </c>
      <c r="N350" s="24"/>
      <c r="O350" s="24" t="s">
        <v>186</v>
      </c>
      <c r="P350" s="24"/>
      <c r="Q350" s="24"/>
      <c r="R350" s="24"/>
      <c r="S350" s="24"/>
      <c r="T350" s="24"/>
      <c r="U350" s="24"/>
      <c r="V350" s="24"/>
      <c r="W350" s="28">
        <f t="shared" ref="W350:W414" si="129">COUNTIF($N350:$V350,"x")</f>
        <v>1</v>
      </c>
      <c r="X350" s="24"/>
      <c r="Y350" s="91"/>
      <c r="Z350" s="24"/>
      <c r="AA350" s="24"/>
      <c r="AB350" s="24"/>
      <c r="AC350" s="24"/>
      <c r="AD350" s="24"/>
      <c r="AE350" s="24" t="s">
        <v>758</v>
      </c>
      <c r="AF350" s="24" t="s">
        <v>758</v>
      </c>
      <c r="AG350" s="24" t="s">
        <v>758</v>
      </c>
      <c r="AH350" s="24" t="s">
        <v>758</v>
      </c>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v>2</v>
      </c>
      <c r="BJ350" s="24">
        <v>2</v>
      </c>
      <c r="BK350" s="24">
        <v>1</v>
      </c>
      <c r="BL350" s="24">
        <v>1</v>
      </c>
      <c r="BM350" s="24">
        <v>2</v>
      </c>
      <c r="BN350" s="24">
        <v>2</v>
      </c>
      <c r="BO350" s="24">
        <v>2</v>
      </c>
      <c r="BP350" s="24">
        <v>1</v>
      </c>
      <c r="BQ350" s="24">
        <v>2</v>
      </c>
      <c r="BR350" s="24">
        <v>1</v>
      </c>
      <c r="BS350" s="24">
        <v>2</v>
      </c>
      <c r="BT350" s="24">
        <v>2</v>
      </c>
      <c r="BU350" s="24">
        <v>2</v>
      </c>
      <c r="BV350" s="24">
        <v>2</v>
      </c>
      <c r="BW350" s="24">
        <v>2</v>
      </c>
      <c r="BX350" s="24">
        <v>1</v>
      </c>
      <c r="BY350" s="24">
        <v>2</v>
      </c>
      <c r="BZ350" s="24">
        <v>2</v>
      </c>
      <c r="CA350" s="24">
        <v>1</v>
      </c>
      <c r="CB350" s="24">
        <v>1</v>
      </c>
      <c r="CC350" s="24">
        <v>1</v>
      </c>
      <c r="CD350" s="24">
        <v>2</v>
      </c>
      <c r="CE350" s="24">
        <v>2</v>
      </c>
      <c r="CF350" s="24">
        <v>2</v>
      </c>
      <c r="CG350" s="24">
        <v>2</v>
      </c>
      <c r="CH350" s="24">
        <v>2</v>
      </c>
      <c r="CI350" s="24">
        <v>2</v>
      </c>
      <c r="CJ350" s="24"/>
      <c r="CK350" s="24">
        <v>2</v>
      </c>
      <c r="CL350" s="57">
        <f t="shared" si="122"/>
        <v>20</v>
      </c>
      <c r="CM350" s="67">
        <f t="shared" si="123"/>
        <v>0.7142857142857143</v>
      </c>
      <c r="CN350" s="57">
        <f t="shared" si="124"/>
        <v>8</v>
      </c>
      <c r="CO350" s="67">
        <f t="shared" si="125"/>
        <v>0.2857142857142857</v>
      </c>
      <c r="CP350" s="57">
        <f t="shared" si="126"/>
        <v>0</v>
      </c>
      <c r="CQ350" s="67">
        <f t="shared" si="127"/>
        <v>0</v>
      </c>
      <c r="CR350" s="57">
        <f t="shared" si="128"/>
        <v>1.7142857142857142</v>
      </c>
      <c r="CS350" s="57" t="str">
        <f t="shared" ref="CS350:CS414" si="130">IF(CR350&gt;=1.6,"Đạt mục tiêu",IF(CR350&gt;=1,"Cần cố gắng","Chưa đạt"))</f>
        <v>Đạt mục tiêu</v>
      </c>
    </row>
    <row r="351" spans="1:97" ht="24">
      <c r="A351" s="21">
        <v>249</v>
      </c>
      <c r="B351" s="28">
        <v>508</v>
      </c>
      <c r="C351" s="186" t="s">
        <v>265</v>
      </c>
      <c r="D351" s="186"/>
      <c r="E351" s="186"/>
      <c r="F351" s="29" t="s">
        <v>361</v>
      </c>
      <c r="G351" s="29" t="s">
        <v>361</v>
      </c>
      <c r="H351" s="29" t="s">
        <v>361</v>
      </c>
      <c r="I351" s="29" t="s">
        <v>361</v>
      </c>
      <c r="J351" s="29" t="s">
        <v>361</v>
      </c>
      <c r="K351" s="55" t="s">
        <v>372</v>
      </c>
      <c r="L351" s="29" t="s">
        <v>361</v>
      </c>
      <c r="M351" s="29" t="s">
        <v>361</v>
      </c>
      <c r="N351" s="29" t="s">
        <v>361</v>
      </c>
      <c r="O351" s="29" t="s">
        <v>361</v>
      </c>
      <c r="P351" s="29" t="s">
        <v>361</v>
      </c>
      <c r="Q351" s="29" t="s">
        <v>361</v>
      </c>
      <c r="R351" s="29" t="s">
        <v>361</v>
      </c>
      <c r="S351" s="29" t="s">
        <v>361</v>
      </c>
      <c r="T351" s="29" t="s">
        <v>361</v>
      </c>
      <c r="U351" s="29" t="s">
        <v>361</v>
      </c>
      <c r="V351" s="29" t="s">
        <v>361</v>
      </c>
      <c r="W351" s="28">
        <f t="shared" si="129"/>
        <v>0</v>
      </c>
      <c r="X351" s="29"/>
      <c r="Y351" s="93">
        <f>SUM(Y352:Y355)</f>
        <v>1</v>
      </c>
      <c r="Z351" s="29" t="s">
        <v>361</v>
      </c>
      <c r="AA351" s="29" t="s">
        <v>361</v>
      </c>
      <c r="AB351" s="29" t="s">
        <v>361</v>
      </c>
      <c r="AC351" s="29" t="s">
        <v>361</v>
      </c>
      <c r="AD351" s="29" t="s">
        <v>361</v>
      </c>
      <c r="AE351" s="29" t="s">
        <v>361</v>
      </c>
      <c r="AF351" s="29" t="s">
        <v>361</v>
      </c>
      <c r="AG351" s="29" t="s">
        <v>361</v>
      </c>
      <c r="AH351" s="29" t="s">
        <v>361</v>
      </c>
      <c r="AI351" s="29" t="s">
        <v>361</v>
      </c>
      <c r="AJ351" s="29" t="s">
        <v>361</v>
      </c>
      <c r="AK351" s="29" t="s">
        <v>361</v>
      </c>
      <c r="AL351" s="29" t="s">
        <v>361</v>
      </c>
      <c r="AM351" s="29" t="s">
        <v>361</v>
      </c>
      <c r="AN351" s="29" t="s">
        <v>361</v>
      </c>
      <c r="AO351" s="29" t="s">
        <v>361</v>
      </c>
      <c r="AP351" s="29"/>
      <c r="AQ351" s="29" t="s">
        <v>361</v>
      </c>
      <c r="AR351" s="29" t="s">
        <v>361</v>
      </c>
      <c r="AS351" s="29" t="s">
        <v>361</v>
      </c>
      <c r="AT351" s="29" t="s">
        <v>361</v>
      </c>
      <c r="AU351" s="29" t="s">
        <v>361</v>
      </c>
      <c r="AV351" s="29" t="s">
        <v>361</v>
      </c>
      <c r="AW351" s="29" t="s">
        <v>361</v>
      </c>
      <c r="AX351" s="29" t="s">
        <v>361</v>
      </c>
      <c r="AY351" s="29" t="s">
        <v>361</v>
      </c>
      <c r="AZ351" s="29" t="s">
        <v>361</v>
      </c>
      <c r="BA351" s="29" t="s">
        <v>361</v>
      </c>
      <c r="BB351" s="29"/>
      <c r="BC351" s="29" t="s">
        <v>361</v>
      </c>
      <c r="BD351" s="29" t="s">
        <v>361</v>
      </c>
      <c r="BE351" s="29" t="s">
        <v>361</v>
      </c>
      <c r="BF351" s="29" t="s">
        <v>361</v>
      </c>
      <c r="BG351" s="29" t="s">
        <v>361</v>
      </c>
      <c r="BH351" s="29" t="s">
        <v>361</v>
      </c>
      <c r="BI351" s="29" t="s">
        <v>361</v>
      </c>
      <c r="BJ351" s="29" t="s">
        <v>361</v>
      </c>
      <c r="BK351" s="29" t="s">
        <v>361</v>
      </c>
      <c r="BL351" s="29" t="s">
        <v>361</v>
      </c>
      <c r="BM351" s="29" t="s">
        <v>361</v>
      </c>
      <c r="BN351" s="29" t="s">
        <v>361</v>
      </c>
      <c r="BO351" s="29" t="s">
        <v>361</v>
      </c>
      <c r="BP351" s="29" t="s">
        <v>361</v>
      </c>
      <c r="BQ351" s="29" t="s">
        <v>361</v>
      </c>
      <c r="BR351" s="29" t="s">
        <v>361</v>
      </c>
      <c r="BS351" s="29" t="s">
        <v>361</v>
      </c>
      <c r="BT351" s="29" t="s">
        <v>361</v>
      </c>
      <c r="BU351" s="29" t="s">
        <v>361</v>
      </c>
      <c r="BV351" s="29" t="s">
        <v>361</v>
      </c>
      <c r="BW351" s="29" t="s">
        <v>361</v>
      </c>
      <c r="BX351" s="29" t="s">
        <v>361</v>
      </c>
      <c r="BY351" s="29" t="s">
        <v>361</v>
      </c>
      <c r="BZ351" s="29" t="s">
        <v>361</v>
      </c>
      <c r="CA351" s="29" t="s">
        <v>361</v>
      </c>
      <c r="CB351" s="29" t="s">
        <v>361</v>
      </c>
      <c r="CC351" s="29" t="s">
        <v>361</v>
      </c>
      <c r="CD351" s="29" t="s">
        <v>361</v>
      </c>
      <c r="CE351" s="29" t="s">
        <v>361</v>
      </c>
      <c r="CF351" s="29" t="s">
        <v>361</v>
      </c>
      <c r="CG351" s="29" t="s">
        <v>361</v>
      </c>
      <c r="CH351" s="29" t="s">
        <v>361</v>
      </c>
      <c r="CI351" s="29" t="s">
        <v>361</v>
      </c>
      <c r="CJ351" s="29" t="s">
        <v>361</v>
      </c>
      <c r="CK351" s="29" t="s">
        <v>361</v>
      </c>
      <c r="CL351" s="29" t="s">
        <v>361</v>
      </c>
      <c r="CM351" s="29" t="s">
        <v>361</v>
      </c>
      <c r="CN351" s="29" t="s">
        <v>361</v>
      </c>
      <c r="CO351" s="29" t="s">
        <v>361</v>
      </c>
      <c r="CP351" s="29" t="s">
        <v>361</v>
      </c>
      <c r="CQ351" s="29" t="s">
        <v>361</v>
      </c>
      <c r="CR351" s="29" t="s">
        <v>361</v>
      </c>
      <c r="CS351" s="29" t="s">
        <v>361</v>
      </c>
    </row>
    <row r="352" spans="1:97" ht="32.25" customHeight="1">
      <c r="A352" s="21">
        <v>250</v>
      </c>
      <c r="B352" s="24">
        <v>511</v>
      </c>
      <c r="C352" s="50" t="s">
        <v>86</v>
      </c>
      <c r="D352" s="55" t="s">
        <v>10</v>
      </c>
      <c r="E352" s="50" t="s">
        <v>87</v>
      </c>
      <c r="F352" s="55" t="s">
        <v>12</v>
      </c>
      <c r="G352" s="50" t="s">
        <v>87</v>
      </c>
      <c r="H352" s="50" t="s">
        <v>1070</v>
      </c>
      <c r="I352" s="52" t="s">
        <v>780</v>
      </c>
      <c r="J352" s="24" t="s">
        <v>330</v>
      </c>
      <c r="K352" s="55" t="s">
        <v>372</v>
      </c>
      <c r="L352" s="24" t="s">
        <v>298</v>
      </c>
      <c r="M352" s="24" t="s">
        <v>186</v>
      </c>
      <c r="N352" s="24"/>
      <c r="O352" s="24"/>
      <c r="P352" s="24"/>
      <c r="Q352" s="24"/>
      <c r="R352" s="24"/>
      <c r="S352" s="24" t="s">
        <v>186</v>
      </c>
      <c r="T352" s="24"/>
      <c r="U352" s="24"/>
      <c r="V352" s="24"/>
      <c r="W352" s="28">
        <f t="shared" si="129"/>
        <v>1</v>
      </c>
      <c r="X352" s="24"/>
      <c r="Y352" s="91"/>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t="s">
        <v>753</v>
      </c>
      <c r="AW352" s="24"/>
      <c r="AX352" s="24" t="s">
        <v>753</v>
      </c>
      <c r="AY352" s="24" t="s">
        <v>753</v>
      </c>
      <c r="AZ352" s="24"/>
      <c r="BA352" s="24"/>
      <c r="BB352" s="24"/>
      <c r="BC352" s="24"/>
      <c r="BD352" s="24"/>
      <c r="BE352" s="24"/>
      <c r="BF352" s="24"/>
      <c r="BG352" s="24"/>
      <c r="BH352" s="24"/>
      <c r="BI352" s="24">
        <v>2</v>
      </c>
      <c r="BJ352" s="24">
        <v>2</v>
      </c>
      <c r="BK352" s="24">
        <v>1</v>
      </c>
      <c r="BL352" s="24">
        <v>2</v>
      </c>
      <c r="BM352" s="24">
        <v>2</v>
      </c>
      <c r="BN352" s="24">
        <v>2</v>
      </c>
      <c r="BO352" s="24">
        <v>2</v>
      </c>
      <c r="BP352" s="24">
        <v>1</v>
      </c>
      <c r="BQ352" s="24">
        <v>2</v>
      </c>
      <c r="BR352" s="24">
        <v>1</v>
      </c>
      <c r="BS352" s="24">
        <v>2</v>
      </c>
      <c r="BT352" s="24">
        <v>2</v>
      </c>
      <c r="BU352" s="24">
        <v>2</v>
      </c>
      <c r="BV352" s="24">
        <v>2</v>
      </c>
      <c r="BW352" s="24">
        <v>2</v>
      </c>
      <c r="BX352" s="24">
        <v>2</v>
      </c>
      <c r="BY352" s="24">
        <v>2</v>
      </c>
      <c r="BZ352" s="24">
        <v>2</v>
      </c>
      <c r="CA352" s="24">
        <v>2</v>
      </c>
      <c r="CB352" s="24">
        <v>1</v>
      </c>
      <c r="CC352" s="24">
        <v>1</v>
      </c>
      <c r="CD352" s="24">
        <v>2</v>
      </c>
      <c r="CE352" s="24">
        <v>2</v>
      </c>
      <c r="CF352" s="24">
        <v>2</v>
      </c>
      <c r="CG352" s="24">
        <v>2</v>
      </c>
      <c r="CH352" s="24">
        <v>2</v>
      </c>
      <c r="CI352" s="24">
        <v>2</v>
      </c>
      <c r="CJ352" s="24"/>
      <c r="CK352" s="24">
        <v>2</v>
      </c>
      <c r="CL352" s="57">
        <f>COUNTIF($BI352:$CK352,2)</f>
        <v>23</v>
      </c>
      <c r="CM352" s="67">
        <f>CL352/COUNTA($BI352:$CK352)</f>
        <v>0.8214285714285714</v>
      </c>
      <c r="CN352" s="57">
        <f>COUNTIF($BI352:$CK352,1)</f>
        <v>5</v>
      </c>
      <c r="CO352" s="67">
        <f>CN352/COUNTA($BI352:$CK352)</f>
        <v>0.17857142857142858</v>
      </c>
      <c r="CP352" s="57">
        <f>COUNTIF($BI352:$CK352,0)</f>
        <v>0</v>
      </c>
      <c r="CQ352" s="67">
        <f>CP352/COUNTA($BI352:$CK352)</f>
        <v>0</v>
      </c>
      <c r="CR352" s="57">
        <f>(((CL352*2)+(CN352*1)+(CP352*0)))/COUNTA($BI352:$CK352)</f>
        <v>1.8214285714285714</v>
      </c>
      <c r="CS352" s="57" t="str">
        <f t="shared" si="130"/>
        <v>Đạt mục tiêu</v>
      </c>
    </row>
    <row r="353" spans="1:97" s="2" customFormat="1" ht="31.5">
      <c r="A353" s="21">
        <v>251</v>
      </c>
      <c r="B353" s="24">
        <v>514</v>
      </c>
      <c r="C353" s="181" t="s">
        <v>88</v>
      </c>
      <c r="D353" s="191" t="s">
        <v>10</v>
      </c>
      <c r="E353" s="181" t="s">
        <v>89</v>
      </c>
      <c r="F353" s="191" t="s">
        <v>12</v>
      </c>
      <c r="G353" s="50" t="s">
        <v>765</v>
      </c>
      <c r="H353" s="50" t="s">
        <v>1178</v>
      </c>
      <c r="I353" s="52" t="s">
        <v>780</v>
      </c>
      <c r="J353" s="24" t="s">
        <v>497</v>
      </c>
      <c r="K353" s="55" t="s">
        <v>372</v>
      </c>
      <c r="L353" s="24" t="s">
        <v>298</v>
      </c>
      <c r="M353" s="24" t="s">
        <v>186</v>
      </c>
      <c r="N353" s="24"/>
      <c r="O353" s="24"/>
      <c r="P353" s="24"/>
      <c r="Q353" s="24" t="s">
        <v>186</v>
      </c>
      <c r="R353" s="24"/>
      <c r="S353" s="24"/>
      <c r="T353" s="24"/>
      <c r="U353" s="24"/>
      <c r="V353" s="24"/>
      <c r="W353" s="28">
        <f t="shared" si="129"/>
        <v>1</v>
      </c>
      <c r="X353" s="24"/>
      <c r="Y353" s="91"/>
      <c r="Z353" s="24"/>
      <c r="AA353" s="24"/>
      <c r="AB353" s="24"/>
      <c r="AC353" s="24"/>
      <c r="AD353" s="24"/>
      <c r="AE353" s="24"/>
      <c r="AF353" s="24"/>
      <c r="AG353" s="24"/>
      <c r="AH353" s="24"/>
      <c r="AI353" s="24"/>
      <c r="AJ353" s="24"/>
      <c r="AK353" s="24"/>
      <c r="AL353" s="24"/>
      <c r="AM353" s="24"/>
      <c r="AN353" s="24"/>
      <c r="AO353" s="24"/>
      <c r="AP353" s="24"/>
      <c r="AQ353" s="24" t="s">
        <v>757</v>
      </c>
      <c r="AR353" s="24"/>
      <c r="AS353" s="24"/>
      <c r="AT353" s="24"/>
      <c r="AU353" s="24"/>
      <c r="AV353" s="24"/>
      <c r="AW353" s="24"/>
      <c r="AX353" s="24"/>
      <c r="AY353" s="24"/>
      <c r="AZ353" s="24"/>
      <c r="BA353" s="24"/>
      <c r="BB353" s="24"/>
      <c r="BC353" s="24"/>
      <c r="BD353" s="24"/>
      <c r="BE353" s="24"/>
      <c r="BF353" s="24"/>
      <c r="BG353" s="24"/>
      <c r="BH353" s="24"/>
      <c r="BI353" s="24">
        <v>2</v>
      </c>
      <c r="BJ353" s="24">
        <v>2</v>
      </c>
      <c r="BK353" s="24">
        <v>2</v>
      </c>
      <c r="BL353" s="24">
        <v>2</v>
      </c>
      <c r="BM353" s="24">
        <v>2</v>
      </c>
      <c r="BN353" s="24">
        <v>2</v>
      </c>
      <c r="BO353" s="24">
        <v>2</v>
      </c>
      <c r="BP353" s="24">
        <v>2</v>
      </c>
      <c r="BQ353" s="24">
        <v>2</v>
      </c>
      <c r="BR353" s="24">
        <v>2</v>
      </c>
      <c r="BS353" s="24">
        <v>2</v>
      </c>
      <c r="BT353" s="24">
        <v>2</v>
      </c>
      <c r="BU353" s="24">
        <v>2</v>
      </c>
      <c r="BV353" s="24">
        <v>2</v>
      </c>
      <c r="BW353" s="24">
        <v>2</v>
      </c>
      <c r="BX353" s="24">
        <v>2</v>
      </c>
      <c r="BY353" s="24">
        <v>2</v>
      </c>
      <c r="BZ353" s="24">
        <v>2</v>
      </c>
      <c r="CA353" s="24">
        <v>2</v>
      </c>
      <c r="CB353" s="24">
        <v>2</v>
      </c>
      <c r="CC353" s="24">
        <v>1</v>
      </c>
      <c r="CD353" s="24">
        <v>2</v>
      </c>
      <c r="CE353" s="24">
        <v>2</v>
      </c>
      <c r="CF353" s="24">
        <v>2</v>
      </c>
      <c r="CG353" s="24">
        <v>2</v>
      </c>
      <c r="CH353" s="24">
        <v>2</v>
      </c>
      <c r="CI353" s="24">
        <v>2</v>
      </c>
      <c r="CJ353" s="24"/>
      <c r="CK353" s="24">
        <v>2</v>
      </c>
      <c r="CL353" s="57">
        <f>COUNTIF($BI353:$CK353,2)</f>
        <v>27</v>
      </c>
      <c r="CM353" s="67">
        <f>CL353/COUNTA($BI353:$CK353)</f>
        <v>0.9642857142857143</v>
      </c>
      <c r="CN353" s="57">
        <f>COUNTIF($BI353:$CK353,1)</f>
        <v>1</v>
      </c>
      <c r="CO353" s="67">
        <f>CN353/COUNTA($BI353:$CK353)</f>
        <v>3.5714285714285712E-2</v>
      </c>
      <c r="CP353" s="57">
        <f>COUNTIF($BI353:$CK353,0)</f>
        <v>0</v>
      </c>
      <c r="CQ353" s="67">
        <f>CP353/COUNTA($BI353:$CK353)</f>
        <v>0</v>
      </c>
      <c r="CR353" s="57">
        <f>(((CL353*2)+(CN353*1)+(CP353*0)))/COUNTA($BI353:$CK353)</f>
        <v>1.9642857142857142</v>
      </c>
      <c r="CS353" s="57" t="str">
        <f t="shared" si="130"/>
        <v>Đạt mục tiêu</v>
      </c>
    </row>
    <row r="354" spans="1:97" ht="48" customHeight="1">
      <c r="A354" s="21"/>
      <c r="B354" s="24"/>
      <c r="C354" s="182"/>
      <c r="D354" s="193"/>
      <c r="E354" s="182"/>
      <c r="F354" s="193"/>
      <c r="G354" s="50" t="s">
        <v>768</v>
      </c>
      <c r="H354" s="50" t="s">
        <v>769</v>
      </c>
      <c r="I354" s="52" t="s">
        <v>780</v>
      </c>
      <c r="J354" s="24" t="s">
        <v>497</v>
      </c>
      <c r="K354" s="55"/>
      <c r="L354" s="24" t="s">
        <v>298</v>
      </c>
      <c r="M354" s="24" t="s">
        <v>186</v>
      </c>
      <c r="N354" s="24"/>
      <c r="O354" s="24"/>
      <c r="P354" s="24"/>
      <c r="Q354" s="24"/>
      <c r="R354" s="24"/>
      <c r="S354" s="24"/>
      <c r="T354" s="24"/>
      <c r="U354" s="24" t="s">
        <v>186</v>
      </c>
      <c r="V354" s="24"/>
      <c r="W354" s="28">
        <f t="shared" si="129"/>
        <v>1</v>
      </c>
      <c r="X354" s="24"/>
      <c r="Y354" s="91">
        <v>1</v>
      </c>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t="s">
        <v>754</v>
      </c>
      <c r="BE354" s="24"/>
      <c r="BF354" s="24"/>
      <c r="BG354" s="24"/>
      <c r="BH354" s="24"/>
      <c r="BI354" s="24">
        <v>2</v>
      </c>
      <c r="BJ354" s="24">
        <v>2</v>
      </c>
      <c r="BK354" s="24">
        <v>2</v>
      </c>
      <c r="BL354" s="24">
        <v>2</v>
      </c>
      <c r="BM354" s="24">
        <v>2</v>
      </c>
      <c r="BN354" s="24">
        <v>2</v>
      </c>
      <c r="BO354" s="24">
        <v>2</v>
      </c>
      <c r="BP354" s="24">
        <v>2</v>
      </c>
      <c r="BQ354" s="24">
        <v>2</v>
      </c>
      <c r="BR354" s="24">
        <v>2</v>
      </c>
      <c r="BS354" s="24">
        <v>2</v>
      </c>
      <c r="BT354" s="24">
        <v>2</v>
      </c>
      <c r="BU354" s="24">
        <v>2</v>
      </c>
      <c r="BV354" s="24">
        <v>2</v>
      </c>
      <c r="BW354" s="24">
        <v>2</v>
      </c>
      <c r="BX354" s="24">
        <v>2</v>
      </c>
      <c r="BY354" s="24">
        <v>2</v>
      </c>
      <c r="BZ354" s="24">
        <v>2</v>
      </c>
      <c r="CA354" s="24">
        <v>2</v>
      </c>
      <c r="CB354" s="24">
        <v>2</v>
      </c>
      <c r="CC354" s="24">
        <v>1</v>
      </c>
      <c r="CD354" s="24">
        <v>2</v>
      </c>
      <c r="CE354" s="24">
        <v>2</v>
      </c>
      <c r="CF354" s="24">
        <v>2</v>
      </c>
      <c r="CG354" s="24">
        <v>2</v>
      </c>
      <c r="CH354" s="24">
        <v>2</v>
      </c>
      <c r="CI354" s="24">
        <v>2</v>
      </c>
      <c r="CJ354" s="24">
        <v>2</v>
      </c>
      <c r="CK354" s="24">
        <v>2</v>
      </c>
      <c r="CL354" s="57">
        <f>COUNTIF($BI354:$CK354,2)</f>
        <v>28</v>
      </c>
      <c r="CM354" s="67">
        <f>CL354/COUNTA($BI354:$CK354)</f>
        <v>0.96551724137931039</v>
      </c>
      <c r="CN354" s="57">
        <f>COUNTIF($BI354:$CK354,1)</f>
        <v>1</v>
      </c>
      <c r="CO354" s="67">
        <f>CN354/COUNTA($BI354:$CK354)</f>
        <v>3.4482758620689655E-2</v>
      </c>
      <c r="CP354" s="57">
        <f>COUNTIF($BI354:$CK354,0)</f>
        <v>0</v>
      </c>
      <c r="CQ354" s="67">
        <f>CP354/COUNTA($BI354:$CK354)</f>
        <v>0</v>
      </c>
      <c r="CR354" s="57">
        <f>(((CL354*2)+(CN354*1)+(CP354*0)))/COUNTA($BI354:$CK354)</f>
        <v>1.9655172413793103</v>
      </c>
      <c r="CS354" s="57" t="str">
        <f t="shared" si="130"/>
        <v>Đạt mục tiêu</v>
      </c>
    </row>
    <row r="355" spans="1:97" ht="48" customHeight="1">
      <c r="A355" s="21">
        <v>252</v>
      </c>
      <c r="B355" s="24">
        <v>517</v>
      </c>
      <c r="C355" s="50" t="s">
        <v>91</v>
      </c>
      <c r="D355" s="55" t="s">
        <v>10</v>
      </c>
      <c r="E355" s="50" t="s">
        <v>92</v>
      </c>
      <c r="F355" s="55" t="s">
        <v>12</v>
      </c>
      <c r="G355" s="50" t="s">
        <v>92</v>
      </c>
      <c r="H355" s="50" t="s">
        <v>1071</v>
      </c>
      <c r="I355" s="52" t="s">
        <v>780</v>
      </c>
      <c r="J355" s="24" t="s">
        <v>497</v>
      </c>
      <c r="K355" s="55" t="s">
        <v>372</v>
      </c>
      <c r="L355" s="24" t="s">
        <v>298</v>
      </c>
      <c r="M355" s="24" t="s">
        <v>186</v>
      </c>
      <c r="N355" s="24"/>
      <c r="O355" s="24"/>
      <c r="P355" s="24"/>
      <c r="Q355" s="24"/>
      <c r="R355" s="24"/>
      <c r="S355" s="24"/>
      <c r="T355" s="24"/>
      <c r="U355" s="24" t="s">
        <v>186</v>
      </c>
      <c r="V355" s="24"/>
      <c r="W355" s="28">
        <f t="shared" si="129"/>
        <v>1</v>
      </c>
      <c r="X355" s="24"/>
      <c r="Y355" s="93"/>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t="s">
        <v>756</v>
      </c>
      <c r="BD355" s="24" t="s">
        <v>756</v>
      </c>
      <c r="BE355" s="24" t="s">
        <v>756</v>
      </c>
      <c r="BF355" s="24"/>
      <c r="BG355" s="24"/>
      <c r="BH355" s="24"/>
      <c r="BI355" s="24">
        <v>2</v>
      </c>
      <c r="BJ355" s="24">
        <v>2</v>
      </c>
      <c r="BK355" s="24">
        <v>1</v>
      </c>
      <c r="BL355" s="24">
        <v>2</v>
      </c>
      <c r="BM355" s="24">
        <v>2</v>
      </c>
      <c r="BN355" s="24">
        <v>2</v>
      </c>
      <c r="BO355" s="24">
        <v>2</v>
      </c>
      <c r="BP355" s="24">
        <v>1</v>
      </c>
      <c r="BQ355" s="24">
        <v>2</v>
      </c>
      <c r="BR355" s="24">
        <v>2</v>
      </c>
      <c r="BS355" s="24">
        <v>2</v>
      </c>
      <c r="BT355" s="24">
        <v>2</v>
      </c>
      <c r="BU355" s="24">
        <v>2</v>
      </c>
      <c r="BV355" s="24">
        <v>2</v>
      </c>
      <c r="BW355" s="24">
        <v>2</v>
      </c>
      <c r="BX355" s="24">
        <v>2</v>
      </c>
      <c r="BY355" s="24">
        <v>2</v>
      </c>
      <c r="BZ355" s="24">
        <v>2</v>
      </c>
      <c r="CA355" s="24">
        <v>2</v>
      </c>
      <c r="CB355" s="24">
        <v>1</v>
      </c>
      <c r="CC355" s="24">
        <v>1</v>
      </c>
      <c r="CD355" s="24">
        <v>2</v>
      </c>
      <c r="CE355" s="24">
        <v>2</v>
      </c>
      <c r="CF355" s="24">
        <v>2</v>
      </c>
      <c r="CG355" s="24">
        <v>2</v>
      </c>
      <c r="CH355" s="24">
        <v>2</v>
      </c>
      <c r="CI355" s="24">
        <v>2</v>
      </c>
      <c r="CJ355" s="24">
        <v>2</v>
      </c>
      <c r="CK355" s="24">
        <v>2</v>
      </c>
      <c r="CL355" s="57">
        <f>COUNTIF($BI355:$CK355,2)</f>
        <v>25</v>
      </c>
      <c r="CM355" s="67">
        <f>CL355/COUNTA($BI355:$CK355)</f>
        <v>0.86206896551724133</v>
      </c>
      <c r="CN355" s="57">
        <f>COUNTIF($BI355:$CK355,1)</f>
        <v>4</v>
      </c>
      <c r="CO355" s="67">
        <f>CN355/COUNTA($BI355:$CK355)</f>
        <v>0.13793103448275862</v>
      </c>
      <c r="CP355" s="57">
        <f>COUNTIF($BI355:$CK355,0)</f>
        <v>0</v>
      </c>
      <c r="CQ355" s="67">
        <f>CP355/COUNTA($BI355:$CK355)</f>
        <v>0</v>
      </c>
      <c r="CR355" s="57">
        <f>(((CL355*2)+(CN355*1)+(CP355*0)))/COUNTA($BI355:$CK355)</f>
        <v>1.8620689655172413</v>
      </c>
      <c r="CS355" s="57" t="str">
        <f t="shared" si="130"/>
        <v>Đạt mục tiêu</v>
      </c>
    </row>
    <row r="356" spans="1:97" ht="31.5">
      <c r="A356" s="21">
        <v>253</v>
      </c>
      <c r="B356" s="28">
        <v>518</v>
      </c>
      <c r="C356" s="186" t="s">
        <v>172</v>
      </c>
      <c r="D356" s="186"/>
      <c r="E356" s="186"/>
      <c r="F356" s="29" t="s">
        <v>361</v>
      </c>
      <c r="G356" s="29" t="s">
        <v>361</v>
      </c>
      <c r="H356" s="29" t="s">
        <v>361</v>
      </c>
      <c r="I356" s="29" t="s">
        <v>361</v>
      </c>
      <c r="J356" s="29" t="s">
        <v>361</v>
      </c>
      <c r="K356" s="52" t="s">
        <v>348</v>
      </c>
      <c r="L356" s="29" t="s">
        <v>361</v>
      </c>
      <c r="M356" s="29" t="s">
        <v>361</v>
      </c>
      <c r="N356" s="29" t="s">
        <v>361</v>
      </c>
      <c r="O356" s="29" t="s">
        <v>361</v>
      </c>
      <c r="P356" s="29" t="s">
        <v>361</v>
      </c>
      <c r="Q356" s="29" t="s">
        <v>361</v>
      </c>
      <c r="R356" s="29" t="s">
        <v>361</v>
      </c>
      <c r="S356" s="29" t="s">
        <v>361</v>
      </c>
      <c r="T356" s="29" t="s">
        <v>361</v>
      </c>
      <c r="U356" s="29" t="s">
        <v>361</v>
      </c>
      <c r="V356" s="29" t="s">
        <v>361</v>
      </c>
      <c r="W356" s="28">
        <f t="shared" si="129"/>
        <v>0</v>
      </c>
      <c r="X356" s="29"/>
      <c r="Y356" s="91">
        <f>Y357+Y367+Y438</f>
        <v>28</v>
      </c>
      <c r="Z356" s="29" t="s">
        <v>361</v>
      </c>
      <c r="AA356" s="29" t="s">
        <v>361</v>
      </c>
      <c r="AB356" s="29" t="s">
        <v>361</v>
      </c>
      <c r="AC356" s="29" t="s">
        <v>361</v>
      </c>
      <c r="AD356" s="29" t="s">
        <v>361</v>
      </c>
      <c r="AE356" s="29" t="s">
        <v>361</v>
      </c>
      <c r="AF356" s="29" t="s">
        <v>361</v>
      </c>
      <c r="AG356" s="29" t="s">
        <v>361</v>
      </c>
      <c r="AH356" s="29" t="s">
        <v>361</v>
      </c>
      <c r="AI356" s="29" t="s">
        <v>361</v>
      </c>
      <c r="AJ356" s="29" t="s">
        <v>361</v>
      </c>
      <c r="AK356" s="29" t="s">
        <v>361</v>
      </c>
      <c r="AL356" s="29" t="s">
        <v>361</v>
      </c>
      <c r="AM356" s="29" t="s">
        <v>361</v>
      </c>
      <c r="AN356" s="29" t="s">
        <v>361</v>
      </c>
      <c r="AO356" s="29" t="s">
        <v>361</v>
      </c>
      <c r="AP356" s="29"/>
      <c r="AQ356" s="29" t="s">
        <v>361</v>
      </c>
      <c r="AR356" s="29" t="s">
        <v>361</v>
      </c>
      <c r="AS356" s="29" t="s">
        <v>361</v>
      </c>
      <c r="AT356" s="29" t="s">
        <v>361</v>
      </c>
      <c r="AU356" s="29" t="s">
        <v>361</v>
      </c>
      <c r="AV356" s="29" t="s">
        <v>361</v>
      </c>
      <c r="AW356" s="29" t="s">
        <v>361</v>
      </c>
      <c r="AX356" s="29" t="s">
        <v>361</v>
      </c>
      <c r="AY356" s="29" t="s">
        <v>361</v>
      </c>
      <c r="AZ356" s="29" t="s">
        <v>361</v>
      </c>
      <c r="BA356" s="29" t="s">
        <v>361</v>
      </c>
      <c r="BB356" s="29"/>
      <c r="BC356" s="29" t="s">
        <v>361</v>
      </c>
      <c r="BD356" s="29" t="s">
        <v>361</v>
      </c>
      <c r="BE356" s="29" t="s">
        <v>361</v>
      </c>
      <c r="BF356" s="29" t="s">
        <v>361</v>
      </c>
      <c r="BG356" s="29" t="s">
        <v>361</v>
      </c>
      <c r="BH356" s="29" t="s">
        <v>361</v>
      </c>
      <c r="BI356" s="29" t="s">
        <v>361</v>
      </c>
      <c r="BJ356" s="29" t="s">
        <v>361</v>
      </c>
      <c r="BK356" s="29" t="s">
        <v>361</v>
      </c>
      <c r="BL356" s="29" t="s">
        <v>361</v>
      </c>
      <c r="BM356" s="29" t="s">
        <v>361</v>
      </c>
      <c r="BN356" s="29" t="s">
        <v>361</v>
      </c>
      <c r="BO356" s="29" t="s">
        <v>361</v>
      </c>
      <c r="BP356" s="29" t="s">
        <v>361</v>
      </c>
      <c r="BQ356" s="29" t="s">
        <v>361</v>
      </c>
      <c r="BR356" s="29" t="s">
        <v>361</v>
      </c>
      <c r="BS356" s="29" t="s">
        <v>361</v>
      </c>
      <c r="BT356" s="29" t="s">
        <v>361</v>
      </c>
      <c r="BU356" s="29" t="s">
        <v>361</v>
      </c>
      <c r="BV356" s="29" t="s">
        <v>361</v>
      </c>
      <c r="BW356" s="29" t="s">
        <v>361</v>
      </c>
      <c r="BX356" s="29" t="s">
        <v>361</v>
      </c>
      <c r="BY356" s="29" t="s">
        <v>361</v>
      </c>
      <c r="BZ356" s="29" t="s">
        <v>361</v>
      </c>
      <c r="CA356" s="29" t="s">
        <v>361</v>
      </c>
      <c r="CB356" s="29" t="s">
        <v>361</v>
      </c>
      <c r="CC356" s="29" t="s">
        <v>361</v>
      </c>
      <c r="CD356" s="29" t="s">
        <v>361</v>
      </c>
      <c r="CE356" s="29" t="s">
        <v>361</v>
      </c>
      <c r="CF356" s="29" t="s">
        <v>361</v>
      </c>
      <c r="CG356" s="29" t="s">
        <v>361</v>
      </c>
      <c r="CH356" s="29" t="s">
        <v>361</v>
      </c>
      <c r="CI356" s="29" t="s">
        <v>361</v>
      </c>
      <c r="CJ356" s="29" t="s">
        <v>361</v>
      </c>
      <c r="CK356" s="29" t="s">
        <v>361</v>
      </c>
      <c r="CL356" s="29" t="s">
        <v>361</v>
      </c>
      <c r="CM356" s="29" t="s">
        <v>361</v>
      </c>
      <c r="CN356" s="29" t="s">
        <v>361</v>
      </c>
      <c r="CO356" s="29" t="s">
        <v>361</v>
      </c>
      <c r="CP356" s="29" t="s">
        <v>361</v>
      </c>
      <c r="CQ356" s="29" t="s">
        <v>361</v>
      </c>
      <c r="CR356" s="29" t="s">
        <v>361</v>
      </c>
      <c r="CS356" s="29" t="s">
        <v>361</v>
      </c>
    </row>
    <row r="357" spans="1:97" ht="31.5">
      <c r="A357" s="21">
        <v>254</v>
      </c>
      <c r="B357" s="28">
        <v>519</v>
      </c>
      <c r="C357" s="186" t="s">
        <v>266</v>
      </c>
      <c r="D357" s="186"/>
      <c r="E357" s="186"/>
      <c r="F357" s="29" t="s">
        <v>361</v>
      </c>
      <c r="G357" s="29" t="s">
        <v>361</v>
      </c>
      <c r="H357" s="29" t="s">
        <v>361</v>
      </c>
      <c r="I357" s="29" t="s">
        <v>361</v>
      </c>
      <c r="J357" s="29" t="s">
        <v>361</v>
      </c>
      <c r="K357" s="52" t="s">
        <v>348</v>
      </c>
      <c r="L357" s="29" t="s">
        <v>361</v>
      </c>
      <c r="M357" s="29" t="s">
        <v>361</v>
      </c>
      <c r="N357" s="29" t="s">
        <v>361</v>
      </c>
      <c r="O357" s="29" t="s">
        <v>361</v>
      </c>
      <c r="P357" s="29" t="s">
        <v>361</v>
      </c>
      <c r="Q357" s="29" t="s">
        <v>361</v>
      </c>
      <c r="R357" s="29" t="s">
        <v>361</v>
      </c>
      <c r="S357" s="29" t="s">
        <v>361</v>
      </c>
      <c r="T357" s="29" t="s">
        <v>361</v>
      </c>
      <c r="U357" s="29" t="s">
        <v>361</v>
      </c>
      <c r="V357" s="29" t="s">
        <v>361</v>
      </c>
      <c r="W357" s="28">
        <f t="shared" si="129"/>
        <v>0</v>
      </c>
      <c r="X357" s="29"/>
      <c r="Y357" s="91">
        <f>SUM(Y358:Y366)</f>
        <v>0</v>
      </c>
      <c r="Z357" s="29" t="s">
        <v>361</v>
      </c>
      <c r="AA357" s="29" t="s">
        <v>361</v>
      </c>
      <c r="AB357" s="29" t="s">
        <v>361</v>
      </c>
      <c r="AC357" s="29" t="s">
        <v>361</v>
      </c>
      <c r="AD357" s="29" t="s">
        <v>361</v>
      </c>
      <c r="AE357" s="29" t="s">
        <v>361</v>
      </c>
      <c r="AF357" s="29" t="s">
        <v>361</v>
      </c>
      <c r="AG357" s="29" t="s">
        <v>361</v>
      </c>
      <c r="AH357" s="29" t="s">
        <v>361</v>
      </c>
      <c r="AI357" s="29" t="s">
        <v>361</v>
      </c>
      <c r="AJ357" s="29" t="s">
        <v>361</v>
      </c>
      <c r="AK357" s="29" t="s">
        <v>361</v>
      </c>
      <c r="AL357" s="29" t="s">
        <v>361</v>
      </c>
      <c r="AM357" s="29" t="s">
        <v>361</v>
      </c>
      <c r="AN357" s="29" t="s">
        <v>361</v>
      </c>
      <c r="AO357" s="29" t="s">
        <v>361</v>
      </c>
      <c r="AP357" s="29"/>
      <c r="AQ357" s="29" t="s">
        <v>361</v>
      </c>
      <c r="AR357" s="29" t="s">
        <v>361</v>
      </c>
      <c r="AS357" s="29" t="s">
        <v>361</v>
      </c>
      <c r="AT357" s="29" t="s">
        <v>361</v>
      </c>
      <c r="AU357" s="29" t="s">
        <v>361</v>
      </c>
      <c r="AV357" s="29" t="s">
        <v>361</v>
      </c>
      <c r="AW357" s="29" t="s">
        <v>361</v>
      </c>
      <c r="AX357" s="29" t="s">
        <v>361</v>
      </c>
      <c r="AY357" s="29" t="s">
        <v>361</v>
      </c>
      <c r="AZ357" s="29" t="s">
        <v>361</v>
      </c>
      <c r="BA357" s="29" t="s">
        <v>361</v>
      </c>
      <c r="BB357" s="29"/>
      <c r="BC357" s="29" t="s">
        <v>361</v>
      </c>
      <c r="BD357" s="29" t="s">
        <v>361</v>
      </c>
      <c r="BE357" s="29" t="s">
        <v>361</v>
      </c>
      <c r="BF357" s="29" t="s">
        <v>361</v>
      </c>
      <c r="BG357" s="29" t="s">
        <v>361</v>
      </c>
      <c r="BH357" s="29" t="s">
        <v>361</v>
      </c>
      <c r="BI357" s="29" t="s">
        <v>361</v>
      </c>
      <c r="BJ357" s="29" t="s">
        <v>361</v>
      </c>
      <c r="BK357" s="29" t="s">
        <v>361</v>
      </c>
      <c r="BL357" s="29" t="s">
        <v>361</v>
      </c>
      <c r="BM357" s="29" t="s">
        <v>361</v>
      </c>
      <c r="BN357" s="29" t="s">
        <v>361</v>
      </c>
      <c r="BO357" s="29" t="s">
        <v>361</v>
      </c>
      <c r="BP357" s="29" t="s">
        <v>361</v>
      </c>
      <c r="BQ357" s="29" t="s">
        <v>361</v>
      </c>
      <c r="BR357" s="29" t="s">
        <v>361</v>
      </c>
      <c r="BS357" s="29" t="s">
        <v>361</v>
      </c>
      <c r="BT357" s="29" t="s">
        <v>361</v>
      </c>
      <c r="BU357" s="29" t="s">
        <v>361</v>
      </c>
      <c r="BV357" s="29" t="s">
        <v>361</v>
      </c>
      <c r="BW357" s="29" t="s">
        <v>361</v>
      </c>
      <c r="BX357" s="29" t="s">
        <v>361</v>
      </c>
      <c r="BY357" s="29" t="s">
        <v>361</v>
      </c>
      <c r="BZ357" s="29" t="s">
        <v>361</v>
      </c>
      <c r="CA357" s="29" t="s">
        <v>361</v>
      </c>
      <c r="CB357" s="29" t="s">
        <v>361</v>
      </c>
      <c r="CC357" s="29" t="s">
        <v>361</v>
      </c>
      <c r="CD357" s="29" t="s">
        <v>361</v>
      </c>
      <c r="CE357" s="29" t="s">
        <v>361</v>
      </c>
      <c r="CF357" s="29" t="s">
        <v>361</v>
      </c>
      <c r="CG357" s="29" t="s">
        <v>361</v>
      </c>
      <c r="CH357" s="29" t="s">
        <v>361</v>
      </c>
      <c r="CI357" s="29" t="s">
        <v>361</v>
      </c>
      <c r="CJ357" s="29" t="s">
        <v>361</v>
      </c>
      <c r="CK357" s="29" t="s">
        <v>361</v>
      </c>
      <c r="CL357" s="29" t="s">
        <v>361</v>
      </c>
      <c r="CM357" s="29" t="s">
        <v>361</v>
      </c>
      <c r="CN357" s="29" t="s">
        <v>361</v>
      </c>
      <c r="CO357" s="29" t="s">
        <v>361</v>
      </c>
      <c r="CP357" s="29" t="s">
        <v>361</v>
      </c>
      <c r="CQ357" s="29" t="s">
        <v>361</v>
      </c>
      <c r="CR357" s="29" t="s">
        <v>361</v>
      </c>
      <c r="CS357" s="29" t="s">
        <v>361</v>
      </c>
    </row>
    <row r="358" spans="1:97" ht="47.25">
      <c r="A358" s="21">
        <v>255</v>
      </c>
      <c r="B358" s="24">
        <v>522</v>
      </c>
      <c r="C358" s="181" t="s">
        <v>503</v>
      </c>
      <c r="D358" s="181" t="s">
        <v>10</v>
      </c>
      <c r="E358" s="181" t="s">
        <v>316</v>
      </c>
      <c r="F358" s="181" t="s">
        <v>12</v>
      </c>
      <c r="G358" s="20" t="s">
        <v>937</v>
      </c>
      <c r="H358" s="20" t="s">
        <v>935</v>
      </c>
      <c r="I358" s="52" t="s">
        <v>780</v>
      </c>
      <c r="J358" s="24" t="s">
        <v>497</v>
      </c>
      <c r="K358" s="52" t="s">
        <v>348</v>
      </c>
      <c r="L358" s="24" t="s">
        <v>298</v>
      </c>
      <c r="M358" s="24" t="s">
        <v>186</v>
      </c>
      <c r="N358" s="24" t="s">
        <v>186</v>
      </c>
      <c r="O358" s="24"/>
      <c r="P358" s="24"/>
      <c r="Q358" s="24"/>
      <c r="R358" s="24"/>
      <c r="S358" s="24"/>
      <c r="T358" s="24"/>
      <c r="U358" s="24"/>
      <c r="V358" s="24"/>
      <c r="W358" s="28">
        <f t="shared" si="129"/>
        <v>1</v>
      </c>
      <c r="X358" s="24"/>
      <c r="Y358" s="91"/>
      <c r="Z358" s="24" t="s">
        <v>757</v>
      </c>
      <c r="AA358" s="24" t="s">
        <v>757</v>
      </c>
      <c r="AB358" s="24" t="s">
        <v>757</v>
      </c>
      <c r="AC358" s="24" t="s">
        <v>757</v>
      </c>
      <c r="AD358" s="24" t="s">
        <v>757</v>
      </c>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v>2</v>
      </c>
      <c r="BJ358" s="24">
        <v>2</v>
      </c>
      <c r="BK358" s="24">
        <v>2</v>
      </c>
      <c r="BL358" s="24">
        <v>2</v>
      </c>
      <c r="BM358" s="24">
        <v>2</v>
      </c>
      <c r="BN358" s="24">
        <v>2</v>
      </c>
      <c r="BO358" s="24">
        <v>2</v>
      </c>
      <c r="BP358" s="24">
        <v>2</v>
      </c>
      <c r="BQ358" s="24">
        <v>2</v>
      </c>
      <c r="BR358" s="24">
        <v>2</v>
      </c>
      <c r="BS358" s="24">
        <v>2</v>
      </c>
      <c r="BT358" s="24">
        <v>2</v>
      </c>
      <c r="BU358" s="24">
        <v>2</v>
      </c>
      <c r="BV358" s="24">
        <v>2</v>
      </c>
      <c r="BW358" s="24">
        <v>2</v>
      </c>
      <c r="BX358" s="24">
        <v>2</v>
      </c>
      <c r="BY358" s="24">
        <v>2</v>
      </c>
      <c r="BZ358" s="24">
        <v>2</v>
      </c>
      <c r="CA358" s="24">
        <v>2</v>
      </c>
      <c r="CB358" s="24">
        <v>2</v>
      </c>
      <c r="CC358" s="24">
        <v>1</v>
      </c>
      <c r="CD358" s="24">
        <v>2</v>
      </c>
      <c r="CE358" s="24">
        <v>2</v>
      </c>
      <c r="CF358" s="24">
        <v>2</v>
      </c>
      <c r="CG358" s="24">
        <v>2</v>
      </c>
      <c r="CH358" s="24">
        <v>2</v>
      </c>
      <c r="CI358" s="24">
        <v>2</v>
      </c>
      <c r="CJ358" s="24"/>
      <c r="CK358" s="24">
        <v>2</v>
      </c>
      <c r="CL358" s="57">
        <f t="shared" ref="CL358:CL366" si="131">COUNTIF($BI358:$CK358,2)</f>
        <v>27</v>
      </c>
      <c r="CM358" s="67">
        <f t="shared" ref="CM358:CM366" si="132">CL358/COUNTA($BI358:$CK358)</f>
        <v>0.9642857142857143</v>
      </c>
      <c r="CN358" s="57">
        <f t="shared" ref="CN358:CN366" si="133">COUNTIF($BI358:$CK358,1)</f>
        <v>1</v>
      </c>
      <c r="CO358" s="67">
        <f t="shared" ref="CO358:CO366" si="134">CN358/COUNTA($BI358:$CK358)</f>
        <v>3.5714285714285712E-2</v>
      </c>
      <c r="CP358" s="57">
        <f t="shared" ref="CP358:CP366" si="135">COUNTIF($BI358:$CK358,0)</f>
        <v>0</v>
      </c>
      <c r="CQ358" s="67">
        <f t="shared" ref="CQ358:CQ366" si="136">CP358/COUNTA($BI358:$CK358)</f>
        <v>0</v>
      </c>
      <c r="CR358" s="57">
        <f t="shared" ref="CR358:CR366" si="137">(((CL358*2)+(CN358*1)+(CP358*0)))/COUNTA($BI358:$CK358)</f>
        <v>1.9642857142857142</v>
      </c>
      <c r="CS358" s="57" t="str">
        <f t="shared" si="130"/>
        <v>Đạt mục tiêu</v>
      </c>
    </row>
    <row r="359" spans="1:97" ht="57" customHeight="1">
      <c r="A359" s="21"/>
      <c r="B359" s="24"/>
      <c r="C359" s="190"/>
      <c r="D359" s="190"/>
      <c r="E359" s="190"/>
      <c r="F359" s="190"/>
      <c r="G359" s="20" t="s">
        <v>938</v>
      </c>
      <c r="H359" s="20" t="s">
        <v>936</v>
      </c>
      <c r="I359" s="52" t="s">
        <v>780</v>
      </c>
      <c r="J359" s="24" t="s">
        <v>497</v>
      </c>
      <c r="K359" s="52" t="s">
        <v>348</v>
      </c>
      <c r="L359" s="24" t="s">
        <v>298</v>
      </c>
      <c r="M359" s="24" t="s">
        <v>186</v>
      </c>
      <c r="N359" s="24"/>
      <c r="O359" s="24" t="s">
        <v>186</v>
      </c>
      <c r="P359" s="24"/>
      <c r="Q359" s="24"/>
      <c r="R359" s="24"/>
      <c r="S359" s="24"/>
      <c r="T359" s="24"/>
      <c r="U359" s="24"/>
      <c r="V359" s="24"/>
      <c r="W359" s="28">
        <f t="shared" si="129"/>
        <v>1</v>
      </c>
      <c r="X359" s="24"/>
      <c r="Y359" s="91"/>
      <c r="Z359" s="24"/>
      <c r="AA359" s="24"/>
      <c r="AB359" s="24"/>
      <c r="AC359" s="24"/>
      <c r="AD359" s="24"/>
      <c r="AE359" s="24" t="s">
        <v>757</v>
      </c>
      <c r="AF359" s="24" t="s">
        <v>757</v>
      </c>
      <c r="AG359" s="24" t="s">
        <v>757</v>
      </c>
      <c r="AH359" s="24" t="s">
        <v>757</v>
      </c>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v>2</v>
      </c>
      <c r="BJ359" s="24">
        <v>2</v>
      </c>
      <c r="BK359" s="24">
        <v>2</v>
      </c>
      <c r="BL359" s="24">
        <v>2</v>
      </c>
      <c r="BM359" s="24">
        <v>2</v>
      </c>
      <c r="BN359" s="24">
        <v>2</v>
      </c>
      <c r="BO359" s="24">
        <v>2</v>
      </c>
      <c r="BP359" s="24">
        <v>2</v>
      </c>
      <c r="BQ359" s="24">
        <v>2</v>
      </c>
      <c r="BR359" s="24">
        <v>2</v>
      </c>
      <c r="BS359" s="24">
        <v>2</v>
      </c>
      <c r="BT359" s="24">
        <v>2</v>
      </c>
      <c r="BU359" s="24">
        <v>2</v>
      </c>
      <c r="BV359" s="24">
        <v>2</v>
      </c>
      <c r="BW359" s="24">
        <v>2</v>
      </c>
      <c r="BX359" s="24">
        <v>2</v>
      </c>
      <c r="BY359" s="24">
        <v>2</v>
      </c>
      <c r="BZ359" s="24">
        <v>2</v>
      </c>
      <c r="CA359" s="24">
        <v>2</v>
      </c>
      <c r="CB359" s="24">
        <v>2</v>
      </c>
      <c r="CC359" s="24">
        <v>1</v>
      </c>
      <c r="CD359" s="24">
        <v>2</v>
      </c>
      <c r="CE359" s="24">
        <v>2</v>
      </c>
      <c r="CF359" s="24">
        <v>2</v>
      </c>
      <c r="CG359" s="24">
        <v>2</v>
      </c>
      <c r="CH359" s="24">
        <v>2</v>
      </c>
      <c r="CI359" s="24">
        <v>2</v>
      </c>
      <c r="CJ359" s="24"/>
      <c r="CK359" s="24">
        <v>2</v>
      </c>
      <c r="CL359" s="57">
        <f t="shared" si="131"/>
        <v>27</v>
      </c>
      <c r="CM359" s="67">
        <f t="shared" si="132"/>
        <v>0.9642857142857143</v>
      </c>
      <c r="CN359" s="57">
        <f t="shared" si="133"/>
        <v>1</v>
      </c>
      <c r="CO359" s="67">
        <f t="shared" si="134"/>
        <v>3.5714285714285712E-2</v>
      </c>
      <c r="CP359" s="57">
        <f t="shared" si="135"/>
        <v>0</v>
      </c>
      <c r="CQ359" s="67">
        <f t="shared" si="136"/>
        <v>0</v>
      </c>
      <c r="CR359" s="57">
        <f t="shared" si="137"/>
        <v>1.9642857142857142</v>
      </c>
      <c r="CS359" s="57" t="str">
        <f t="shared" si="130"/>
        <v>Đạt mục tiêu</v>
      </c>
    </row>
    <row r="360" spans="1:97" ht="39" customHeight="1">
      <c r="A360" s="21"/>
      <c r="B360" s="24"/>
      <c r="C360" s="182"/>
      <c r="D360" s="182"/>
      <c r="E360" s="182"/>
      <c r="F360" s="182"/>
      <c r="G360" s="20" t="s">
        <v>940</v>
      </c>
      <c r="H360" s="20" t="s">
        <v>939</v>
      </c>
      <c r="I360" s="52" t="s">
        <v>780</v>
      </c>
      <c r="J360" s="24" t="s">
        <v>497</v>
      </c>
      <c r="K360" s="52" t="s">
        <v>348</v>
      </c>
      <c r="L360" s="24" t="s">
        <v>298</v>
      </c>
      <c r="M360" s="24" t="s">
        <v>186</v>
      </c>
      <c r="N360" s="24"/>
      <c r="O360" s="24"/>
      <c r="P360" s="24" t="s">
        <v>186</v>
      </c>
      <c r="Q360" s="24"/>
      <c r="R360" s="24"/>
      <c r="S360" s="24"/>
      <c r="T360" s="24"/>
      <c r="U360" s="24"/>
      <c r="V360" s="24"/>
      <c r="W360" s="28">
        <f t="shared" si="129"/>
        <v>1</v>
      </c>
      <c r="X360" s="24"/>
      <c r="Y360" s="93"/>
      <c r="Z360" s="24"/>
      <c r="AA360" s="24"/>
      <c r="AB360" s="24"/>
      <c r="AC360" s="24"/>
      <c r="AD360" s="24"/>
      <c r="AE360" s="24"/>
      <c r="AF360" s="24"/>
      <c r="AG360" s="24"/>
      <c r="AH360" s="24"/>
      <c r="AI360" s="24" t="s">
        <v>757</v>
      </c>
      <c r="AJ360" s="24" t="s">
        <v>757</v>
      </c>
      <c r="AK360" s="24" t="s">
        <v>757</v>
      </c>
      <c r="AL360" s="24" t="s">
        <v>757</v>
      </c>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v>2</v>
      </c>
      <c r="BJ360" s="24">
        <v>2</v>
      </c>
      <c r="BK360" s="24">
        <v>2</v>
      </c>
      <c r="BL360" s="24">
        <v>2</v>
      </c>
      <c r="BM360" s="24">
        <v>2</v>
      </c>
      <c r="BN360" s="24">
        <v>2</v>
      </c>
      <c r="BO360" s="24">
        <v>2</v>
      </c>
      <c r="BP360" s="24">
        <v>2</v>
      </c>
      <c r="BQ360" s="24">
        <v>2</v>
      </c>
      <c r="BR360" s="24">
        <v>2</v>
      </c>
      <c r="BS360" s="24">
        <v>2</v>
      </c>
      <c r="BT360" s="24">
        <v>2</v>
      </c>
      <c r="BU360" s="24">
        <v>2</v>
      </c>
      <c r="BV360" s="24">
        <v>2</v>
      </c>
      <c r="BW360" s="24">
        <v>2</v>
      </c>
      <c r="BX360" s="24">
        <v>2</v>
      </c>
      <c r="BY360" s="24">
        <v>2</v>
      </c>
      <c r="BZ360" s="24">
        <v>2</v>
      </c>
      <c r="CA360" s="24">
        <v>2</v>
      </c>
      <c r="CB360" s="24">
        <v>2</v>
      </c>
      <c r="CC360" s="24">
        <v>1</v>
      </c>
      <c r="CD360" s="24">
        <v>2</v>
      </c>
      <c r="CE360" s="24">
        <v>2</v>
      </c>
      <c r="CF360" s="24">
        <v>2</v>
      </c>
      <c r="CG360" s="24">
        <v>2</v>
      </c>
      <c r="CH360" s="24">
        <v>2</v>
      </c>
      <c r="CI360" s="24">
        <v>2</v>
      </c>
      <c r="CJ360" s="24"/>
      <c r="CK360" s="24">
        <v>2</v>
      </c>
      <c r="CL360" s="57">
        <f t="shared" si="131"/>
        <v>27</v>
      </c>
      <c r="CM360" s="67">
        <f t="shared" si="132"/>
        <v>0.9642857142857143</v>
      </c>
      <c r="CN360" s="57">
        <f t="shared" si="133"/>
        <v>1</v>
      </c>
      <c r="CO360" s="67">
        <f t="shared" si="134"/>
        <v>3.5714285714285712E-2</v>
      </c>
      <c r="CP360" s="57">
        <f t="shared" si="135"/>
        <v>0</v>
      </c>
      <c r="CQ360" s="67">
        <f t="shared" si="136"/>
        <v>0</v>
      </c>
      <c r="CR360" s="57">
        <f t="shared" si="137"/>
        <v>1.9642857142857142</v>
      </c>
      <c r="CS360" s="57" t="str">
        <f t="shared" si="130"/>
        <v>Đạt mục tiêu</v>
      </c>
    </row>
    <row r="361" spans="1:97" ht="39" customHeight="1">
      <c r="A361" s="21">
        <v>256</v>
      </c>
      <c r="B361" s="24">
        <v>523</v>
      </c>
      <c r="C361" s="181" t="s">
        <v>640</v>
      </c>
      <c r="D361" s="181" t="s">
        <v>10</v>
      </c>
      <c r="E361" s="181" t="s">
        <v>317</v>
      </c>
      <c r="F361" s="181" t="s">
        <v>10</v>
      </c>
      <c r="G361" s="20" t="s">
        <v>944</v>
      </c>
      <c r="H361" s="20" t="s">
        <v>941</v>
      </c>
      <c r="I361" s="52" t="s">
        <v>780</v>
      </c>
      <c r="J361" s="24" t="s">
        <v>497</v>
      </c>
      <c r="K361" s="52" t="s">
        <v>348</v>
      </c>
      <c r="L361" s="24" t="s">
        <v>298</v>
      </c>
      <c r="M361" s="24" t="s">
        <v>186</v>
      </c>
      <c r="N361" s="24"/>
      <c r="O361" s="24"/>
      <c r="P361" s="24"/>
      <c r="Q361" s="24" t="s">
        <v>186</v>
      </c>
      <c r="R361" s="24"/>
      <c r="S361" s="24"/>
      <c r="T361" s="24"/>
      <c r="U361" s="24"/>
      <c r="V361" s="24"/>
      <c r="W361" s="28">
        <f t="shared" si="129"/>
        <v>1</v>
      </c>
      <c r="X361" s="24"/>
      <c r="Y361" s="91"/>
      <c r="Z361" s="24"/>
      <c r="AA361" s="24"/>
      <c r="AB361" s="24"/>
      <c r="AC361" s="24"/>
      <c r="AD361" s="24"/>
      <c r="AE361" s="24"/>
      <c r="AF361" s="24"/>
      <c r="AG361" s="24"/>
      <c r="AH361" s="24"/>
      <c r="AI361" s="24"/>
      <c r="AJ361" s="24"/>
      <c r="AK361" s="24"/>
      <c r="AL361" s="24"/>
      <c r="AM361" s="24" t="s">
        <v>757</v>
      </c>
      <c r="AN361" s="24" t="s">
        <v>757</v>
      </c>
      <c r="AO361" s="24" t="s">
        <v>757</v>
      </c>
      <c r="AP361" s="24" t="s">
        <v>757</v>
      </c>
      <c r="AQ361" s="24" t="s">
        <v>757</v>
      </c>
      <c r="AR361" s="24"/>
      <c r="AS361" s="24"/>
      <c r="AT361" s="24"/>
      <c r="AU361" s="24"/>
      <c r="AV361" s="24"/>
      <c r="AW361" s="24"/>
      <c r="AX361" s="24"/>
      <c r="AY361" s="24"/>
      <c r="AZ361" s="24"/>
      <c r="BA361" s="24"/>
      <c r="BB361" s="24"/>
      <c r="BC361" s="24"/>
      <c r="BD361" s="24"/>
      <c r="BE361" s="24"/>
      <c r="BF361" s="24"/>
      <c r="BG361" s="24"/>
      <c r="BH361" s="24"/>
      <c r="BI361" s="24">
        <v>2</v>
      </c>
      <c r="BJ361" s="24">
        <v>2</v>
      </c>
      <c r="BK361" s="24">
        <v>1</v>
      </c>
      <c r="BL361" s="24">
        <v>2</v>
      </c>
      <c r="BM361" s="24">
        <v>2</v>
      </c>
      <c r="BN361" s="24">
        <v>2</v>
      </c>
      <c r="BO361" s="24">
        <v>2</v>
      </c>
      <c r="BP361" s="24">
        <v>1</v>
      </c>
      <c r="BQ361" s="24">
        <v>2</v>
      </c>
      <c r="BR361" s="24">
        <v>1</v>
      </c>
      <c r="BS361" s="24">
        <v>2</v>
      </c>
      <c r="BT361" s="24">
        <v>2</v>
      </c>
      <c r="BU361" s="24">
        <v>2</v>
      </c>
      <c r="BV361" s="24">
        <v>2</v>
      </c>
      <c r="BW361" s="24">
        <v>2</v>
      </c>
      <c r="BX361" s="24">
        <v>1</v>
      </c>
      <c r="BY361" s="24">
        <v>2</v>
      </c>
      <c r="BZ361" s="24">
        <v>2</v>
      </c>
      <c r="CA361" s="24">
        <v>1</v>
      </c>
      <c r="CB361" s="24">
        <v>1</v>
      </c>
      <c r="CC361" s="24">
        <v>1</v>
      </c>
      <c r="CD361" s="24">
        <v>2</v>
      </c>
      <c r="CE361" s="24">
        <v>2</v>
      </c>
      <c r="CF361" s="24">
        <v>2</v>
      </c>
      <c r="CG361" s="24">
        <v>2</v>
      </c>
      <c r="CH361" s="24">
        <v>2</v>
      </c>
      <c r="CI361" s="24">
        <v>2</v>
      </c>
      <c r="CJ361" s="24"/>
      <c r="CK361" s="24">
        <v>2</v>
      </c>
      <c r="CL361" s="57">
        <f t="shared" si="131"/>
        <v>21</v>
      </c>
      <c r="CM361" s="67">
        <f t="shared" si="132"/>
        <v>0.75</v>
      </c>
      <c r="CN361" s="57">
        <f t="shared" si="133"/>
        <v>7</v>
      </c>
      <c r="CO361" s="67">
        <f t="shared" si="134"/>
        <v>0.25</v>
      </c>
      <c r="CP361" s="57">
        <f t="shared" si="135"/>
        <v>0</v>
      </c>
      <c r="CQ361" s="67">
        <f t="shared" si="136"/>
        <v>0</v>
      </c>
      <c r="CR361" s="57">
        <f t="shared" si="137"/>
        <v>1.75</v>
      </c>
      <c r="CS361" s="57" t="str">
        <f t="shared" si="130"/>
        <v>Đạt mục tiêu</v>
      </c>
    </row>
    <row r="362" spans="1:97" ht="60" customHeight="1">
      <c r="A362" s="21"/>
      <c r="B362" s="24"/>
      <c r="C362" s="190"/>
      <c r="D362" s="190"/>
      <c r="E362" s="190"/>
      <c r="F362" s="190"/>
      <c r="G362" s="20" t="s">
        <v>945</v>
      </c>
      <c r="H362" s="20" t="s">
        <v>942</v>
      </c>
      <c r="I362" s="52" t="s">
        <v>780</v>
      </c>
      <c r="J362" s="24" t="s">
        <v>497</v>
      </c>
      <c r="K362" s="52" t="s">
        <v>348</v>
      </c>
      <c r="L362" s="24" t="s">
        <v>298</v>
      </c>
      <c r="M362" s="24" t="s">
        <v>186</v>
      </c>
      <c r="N362" s="24"/>
      <c r="O362" s="24"/>
      <c r="P362" s="24"/>
      <c r="Q362" s="24"/>
      <c r="R362" s="24" t="s">
        <v>186</v>
      </c>
      <c r="S362" s="24"/>
      <c r="T362" s="24"/>
      <c r="U362" s="24"/>
      <c r="V362" s="24"/>
      <c r="W362" s="28">
        <f t="shared" si="129"/>
        <v>1</v>
      </c>
      <c r="X362" s="24"/>
      <c r="Y362" s="91"/>
      <c r="Z362" s="24"/>
      <c r="AA362" s="24"/>
      <c r="AB362" s="24"/>
      <c r="AC362" s="24"/>
      <c r="AD362" s="24"/>
      <c r="AE362" s="24"/>
      <c r="AF362" s="24"/>
      <c r="AG362" s="24"/>
      <c r="AH362" s="24"/>
      <c r="AI362" s="24"/>
      <c r="AJ362" s="24"/>
      <c r="AK362" s="24"/>
      <c r="AL362" s="24"/>
      <c r="AM362" s="24"/>
      <c r="AN362" s="24"/>
      <c r="AO362" s="24"/>
      <c r="AP362" s="24"/>
      <c r="AQ362" s="24"/>
      <c r="AR362" s="24" t="s">
        <v>757</v>
      </c>
      <c r="AS362" s="24" t="s">
        <v>757</v>
      </c>
      <c r="AT362" s="24" t="s">
        <v>757</v>
      </c>
      <c r="AU362" s="24" t="s">
        <v>757</v>
      </c>
      <c r="AV362" s="24"/>
      <c r="AW362" s="24"/>
      <c r="AX362" s="24"/>
      <c r="AY362" s="24"/>
      <c r="AZ362" s="24"/>
      <c r="BA362" s="24"/>
      <c r="BB362" s="24"/>
      <c r="BC362" s="24"/>
      <c r="BD362" s="24"/>
      <c r="BE362" s="24"/>
      <c r="BF362" s="24"/>
      <c r="BG362" s="24"/>
      <c r="BH362" s="24"/>
      <c r="BI362" s="24">
        <v>2</v>
      </c>
      <c r="BJ362" s="24">
        <v>2</v>
      </c>
      <c r="BK362" s="24">
        <v>1</v>
      </c>
      <c r="BL362" s="24">
        <v>2</v>
      </c>
      <c r="BM362" s="24">
        <v>2</v>
      </c>
      <c r="BN362" s="24">
        <v>2</v>
      </c>
      <c r="BO362" s="24">
        <v>2</v>
      </c>
      <c r="BP362" s="24">
        <v>1</v>
      </c>
      <c r="BQ362" s="24">
        <v>2</v>
      </c>
      <c r="BR362" s="24">
        <v>1</v>
      </c>
      <c r="BS362" s="24">
        <v>2</v>
      </c>
      <c r="BT362" s="24">
        <v>2</v>
      </c>
      <c r="BU362" s="24">
        <v>2</v>
      </c>
      <c r="BV362" s="24">
        <v>2</v>
      </c>
      <c r="BW362" s="24">
        <v>2</v>
      </c>
      <c r="BX362" s="24">
        <v>1</v>
      </c>
      <c r="BY362" s="24">
        <v>2</v>
      </c>
      <c r="BZ362" s="24">
        <v>2</v>
      </c>
      <c r="CA362" s="24">
        <v>2</v>
      </c>
      <c r="CB362" s="24">
        <v>1</v>
      </c>
      <c r="CC362" s="24">
        <v>1</v>
      </c>
      <c r="CD362" s="24">
        <v>2</v>
      </c>
      <c r="CE362" s="24">
        <v>2</v>
      </c>
      <c r="CF362" s="24">
        <v>2</v>
      </c>
      <c r="CG362" s="24">
        <v>2</v>
      </c>
      <c r="CH362" s="24">
        <v>2</v>
      </c>
      <c r="CI362" s="24">
        <v>2</v>
      </c>
      <c r="CJ362" s="24"/>
      <c r="CK362" s="24">
        <v>2</v>
      </c>
      <c r="CL362" s="57">
        <f t="shared" si="131"/>
        <v>22</v>
      </c>
      <c r="CM362" s="67">
        <f t="shared" si="132"/>
        <v>0.7857142857142857</v>
      </c>
      <c r="CN362" s="57">
        <f t="shared" si="133"/>
        <v>6</v>
      </c>
      <c r="CO362" s="67">
        <f t="shared" si="134"/>
        <v>0.21428571428571427</v>
      </c>
      <c r="CP362" s="57">
        <f t="shared" si="135"/>
        <v>0</v>
      </c>
      <c r="CQ362" s="67">
        <f t="shared" si="136"/>
        <v>0</v>
      </c>
      <c r="CR362" s="57">
        <f t="shared" si="137"/>
        <v>1.7857142857142858</v>
      </c>
      <c r="CS362" s="57" t="str">
        <f t="shared" si="130"/>
        <v>Đạt mục tiêu</v>
      </c>
    </row>
    <row r="363" spans="1:97" ht="51.75" customHeight="1">
      <c r="A363" s="21"/>
      <c r="B363" s="24"/>
      <c r="C363" s="182"/>
      <c r="D363" s="182"/>
      <c r="E363" s="182"/>
      <c r="F363" s="182"/>
      <c r="G363" s="20" t="s">
        <v>946</v>
      </c>
      <c r="H363" s="20" t="s">
        <v>943</v>
      </c>
      <c r="I363" s="52" t="s">
        <v>780</v>
      </c>
      <c r="J363" s="24" t="s">
        <v>497</v>
      </c>
      <c r="K363" s="52" t="s">
        <v>348</v>
      </c>
      <c r="L363" s="24" t="s">
        <v>298</v>
      </c>
      <c r="M363" s="24" t="s">
        <v>186</v>
      </c>
      <c r="N363" s="24"/>
      <c r="O363" s="24"/>
      <c r="P363" s="24"/>
      <c r="Q363" s="24"/>
      <c r="R363" s="24"/>
      <c r="S363" s="24" t="s">
        <v>186</v>
      </c>
      <c r="T363" s="24"/>
      <c r="U363" s="24"/>
      <c r="V363" s="24"/>
      <c r="W363" s="28">
        <f t="shared" si="129"/>
        <v>1</v>
      </c>
      <c r="X363" s="24"/>
      <c r="Y363" s="91"/>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t="s">
        <v>757</v>
      </c>
      <c r="AW363" s="24"/>
      <c r="AX363" s="24" t="s">
        <v>757</v>
      </c>
      <c r="AY363" s="24" t="s">
        <v>757</v>
      </c>
      <c r="AZ363" s="24"/>
      <c r="BA363" s="24"/>
      <c r="BB363" s="24"/>
      <c r="BC363" s="24"/>
      <c r="BD363" s="24"/>
      <c r="BE363" s="24"/>
      <c r="BF363" s="24"/>
      <c r="BG363" s="24"/>
      <c r="BH363" s="24"/>
      <c r="BI363" s="24">
        <v>2</v>
      </c>
      <c r="BJ363" s="24">
        <v>2</v>
      </c>
      <c r="BK363" s="24">
        <v>2</v>
      </c>
      <c r="BL363" s="24">
        <v>2</v>
      </c>
      <c r="BM363" s="24">
        <v>2</v>
      </c>
      <c r="BN363" s="24">
        <v>2</v>
      </c>
      <c r="BO363" s="24">
        <v>2</v>
      </c>
      <c r="BP363" s="24">
        <v>2</v>
      </c>
      <c r="BQ363" s="24">
        <v>2</v>
      </c>
      <c r="BR363" s="24">
        <v>2</v>
      </c>
      <c r="BS363" s="24">
        <v>2</v>
      </c>
      <c r="BT363" s="24">
        <v>2</v>
      </c>
      <c r="BU363" s="24">
        <v>2</v>
      </c>
      <c r="BV363" s="24">
        <v>2</v>
      </c>
      <c r="BW363" s="24">
        <v>2</v>
      </c>
      <c r="BX363" s="24">
        <v>2</v>
      </c>
      <c r="BY363" s="24">
        <v>2</v>
      </c>
      <c r="BZ363" s="24">
        <v>2</v>
      </c>
      <c r="CA363" s="24">
        <v>2</v>
      </c>
      <c r="CB363" s="24">
        <v>2</v>
      </c>
      <c r="CC363" s="24">
        <v>1</v>
      </c>
      <c r="CD363" s="24">
        <v>2</v>
      </c>
      <c r="CE363" s="24">
        <v>2</v>
      </c>
      <c r="CF363" s="24">
        <v>2</v>
      </c>
      <c r="CG363" s="24">
        <v>2</v>
      </c>
      <c r="CH363" s="24">
        <v>2</v>
      </c>
      <c r="CI363" s="24">
        <v>2</v>
      </c>
      <c r="CJ363" s="24"/>
      <c r="CK363" s="24">
        <v>2</v>
      </c>
      <c r="CL363" s="57">
        <f t="shared" si="131"/>
        <v>27</v>
      </c>
      <c r="CM363" s="67">
        <f t="shared" si="132"/>
        <v>0.9642857142857143</v>
      </c>
      <c r="CN363" s="57">
        <f t="shared" si="133"/>
        <v>1</v>
      </c>
      <c r="CO363" s="67">
        <f t="shared" si="134"/>
        <v>3.5714285714285712E-2</v>
      </c>
      <c r="CP363" s="57">
        <f t="shared" si="135"/>
        <v>0</v>
      </c>
      <c r="CQ363" s="67">
        <f t="shared" si="136"/>
        <v>0</v>
      </c>
      <c r="CR363" s="57">
        <f t="shared" si="137"/>
        <v>1.9642857142857142</v>
      </c>
      <c r="CS363" s="57" t="str">
        <f t="shared" si="130"/>
        <v>Đạt mục tiêu</v>
      </c>
    </row>
    <row r="364" spans="1:97" ht="48.75" customHeight="1">
      <c r="A364" s="21"/>
      <c r="B364" s="24"/>
      <c r="C364" s="181" t="s">
        <v>233</v>
      </c>
      <c r="D364" s="181" t="s">
        <v>10</v>
      </c>
      <c r="E364" s="181" t="s">
        <v>232</v>
      </c>
      <c r="F364" s="181" t="s">
        <v>10</v>
      </c>
      <c r="G364" s="20" t="s">
        <v>950</v>
      </c>
      <c r="H364" s="20" t="s">
        <v>947</v>
      </c>
      <c r="I364" s="52" t="s">
        <v>780</v>
      </c>
      <c r="J364" s="24" t="s">
        <v>497</v>
      </c>
      <c r="K364" s="52" t="s">
        <v>348</v>
      </c>
      <c r="L364" s="24" t="s">
        <v>298</v>
      </c>
      <c r="M364" s="24" t="s">
        <v>186</v>
      </c>
      <c r="N364" s="24"/>
      <c r="O364" s="24"/>
      <c r="P364" s="24"/>
      <c r="Q364" s="24"/>
      <c r="R364" s="24"/>
      <c r="S364" s="24"/>
      <c r="T364" s="24" t="s">
        <v>186</v>
      </c>
      <c r="U364" s="24"/>
      <c r="V364" s="24"/>
      <c r="W364" s="28">
        <f t="shared" si="129"/>
        <v>1</v>
      </c>
      <c r="X364" s="24"/>
      <c r="Y364" s="91"/>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t="s">
        <v>757</v>
      </c>
      <c r="AX364" s="24"/>
      <c r="AY364" s="24"/>
      <c r="AZ364" s="24" t="s">
        <v>757</v>
      </c>
      <c r="BA364" s="24" t="s">
        <v>757</v>
      </c>
      <c r="BB364" s="24" t="s">
        <v>757</v>
      </c>
      <c r="BC364" s="24"/>
      <c r="BD364" s="24"/>
      <c r="BE364" s="24"/>
      <c r="BF364" s="24"/>
      <c r="BG364" s="24"/>
      <c r="BH364" s="24"/>
      <c r="BI364" s="24">
        <v>2</v>
      </c>
      <c r="BJ364" s="24">
        <v>2</v>
      </c>
      <c r="BK364" s="24">
        <v>1</v>
      </c>
      <c r="BL364" s="24">
        <v>2</v>
      </c>
      <c r="BM364" s="24">
        <v>2</v>
      </c>
      <c r="BN364" s="24">
        <v>2</v>
      </c>
      <c r="BO364" s="24">
        <v>2</v>
      </c>
      <c r="BP364" s="24">
        <v>1</v>
      </c>
      <c r="BQ364" s="24">
        <v>2</v>
      </c>
      <c r="BR364" s="24">
        <v>1</v>
      </c>
      <c r="BS364" s="24">
        <v>2</v>
      </c>
      <c r="BT364" s="24">
        <v>2</v>
      </c>
      <c r="BU364" s="24">
        <v>2</v>
      </c>
      <c r="BV364" s="24">
        <v>2</v>
      </c>
      <c r="BW364" s="24">
        <v>2</v>
      </c>
      <c r="BX364" s="24">
        <v>2</v>
      </c>
      <c r="BY364" s="24">
        <v>2</v>
      </c>
      <c r="BZ364" s="24">
        <v>2</v>
      </c>
      <c r="CA364" s="24">
        <v>2</v>
      </c>
      <c r="CB364" s="24">
        <v>1</v>
      </c>
      <c r="CC364" s="24">
        <v>1</v>
      </c>
      <c r="CD364" s="24">
        <v>2</v>
      </c>
      <c r="CE364" s="24">
        <v>2</v>
      </c>
      <c r="CF364" s="24">
        <v>2</v>
      </c>
      <c r="CG364" s="24">
        <v>2</v>
      </c>
      <c r="CH364" s="24">
        <v>2</v>
      </c>
      <c r="CI364" s="24">
        <v>2</v>
      </c>
      <c r="CJ364" s="24">
        <v>2</v>
      </c>
      <c r="CK364" s="24">
        <v>2</v>
      </c>
      <c r="CL364" s="57">
        <f t="shared" si="131"/>
        <v>24</v>
      </c>
      <c r="CM364" s="67">
        <f t="shared" si="132"/>
        <v>0.82758620689655171</v>
      </c>
      <c r="CN364" s="57">
        <f t="shared" si="133"/>
        <v>5</v>
      </c>
      <c r="CO364" s="67">
        <f t="shared" si="134"/>
        <v>0.17241379310344829</v>
      </c>
      <c r="CP364" s="57">
        <f t="shared" si="135"/>
        <v>0</v>
      </c>
      <c r="CQ364" s="67">
        <f t="shared" si="136"/>
        <v>0</v>
      </c>
      <c r="CR364" s="57">
        <f t="shared" si="137"/>
        <v>1.8275862068965518</v>
      </c>
      <c r="CS364" s="57" t="str">
        <f t="shared" si="130"/>
        <v>Đạt mục tiêu</v>
      </c>
    </row>
    <row r="365" spans="1:97" ht="50.25" customHeight="1">
      <c r="A365" s="21"/>
      <c r="B365" s="24"/>
      <c r="C365" s="190"/>
      <c r="D365" s="190"/>
      <c r="E365" s="190"/>
      <c r="F365" s="190"/>
      <c r="G365" s="20" t="s">
        <v>951</v>
      </c>
      <c r="H365" s="20" t="s">
        <v>948</v>
      </c>
      <c r="I365" s="52" t="s">
        <v>780</v>
      </c>
      <c r="J365" s="24" t="s">
        <v>497</v>
      </c>
      <c r="K365" s="52" t="s">
        <v>348</v>
      </c>
      <c r="L365" s="24" t="s">
        <v>298</v>
      </c>
      <c r="M365" s="24" t="s">
        <v>186</v>
      </c>
      <c r="N365" s="24"/>
      <c r="O365" s="24"/>
      <c r="P365" s="24"/>
      <c r="Q365" s="24"/>
      <c r="R365" s="24"/>
      <c r="S365" s="24"/>
      <c r="T365" s="24"/>
      <c r="U365" s="24" t="s">
        <v>186</v>
      </c>
      <c r="V365" s="24"/>
      <c r="W365" s="28">
        <f t="shared" si="129"/>
        <v>1</v>
      </c>
      <c r="X365" s="24"/>
      <c r="Y365" s="91"/>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t="s">
        <v>757</v>
      </c>
      <c r="BD365" s="24" t="s">
        <v>757</v>
      </c>
      <c r="BE365" s="24" t="s">
        <v>757</v>
      </c>
      <c r="BF365" s="24"/>
      <c r="BG365" s="24"/>
      <c r="BH365" s="24"/>
      <c r="BI365" s="24">
        <v>2</v>
      </c>
      <c r="BJ365" s="24">
        <v>2</v>
      </c>
      <c r="BK365" s="24">
        <v>1</v>
      </c>
      <c r="BL365" s="24">
        <v>2</v>
      </c>
      <c r="BM365" s="24">
        <v>2</v>
      </c>
      <c r="BN365" s="24">
        <v>2</v>
      </c>
      <c r="BO365" s="24">
        <v>2</v>
      </c>
      <c r="BP365" s="24">
        <v>1</v>
      </c>
      <c r="BQ365" s="24">
        <v>2</v>
      </c>
      <c r="BR365" s="24">
        <v>2</v>
      </c>
      <c r="BS365" s="24">
        <v>2</v>
      </c>
      <c r="BT365" s="24">
        <v>2</v>
      </c>
      <c r="BU365" s="24">
        <v>2</v>
      </c>
      <c r="BV365" s="24">
        <v>2</v>
      </c>
      <c r="BW365" s="24">
        <v>2</v>
      </c>
      <c r="BX365" s="24">
        <v>2</v>
      </c>
      <c r="BY365" s="24">
        <v>2</v>
      </c>
      <c r="BZ365" s="24">
        <v>2</v>
      </c>
      <c r="CA365" s="24">
        <v>2</v>
      </c>
      <c r="CB365" s="24">
        <v>1</v>
      </c>
      <c r="CC365" s="24">
        <v>1</v>
      </c>
      <c r="CD365" s="24">
        <v>2</v>
      </c>
      <c r="CE365" s="24">
        <v>2</v>
      </c>
      <c r="CF365" s="24">
        <v>2</v>
      </c>
      <c r="CG365" s="24">
        <v>2</v>
      </c>
      <c r="CH365" s="24">
        <v>2</v>
      </c>
      <c r="CI365" s="24">
        <v>2</v>
      </c>
      <c r="CJ365" s="24">
        <v>2</v>
      </c>
      <c r="CK365" s="24">
        <v>2</v>
      </c>
      <c r="CL365" s="57">
        <f t="shared" si="131"/>
        <v>25</v>
      </c>
      <c r="CM365" s="67">
        <f t="shared" si="132"/>
        <v>0.86206896551724133</v>
      </c>
      <c r="CN365" s="57">
        <f t="shared" si="133"/>
        <v>4</v>
      </c>
      <c r="CO365" s="67">
        <f t="shared" si="134"/>
        <v>0.13793103448275862</v>
      </c>
      <c r="CP365" s="57">
        <f t="shared" si="135"/>
        <v>0</v>
      </c>
      <c r="CQ365" s="67">
        <f t="shared" si="136"/>
        <v>0</v>
      </c>
      <c r="CR365" s="57">
        <f t="shared" si="137"/>
        <v>1.8620689655172413</v>
      </c>
      <c r="CS365" s="57" t="str">
        <f t="shared" si="130"/>
        <v>Đạt mục tiêu</v>
      </c>
    </row>
    <row r="366" spans="1:97" ht="48" customHeight="1">
      <c r="A366" s="21">
        <v>257</v>
      </c>
      <c r="B366" s="24">
        <v>524</v>
      </c>
      <c r="C366" s="182"/>
      <c r="D366" s="182"/>
      <c r="E366" s="182"/>
      <c r="F366" s="182"/>
      <c r="G366" s="20" t="s">
        <v>952</v>
      </c>
      <c r="H366" s="20" t="s">
        <v>949</v>
      </c>
      <c r="I366" s="52" t="s">
        <v>780</v>
      </c>
      <c r="J366" s="24" t="s">
        <v>497</v>
      </c>
      <c r="K366" s="52" t="s">
        <v>348</v>
      </c>
      <c r="L366" s="24" t="s">
        <v>298</v>
      </c>
      <c r="M366" s="24" t="s">
        <v>186</v>
      </c>
      <c r="N366" s="24"/>
      <c r="O366" s="24"/>
      <c r="P366" s="24"/>
      <c r="Q366" s="24"/>
      <c r="R366" s="24"/>
      <c r="S366" s="24"/>
      <c r="T366" s="24"/>
      <c r="U366" s="24"/>
      <c r="V366" s="24" t="s">
        <v>186</v>
      </c>
      <c r="W366" s="28">
        <f t="shared" si="129"/>
        <v>1</v>
      </c>
      <c r="X366" s="24"/>
      <c r="Y366" s="91"/>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t="s">
        <v>757</v>
      </c>
      <c r="BG366" s="24" t="s">
        <v>757</v>
      </c>
      <c r="BH366" s="24" t="s">
        <v>757</v>
      </c>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57">
        <f t="shared" si="131"/>
        <v>0</v>
      </c>
      <c r="CM366" s="67" t="e">
        <f t="shared" si="132"/>
        <v>#DIV/0!</v>
      </c>
      <c r="CN366" s="57">
        <f t="shared" si="133"/>
        <v>0</v>
      </c>
      <c r="CO366" s="67" t="e">
        <f t="shared" si="134"/>
        <v>#DIV/0!</v>
      </c>
      <c r="CP366" s="57">
        <f t="shared" si="135"/>
        <v>0</v>
      </c>
      <c r="CQ366" s="67" t="e">
        <f t="shared" si="136"/>
        <v>#DIV/0!</v>
      </c>
      <c r="CR366" s="57" t="e">
        <f t="shared" si="137"/>
        <v>#DIV/0!</v>
      </c>
      <c r="CS366" s="57" t="e">
        <f t="shared" si="130"/>
        <v>#DIV/0!</v>
      </c>
    </row>
    <row r="367" spans="1:97" ht="31.5">
      <c r="A367" s="21">
        <v>258</v>
      </c>
      <c r="B367" s="28">
        <v>525</v>
      </c>
      <c r="C367" s="186" t="s">
        <v>267</v>
      </c>
      <c r="D367" s="186"/>
      <c r="E367" s="186"/>
      <c r="F367" s="29" t="s">
        <v>361</v>
      </c>
      <c r="G367" s="29" t="s">
        <v>361</v>
      </c>
      <c r="H367" s="29" t="s">
        <v>361</v>
      </c>
      <c r="I367" s="29" t="s">
        <v>361</v>
      </c>
      <c r="J367" s="29" t="s">
        <v>361</v>
      </c>
      <c r="K367" s="52" t="s">
        <v>348</v>
      </c>
      <c r="L367" s="29" t="s">
        <v>361</v>
      </c>
      <c r="M367" s="29" t="s">
        <v>361</v>
      </c>
      <c r="N367" s="29" t="s">
        <v>361</v>
      </c>
      <c r="O367" s="29" t="s">
        <v>361</v>
      </c>
      <c r="P367" s="29" t="s">
        <v>361</v>
      </c>
      <c r="Q367" s="29" t="s">
        <v>361</v>
      </c>
      <c r="R367" s="29" t="s">
        <v>361</v>
      </c>
      <c r="S367" s="29" t="s">
        <v>361</v>
      </c>
      <c r="T367" s="29" t="s">
        <v>361</v>
      </c>
      <c r="U367" s="29" t="s">
        <v>361</v>
      </c>
      <c r="V367" s="29" t="s">
        <v>361</v>
      </c>
      <c r="W367" s="28">
        <f t="shared" si="129"/>
        <v>0</v>
      </c>
      <c r="X367" s="29"/>
      <c r="Y367" s="91">
        <f>SUM(Y368:Y437)</f>
        <v>28</v>
      </c>
      <c r="Z367" s="29" t="s">
        <v>361</v>
      </c>
      <c r="AA367" s="29" t="s">
        <v>361</v>
      </c>
      <c r="AB367" s="29" t="s">
        <v>361</v>
      </c>
      <c r="AC367" s="29" t="s">
        <v>361</v>
      </c>
      <c r="AD367" s="29" t="s">
        <v>361</v>
      </c>
      <c r="AE367" s="29" t="s">
        <v>361</v>
      </c>
      <c r="AF367" s="29" t="s">
        <v>361</v>
      </c>
      <c r="AG367" s="29" t="s">
        <v>361</v>
      </c>
      <c r="AH367" s="29" t="s">
        <v>361</v>
      </c>
      <c r="AI367" s="29" t="s">
        <v>361</v>
      </c>
      <c r="AJ367" s="29" t="s">
        <v>361</v>
      </c>
      <c r="AK367" s="29" t="s">
        <v>361</v>
      </c>
      <c r="AL367" s="29" t="s">
        <v>361</v>
      </c>
      <c r="AM367" s="29" t="s">
        <v>361</v>
      </c>
      <c r="AN367" s="29" t="s">
        <v>361</v>
      </c>
      <c r="AO367" s="29" t="s">
        <v>361</v>
      </c>
      <c r="AP367" s="29"/>
      <c r="AQ367" s="29" t="s">
        <v>361</v>
      </c>
      <c r="AR367" s="29" t="s">
        <v>361</v>
      </c>
      <c r="AS367" s="29" t="s">
        <v>361</v>
      </c>
      <c r="AT367" s="29" t="s">
        <v>361</v>
      </c>
      <c r="AU367" s="29" t="s">
        <v>361</v>
      </c>
      <c r="AV367" s="29" t="s">
        <v>361</v>
      </c>
      <c r="AW367" s="29" t="s">
        <v>361</v>
      </c>
      <c r="AX367" s="29" t="s">
        <v>361</v>
      </c>
      <c r="AY367" s="29" t="s">
        <v>361</v>
      </c>
      <c r="AZ367" s="29" t="s">
        <v>361</v>
      </c>
      <c r="BA367" s="29" t="s">
        <v>361</v>
      </c>
      <c r="BB367" s="29"/>
      <c r="BC367" s="29" t="s">
        <v>361</v>
      </c>
      <c r="BD367" s="29" t="s">
        <v>361</v>
      </c>
      <c r="BE367" s="29" t="s">
        <v>361</v>
      </c>
      <c r="BF367" s="29" t="s">
        <v>361</v>
      </c>
      <c r="BG367" s="29" t="s">
        <v>361</v>
      </c>
      <c r="BH367" s="29" t="s">
        <v>361</v>
      </c>
      <c r="BI367" s="29" t="s">
        <v>361</v>
      </c>
      <c r="BJ367" s="29" t="s">
        <v>361</v>
      </c>
      <c r="BK367" s="29" t="s">
        <v>361</v>
      </c>
      <c r="BL367" s="29" t="s">
        <v>361</v>
      </c>
      <c r="BM367" s="29" t="s">
        <v>361</v>
      </c>
      <c r="BN367" s="29" t="s">
        <v>361</v>
      </c>
      <c r="BO367" s="29" t="s">
        <v>361</v>
      </c>
      <c r="BP367" s="29" t="s">
        <v>361</v>
      </c>
      <c r="BQ367" s="29" t="s">
        <v>361</v>
      </c>
      <c r="BR367" s="29" t="s">
        <v>361</v>
      </c>
      <c r="BS367" s="29" t="s">
        <v>361</v>
      </c>
      <c r="BT367" s="29" t="s">
        <v>361</v>
      </c>
      <c r="BU367" s="29" t="s">
        <v>361</v>
      </c>
      <c r="BV367" s="29" t="s">
        <v>361</v>
      </c>
      <c r="BW367" s="29" t="s">
        <v>361</v>
      </c>
      <c r="BX367" s="29" t="s">
        <v>361</v>
      </c>
      <c r="BY367" s="29" t="s">
        <v>361</v>
      </c>
      <c r="BZ367" s="29" t="s">
        <v>361</v>
      </c>
      <c r="CA367" s="29" t="s">
        <v>361</v>
      </c>
      <c r="CB367" s="29" t="s">
        <v>361</v>
      </c>
      <c r="CC367" s="29" t="s">
        <v>361</v>
      </c>
      <c r="CD367" s="29" t="s">
        <v>361</v>
      </c>
      <c r="CE367" s="29" t="s">
        <v>361</v>
      </c>
      <c r="CF367" s="29" t="s">
        <v>361</v>
      </c>
      <c r="CG367" s="29" t="s">
        <v>361</v>
      </c>
      <c r="CH367" s="29" t="s">
        <v>361</v>
      </c>
      <c r="CI367" s="29" t="s">
        <v>361</v>
      </c>
      <c r="CJ367" s="29" t="s">
        <v>361</v>
      </c>
      <c r="CK367" s="29" t="s">
        <v>361</v>
      </c>
      <c r="CL367" s="29" t="s">
        <v>361</v>
      </c>
      <c r="CM367" s="29" t="s">
        <v>361</v>
      </c>
      <c r="CN367" s="29" t="s">
        <v>361</v>
      </c>
      <c r="CO367" s="29" t="s">
        <v>361</v>
      </c>
      <c r="CP367" s="29" t="s">
        <v>361</v>
      </c>
      <c r="CQ367" s="29" t="s">
        <v>361</v>
      </c>
      <c r="CR367" s="29" t="s">
        <v>361</v>
      </c>
      <c r="CS367" s="29" t="s">
        <v>361</v>
      </c>
    </row>
    <row r="368" spans="1:97" ht="47.25">
      <c r="A368" s="21">
        <v>259</v>
      </c>
      <c r="B368" s="24">
        <v>528</v>
      </c>
      <c r="C368" s="181" t="s">
        <v>59</v>
      </c>
      <c r="D368" s="191" t="s">
        <v>10</v>
      </c>
      <c r="E368" s="181" t="s">
        <v>58</v>
      </c>
      <c r="F368" s="191" t="s">
        <v>12</v>
      </c>
      <c r="G368" s="18" t="s">
        <v>504</v>
      </c>
      <c r="H368" s="18" t="s">
        <v>1072</v>
      </c>
      <c r="I368" s="52" t="s">
        <v>780</v>
      </c>
      <c r="J368" s="24" t="s">
        <v>497</v>
      </c>
      <c r="K368" s="52" t="s">
        <v>348</v>
      </c>
      <c r="L368" s="24" t="s">
        <v>298</v>
      </c>
      <c r="M368" s="24" t="s">
        <v>186</v>
      </c>
      <c r="N368" s="24" t="s">
        <v>186</v>
      </c>
      <c r="O368" s="24"/>
      <c r="P368" s="24"/>
      <c r="Q368" s="24"/>
      <c r="R368" s="24"/>
      <c r="S368" s="24"/>
      <c r="T368" s="24"/>
      <c r="U368" s="24"/>
      <c r="V368" s="24"/>
      <c r="W368" s="28">
        <f t="shared" si="129"/>
        <v>1</v>
      </c>
      <c r="X368" s="24"/>
      <c r="Y368" s="91"/>
      <c r="Z368" s="24" t="s">
        <v>757</v>
      </c>
      <c r="AA368" s="24" t="s">
        <v>757</v>
      </c>
      <c r="AB368" s="24" t="s">
        <v>757</v>
      </c>
      <c r="AC368" s="24" t="s">
        <v>757</v>
      </c>
      <c r="AD368" s="24" t="s">
        <v>757</v>
      </c>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v>2</v>
      </c>
      <c r="BJ368" s="24">
        <v>2</v>
      </c>
      <c r="BK368" s="24">
        <v>2</v>
      </c>
      <c r="BL368" s="24">
        <v>2</v>
      </c>
      <c r="BM368" s="24">
        <v>2</v>
      </c>
      <c r="BN368" s="24">
        <v>2</v>
      </c>
      <c r="BO368" s="24">
        <v>2</v>
      </c>
      <c r="BP368" s="24">
        <v>2</v>
      </c>
      <c r="BQ368" s="24">
        <v>2</v>
      </c>
      <c r="BR368" s="24">
        <v>2</v>
      </c>
      <c r="BS368" s="24">
        <v>2</v>
      </c>
      <c r="BT368" s="24">
        <v>2</v>
      </c>
      <c r="BU368" s="24">
        <v>2</v>
      </c>
      <c r="BV368" s="24">
        <v>2</v>
      </c>
      <c r="BW368" s="24">
        <v>2</v>
      </c>
      <c r="BX368" s="24">
        <v>2</v>
      </c>
      <c r="BY368" s="24">
        <v>2</v>
      </c>
      <c r="BZ368" s="24">
        <v>2</v>
      </c>
      <c r="CA368" s="24">
        <v>2</v>
      </c>
      <c r="CB368" s="24">
        <v>2</v>
      </c>
      <c r="CC368" s="24">
        <v>1</v>
      </c>
      <c r="CD368" s="24">
        <v>2</v>
      </c>
      <c r="CE368" s="24">
        <v>2</v>
      </c>
      <c r="CF368" s="24">
        <v>2</v>
      </c>
      <c r="CG368" s="24">
        <v>2</v>
      </c>
      <c r="CH368" s="24">
        <v>2</v>
      </c>
      <c r="CI368" s="24">
        <v>2</v>
      </c>
      <c r="CJ368" s="24"/>
      <c r="CK368" s="24">
        <v>2</v>
      </c>
      <c r="CL368" s="57">
        <f t="shared" ref="CL368:CL378" si="138">COUNTIF($BI368:$CK368,2)</f>
        <v>27</v>
      </c>
      <c r="CM368" s="67">
        <f t="shared" ref="CM368:CM378" si="139">CL368/COUNTA($BI368:$CK368)</f>
        <v>0.9642857142857143</v>
      </c>
      <c r="CN368" s="57">
        <f t="shared" ref="CN368:CN378" si="140">COUNTIF($BI368:$CK368,1)</f>
        <v>1</v>
      </c>
      <c r="CO368" s="67">
        <f t="shared" ref="CO368:CO378" si="141">CN368/COUNTA($BI368:$CK368)</f>
        <v>3.5714285714285712E-2</v>
      </c>
      <c r="CP368" s="57">
        <f t="shared" ref="CP368:CP378" si="142">COUNTIF($BI368:$CK368,0)</f>
        <v>0</v>
      </c>
      <c r="CQ368" s="67">
        <f t="shared" ref="CQ368:CQ378" si="143">CP368/COUNTA($BI368:$CK368)</f>
        <v>0</v>
      </c>
      <c r="CR368" s="57">
        <f t="shared" ref="CR368:CR378" si="144">(((CL368*2)+(CN368*1)+(CP368*0)))/COUNTA($BI368:$CK368)</f>
        <v>1.9642857142857142</v>
      </c>
      <c r="CS368" s="57" t="str">
        <f t="shared" si="130"/>
        <v>Đạt mục tiêu</v>
      </c>
    </row>
    <row r="369" spans="1:97" ht="34.5" customHeight="1">
      <c r="A369" s="21"/>
      <c r="B369" s="24"/>
      <c r="C369" s="190"/>
      <c r="D369" s="192"/>
      <c r="E369" s="190"/>
      <c r="F369" s="192"/>
      <c r="G369" s="18" t="s">
        <v>505</v>
      </c>
      <c r="H369" s="18" t="s">
        <v>1073</v>
      </c>
      <c r="I369" s="52" t="s">
        <v>780</v>
      </c>
      <c r="J369" s="24" t="s">
        <v>497</v>
      </c>
      <c r="K369" s="52" t="s">
        <v>348</v>
      </c>
      <c r="L369" s="24" t="s">
        <v>298</v>
      </c>
      <c r="M369" s="24" t="s">
        <v>186</v>
      </c>
      <c r="N369" s="24"/>
      <c r="O369" s="24" t="s">
        <v>186</v>
      </c>
      <c r="P369" s="24"/>
      <c r="Q369" s="24"/>
      <c r="R369" s="24"/>
      <c r="S369" s="24"/>
      <c r="T369" s="24"/>
      <c r="U369" s="24"/>
      <c r="V369" s="24"/>
      <c r="W369" s="28">
        <f t="shared" si="129"/>
        <v>1</v>
      </c>
      <c r="X369" s="24"/>
      <c r="Y369" s="93"/>
      <c r="Z369" s="24"/>
      <c r="AA369" s="24"/>
      <c r="AB369" s="24"/>
      <c r="AC369" s="24"/>
      <c r="AD369" s="24"/>
      <c r="AE369" s="24" t="s">
        <v>757</v>
      </c>
      <c r="AF369" s="24" t="s">
        <v>757</v>
      </c>
      <c r="AG369" s="24" t="s">
        <v>757</v>
      </c>
      <c r="AH369" s="24" t="s">
        <v>757</v>
      </c>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v>2</v>
      </c>
      <c r="BJ369" s="24">
        <v>2</v>
      </c>
      <c r="BK369" s="24">
        <v>2</v>
      </c>
      <c r="BL369" s="24">
        <v>2</v>
      </c>
      <c r="BM369" s="24">
        <v>2</v>
      </c>
      <c r="BN369" s="24">
        <v>2</v>
      </c>
      <c r="BO369" s="24">
        <v>2</v>
      </c>
      <c r="BP369" s="24">
        <v>2</v>
      </c>
      <c r="BQ369" s="24">
        <v>2</v>
      </c>
      <c r="BR369" s="24">
        <v>2</v>
      </c>
      <c r="BS369" s="24">
        <v>2</v>
      </c>
      <c r="BT369" s="24">
        <v>2</v>
      </c>
      <c r="BU369" s="24">
        <v>2</v>
      </c>
      <c r="BV369" s="24">
        <v>2</v>
      </c>
      <c r="BW369" s="24">
        <v>2</v>
      </c>
      <c r="BX369" s="24">
        <v>2</v>
      </c>
      <c r="BY369" s="24">
        <v>2</v>
      </c>
      <c r="BZ369" s="24">
        <v>2</v>
      </c>
      <c r="CA369" s="24">
        <v>2</v>
      </c>
      <c r="CB369" s="24">
        <v>2</v>
      </c>
      <c r="CC369" s="24">
        <v>1</v>
      </c>
      <c r="CD369" s="24">
        <v>2</v>
      </c>
      <c r="CE369" s="24">
        <v>2</v>
      </c>
      <c r="CF369" s="24">
        <v>2</v>
      </c>
      <c r="CG369" s="24">
        <v>2</v>
      </c>
      <c r="CH369" s="24">
        <v>2</v>
      </c>
      <c r="CI369" s="24">
        <v>2</v>
      </c>
      <c r="CJ369" s="24"/>
      <c r="CK369" s="24">
        <v>2</v>
      </c>
      <c r="CL369" s="57">
        <f t="shared" si="138"/>
        <v>27</v>
      </c>
      <c r="CM369" s="67">
        <f t="shared" si="139"/>
        <v>0.9642857142857143</v>
      </c>
      <c r="CN369" s="57">
        <f t="shared" si="140"/>
        <v>1</v>
      </c>
      <c r="CO369" s="67">
        <f t="shared" si="141"/>
        <v>3.5714285714285712E-2</v>
      </c>
      <c r="CP369" s="57">
        <f t="shared" si="142"/>
        <v>0</v>
      </c>
      <c r="CQ369" s="67">
        <f t="shared" si="143"/>
        <v>0</v>
      </c>
      <c r="CR369" s="57">
        <f t="shared" si="144"/>
        <v>1.9642857142857142</v>
      </c>
      <c r="CS369" s="57" t="str">
        <f t="shared" si="130"/>
        <v>Đạt mục tiêu</v>
      </c>
    </row>
    <row r="370" spans="1:97" ht="34.5" customHeight="1">
      <c r="A370" s="21"/>
      <c r="B370" s="24"/>
      <c r="C370" s="190"/>
      <c r="D370" s="192"/>
      <c r="E370" s="190"/>
      <c r="F370" s="192"/>
      <c r="G370" s="18" t="s">
        <v>506</v>
      </c>
      <c r="H370" s="18" t="s">
        <v>1074</v>
      </c>
      <c r="I370" s="52" t="s">
        <v>780</v>
      </c>
      <c r="J370" s="24" t="s">
        <v>497</v>
      </c>
      <c r="K370" s="52" t="s">
        <v>348</v>
      </c>
      <c r="L370" s="24" t="s">
        <v>298</v>
      </c>
      <c r="M370" s="24" t="s">
        <v>186</v>
      </c>
      <c r="N370" s="24"/>
      <c r="O370" s="24"/>
      <c r="P370" s="24" t="s">
        <v>186</v>
      </c>
      <c r="Q370" s="24"/>
      <c r="R370" s="24"/>
      <c r="S370" s="24"/>
      <c r="T370" s="24"/>
      <c r="U370" s="24"/>
      <c r="V370" s="24"/>
      <c r="W370" s="28">
        <f t="shared" si="129"/>
        <v>1</v>
      </c>
      <c r="X370" s="24"/>
      <c r="Y370" s="91"/>
      <c r="Z370" s="24"/>
      <c r="AA370" s="24"/>
      <c r="AB370" s="24"/>
      <c r="AC370" s="24"/>
      <c r="AD370" s="24"/>
      <c r="AE370" s="24"/>
      <c r="AF370" s="24"/>
      <c r="AG370" s="24"/>
      <c r="AH370" s="24"/>
      <c r="AI370" s="24" t="s">
        <v>757</v>
      </c>
      <c r="AJ370" s="24" t="s">
        <v>757</v>
      </c>
      <c r="AK370" s="24" t="s">
        <v>757</v>
      </c>
      <c r="AL370" s="24" t="s">
        <v>757</v>
      </c>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v>2</v>
      </c>
      <c r="BJ370" s="24">
        <v>2</v>
      </c>
      <c r="BK370" s="24">
        <v>2</v>
      </c>
      <c r="BL370" s="24">
        <v>2</v>
      </c>
      <c r="BM370" s="24">
        <v>2</v>
      </c>
      <c r="BN370" s="24">
        <v>2</v>
      </c>
      <c r="BO370" s="24">
        <v>2</v>
      </c>
      <c r="BP370" s="24">
        <v>2</v>
      </c>
      <c r="BQ370" s="24">
        <v>2</v>
      </c>
      <c r="BR370" s="24">
        <v>2</v>
      </c>
      <c r="BS370" s="24">
        <v>2</v>
      </c>
      <c r="BT370" s="24">
        <v>2</v>
      </c>
      <c r="BU370" s="24">
        <v>2</v>
      </c>
      <c r="BV370" s="24">
        <v>2</v>
      </c>
      <c r="BW370" s="24">
        <v>2</v>
      </c>
      <c r="BX370" s="24">
        <v>2</v>
      </c>
      <c r="BY370" s="24">
        <v>2</v>
      </c>
      <c r="BZ370" s="24">
        <v>2</v>
      </c>
      <c r="CA370" s="24">
        <v>2</v>
      </c>
      <c r="CB370" s="24">
        <v>2</v>
      </c>
      <c r="CC370" s="24">
        <v>1</v>
      </c>
      <c r="CD370" s="24">
        <v>2</v>
      </c>
      <c r="CE370" s="24">
        <v>2</v>
      </c>
      <c r="CF370" s="24">
        <v>2</v>
      </c>
      <c r="CG370" s="24">
        <v>2</v>
      </c>
      <c r="CH370" s="24">
        <v>2</v>
      </c>
      <c r="CI370" s="24">
        <v>2</v>
      </c>
      <c r="CJ370" s="24"/>
      <c r="CK370" s="24">
        <v>2</v>
      </c>
      <c r="CL370" s="57">
        <f t="shared" si="138"/>
        <v>27</v>
      </c>
      <c r="CM370" s="67">
        <f t="shared" si="139"/>
        <v>0.9642857142857143</v>
      </c>
      <c r="CN370" s="57">
        <f t="shared" si="140"/>
        <v>1</v>
      </c>
      <c r="CO370" s="67">
        <f t="shared" si="141"/>
        <v>3.5714285714285712E-2</v>
      </c>
      <c r="CP370" s="57">
        <f t="shared" si="142"/>
        <v>0</v>
      </c>
      <c r="CQ370" s="67">
        <f t="shared" si="143"/>
        <v>0</v>
      </c>
      <c r="CR370" s="57">
        <f t="shared" si="144"/>
        <v>1.9642857142857142</v>
      </c>
      <c r="CS370" s="57" t="str">
        <f t="shared" si="130"/>
        <v>Đạt mục tiêu</v>
      </c>
    </row>
    <row r="371" spans="1:97" ht="34.5" customHeight="1">
      <c r="A371" s="21"/>
      <c r="B371" s="24"/>
      <c r="C371" s="190"/>
      <c r="D371" s="192"/>
      <c r="E371" s="190"/>
      <c r="F371" s="192"/>
      <c r="G371" s="18" t="s">
        <v>507</v>
      </c>
      <c r="H371" s="18" t="s">
        <v>1075</v>
      </c>
      <c r="I371" s="52" t="s">
        <v>780</v>
      </c>
      <c r="J371" s="24" t="s">
        <v>497</v>
      </c>
      <c r="K371" s="52" t="s">
        <v>348</v>
      </c>
      <c r="L371" s="24" t="s">
        <v>298</v>
      </c>
      <c r="M371" s="24" t="s">
        <v>186</v>
      </c>
      <c r="N371" s="24"/>
      <c r="O371" s="24"/>
      <c r="P371" s="24"/>
      <c r="Q371" s="24" t="s">
        <v>186</v>
      </c>
      <c r="R371" s="24"/>
      <c r="S371" s="24"/>
      <c r="T371" s="24"/>
      <c r="U371" s="24"/>
      <c r="V371" s="24"/>
      <c r="W371" s="28">
        <f t="shared" si="129"/>
        <v>1</v>
      </c>
      <c r="X371" s="24"/>
      <c r="Y371" s="91"/>
      <c r="Z371" s="24"/>
      <c r="AA371" s="24"/>
      <c r="AB371" s="24"/>
      <c r="AC371" s="24"/>
      <c r="AD371" s="24"/>
      <c r="AE371" s="24"/>
      <c r="AF371" s="24"/>
      <c r="AG371" s="24"/>
      <c r="AH371" s="24"/>
      <c r="AI371" s="24"/>
      <c r="AJ371" s="24"/>
      <c r="AK371" s="24"/>
      <c r="AL371" s="24"/>
      <c r="AM371" s="24" t="s">
        <v>757</v>
      </c>
      <c r="AN371" s="24" t="s">
        <v>757</v>
      </c>
      <c r="AO371" s="24" t="s">
        <v>757</v>
      </c>
      <c r="AP371" s="24" t="s">
        <v>757</v>
      </c>
      <c r="AQ371" s="24" t="s">
        <v>757</v>
      </c>
      <c r="AR371" s="24"/>
      <c r="AS371" s="24"/>
      <c r="AT371" s="24"/>
      <c r="AU371" s="24"/>
      <c r="AV371" s="24"/>
      <c r="AW371" s="24"/>
      <c r="AX371" s="24"/>
      <c r="AY371" s="24"/>
      <c r="AZ371" s="24"/>
      <c r="BA371" s="24"/>
      <c r="BB371" s="24"/>
      <c r="BC371" s="24"/>
      <c r="BD371" s="24"/>
      <c r="BE371" s="24"/>
      <c r="BF371" s="24"/>
      <c r="BG371" s="24"/>
      <c r="BH371" s="24"/>
      <c r="BI371" s="24">
        <v>2</v>
      </c>
      <c r="BJ371" s="24">
        <v>2</v>
      </c>
      <c r="BK371" s="24">
        <v>2</v>
      </c>
      <c r="BL371" s="24">
        <v>2</v>
      </c>
      <c r="BM371" s="24">
        <v>2</v>
      </c>
      <c r="BN371" s="24">
        <v>2</v>
      </c>
      <c r="BO371" s="24">
        <v>2</v>
      </c>
      <c r="BP371" s="24">
        <v>2</v>
      </c>
      <c r="BQ371" s="24">
        <v>2</v>
      </c>
      <c r="BR371" s="24">
        <v>2</v>
      </c>
      <c r="BS371" s="24">
        <v>2</v>
      </c>
      <c r="BT371" s="24">
        <v>2</v>
      </c>
      <c r="BU371" s="24">
        <v>2</v>
      </c>
      <c r="BV371" s="24">
        <v>2</v>
      </c>
      <c r="BW371" s="24">
        <v>2</v>
      </c>
      <c r="BX371" s="24">
        <v>2</v>
      </c>
      <c r="BY371" s="24">
        <v>2</v>
      </c>
      <c r="BZ371" s="24">
        <v>2</v>
      </c>
      <c r="CA371" s="24">
        <v>2</v>
      </c>
      <c r="CB371" s="24">
        <v>2</v>
      </c>
      <c r="CC371" s="24">
        <v>1</v>
      </c>
      <c r="CD371" s="24">
        <v>2</v>
      </c>
      <c r="CE371" s="24">
        <v>2</v>
      </c>
      <c r="CF371" s="24">
        <v>2</v>
      </c>
      <c r="CG371" s="24">
        <v>2</v>
      </c>
      <c r="CH371" s="24">
        <v>2</v>
      </c>
      <c r="CI371" s="24">
        <v>2</v>
      </c>
      <c r="CJ371" s="24"/>
      <c r="CK371" s="24">
        <v>2</v>
      </c>
      <c r="CL371" s="57">
        <f t="shared" si="138"/>
        <v>27</v>
      </c>
      <c r="CM371" s="67">
        <f t="shared" si="139"/>
        <v>0.9642857142857143</v>
      </c>
      <c r="CN371" s="57">
        <f t="shared" si="140"/>
        <v>1</v>
      </c>
      <c r="CO371" s="67">
        <f t="shared" si="141"/>
        <v>3.5714285714285712E-2</v>
      </c>
      <c r="CP371" s="57">
        <f t="shared" si="142"/>
        <v>0</v>
      </c>
      <c r="CQ371" s="67">
        <f t="shared" si="143"/>
        <v>0</v>
      </c>
      <c r="CR371" s="57">
        <f t="shared" si="144"/>
        <v>1.9642857142857142</v>
      </c>
      <c r="CS371" s="57" t="str">
        <f t="shared" si="130"/>
        <v>Đạt mục tiêu</v>
      </c>
    </row>
    <row r="372" spans="1:97" ht="34.5" customHeight="1">
      <c r="A372" s="21"/>
      <c r="B372" s="24"/>
      <c r="C372" s="190"/>
      <c r="D372" s="192"/>
      <c r="E372" s="190"/>
      <c r="F372" s="192"/>
      <c r="G372" s="18" t="s">
        <v>508</v>
      </c>
      <c r="H372" s="18" t="s">
        <v>1076</v>
      </c>
      <c r="I372" s="52" t="s">
        <v>780</v>
      </c>
      <c r="J372" s="24" t="s">
        <v>497</v>
      </c>
      <c r="K372" s="52" t="s">
        <v>348</v>
      </c>
      <c r="L372" s="24" t="s">
        <v>298</v>
      </c>
      <c r="M372" s="24" t="s">
        <v>186</v>
      </c>
      <c r="N372" s="24"/>
      <c r="O372" s="24"/>
      <c r="P372" s="24"/>
      <c r="Q372" s="24" t="s">
        <v>186</v>
      </c>
      <c r="R372" s="24"/>
      <c r="S372" s="24"/>
      <c r="T372" s="24"/>
      <c r="U372" s="24"/>
      <c r="V372" s="24"/>
      <c r="W372" s="28">
        <f t="shared" si="129"/>
        <v>1</v>
      </c>
      <c r="X372" s="24"/>
      <c r="Y372" s="91"/>
      <c r="Z372" s="24"/>
      <c r="AA372" s="24"/>
      <c r="AB372" s="24"/>
      <c r="AC372" s="24"/>
      <c r="AD372" s="24"/>
      <c r="AE372" s="24"/>
      <c r="AF372" s="24"/>
      <c r="AG372" s="24"/>
      <c r="AH372" s="24"/>
      <c r="AI372" s="24"/>
      <c r="AJ372" s="24"/>
      <c r="AK372" s="24"/>
      <c r="AL372" s="24"/>
      <c r="AM372" s="24" t="s">
        <v>757</v>
      </c>
      <c r="AN372" s="24" t="s">
        <v>757</v>
      </c>
      <c r="AO372" s="24" t="s">
        <v>757</v>
      </c>
      <c r="AP372" s="24" t="s">
        <v>757</v>
      </c>
      <c r="AQ372" s="24" t="s">
        <v>757</v>
      </c>
      <c r="AR372" s="24"/>
      <c r="AS372" s="24"/>
      <c r="AT372" s="24"/>
      <c r="AU372" s="24"/>
      <c r="AV372" s="24"/>
      <c r="AW372" s="24"/>
      <c r="AX372" s="24"/>
      <c r="AY372" s="24"/>
      <c r="AZ372" s="24"/>
      <c r="BA372" s="24"/>
      <c r="BB372" s="24"/>
      <c r="BC372" s="24"/>
      <c r="BD372" s="24"/>
      <c r="BE372" s="24"/>
      <c r="BF372" s="24"/>
      <c r="BG372" s="24"/>
      <c r="BH372" s="24"/>
      <c r="BI372" s="24">
        <v>2</v>
      </c>
      <c r="BJ372" s="24">
        <v>2</v>
      </c>
      <c r="BK372" s="24">
        <v>2</v>
      </c>
      <c r="BL372" s="24">
        <v>2</v>
      </c>
      <c r="BM372" s="24">
        <v>2</v>
      </c>
      <c r="BN372" s="24">
        <v>2</v>
      </c>
      <c r="BO372" s="24">
        <v>2</v>
      </c>
      <c r="BP372" s="24">
        <v>2</v>
      </c>
      <c r="BQ372" s="24">
        <v>2</v>
      </c>
      <c r="BR372" s="24">
        <v>2</v>
      </c>
      <c r="BS372" s="24">
        <v>2</v>
      </c>
      <c r="BT372" s="24">
        <v>2</v>
      </c>
      <c r="BU372" s="24">
        <v>2</v>
      </c>
      <c r="BV372" s="24">
        <v>2</v>
      </c>
      <c r="BW372" s="24">
        <v>2</v>
      </c>
      <c r="BX372" s="24">
        <v>2</v>
      </c>
      <c r="BY372" s="24">
        <v>2</v>
      </c>
      <c r="BZ372" s="24">
        <v>2</v>
      </c>
      <c r="CA372" s="24">
        <v>2</v>
      </c>
      <c r="CB372" s="24">
        <v>2</v>
      </c>
      <c r="CC372" s="24">
        <v>1</v>
      </c>
      <c r="CD372" s="24">
        <v>2</v>
      </c>
      <c r="CE372" s="24">
        <v>2</v>
      </c>
      <c r="CF372" s="24">
        <v>2</v>
      </c>
      <c r="CG372" s="24">
        <v>2</v>
      </c>
      <c r="CH372" s="24">
        <v>2</v>
      </c>
      <c r="CI372" s="24">
        <v>2</v>
      </c>
      <c r="CJ372" s="24"/>
      <c r="CK372" s="24">
        <v>2</v>
      </c>
      <c r="CL372" s="57">
        <f t="shared" si="138"/>
        <v>27</v>
      </c>
      <c r="CM372" s="67">
        <f t="shared" si="139"/>
        <v>0.9642857142857143</v>
      </c>
      <c r="CN372" s="57">
        <f t="shared" si="140"/>
        <v>1</v>
      </c>
      <c r="CO372" s="67">
        <f t="shared" si="141"/>
        <v>3.5714285714285712E-2</v>
      </c>
      <c r="CP372" s="57">
        <f t="shared" si="142"/>
        <v>0</v>
      </c>
      <c r="CQ372" s="67">
        <f t="shared" si="143"/>
        <v>0</v>
      </c>
      <c r="CR372" s="57">
        <f t="shared" si="144"/>
        <v>1.9642857142857142</v>
      </c>
      <c r="CS372" s="57" t="str">
        <f t="shared" si="130"/>
        <v>Đạt mục tiêu</v>
      </c>
    </row>
    <row r="373" spans="1:97" ht="34.5" customHeight="1">
      <c r="A373" s="21"/>
      <c r="B373" s="24"/>
      <c r="C373" s="190"/>
      <c r="D373" s="192"/>
      <c r="E373" s="190"/>
      <c r="F373" s="192"/>
      <c r="G373" s="18" t="s">
        <v>641</v>
      </c>
      <c r="H373" s="18" t="s">
        <v>1077</v>
      </c>
      <c r="I373" s="52" t="s">
        <v>780</v>
      </c>
      <c r="J373" s="24" t="s">
        <v>497</v>
      </c>
      <c r="K373" s="52" t="s">
        <v>348</v>
      </c>
      <c r="L373" s="24" t="s">
        <v>298</v>
      </c>
      <c r="M373" s="24" t="s">
        <v>186</v>
      </c>
      <c r="N373" s="24"/>
      <c r="O373" s="24"/>
      <c r="P373" s="24"/>
      <c r="Q373" s="24"/>
      <c r="R373" s="24"/>
      <c r="S373" s="24" t="s">
        <v>186</v>
      </c>
      <c r="T373" s="24"/>
      <c r="U373" s="24"/>
      <c r="V373" s="24"/>
      <c r="W373" s="28">
        <f t="shared" si="129"/>
        <v>1</v>
      </c>
      <c r="X373" s="24"/>
      <c r="Y373" s="91"/>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t="s">
        <v>757</v>
      </c>
      <c r="AW373" s="24"/>
      <c r="AX373" s="24" t="s">
        <v>757</v>
      </c>
      <c r="AY373" s="24" t="s">
        <v>757</v>
      </c>
      <c r="AZ373" s="24"/>
      <c r="BA373" s="24"/>
      <c r="BB373" s="24"/>
      <c r="BC373" s="24"/>
      <c r="BD373" s="24"/>
      <c r="BE373" s="24"/>
      <c r="BF373" s="24"/>
      <c r="BG373" s="24"/>
      <c r="BH373" s="24"/>
      <c r="BI373" s="24">
        <v>2</v>
      </c>
      <c r="BJ373" s="24">
        <v>2</v>
      </c>
      <c r="BK373" s="24">
        <v>2</v>
      </c>
      <c r="BL373" s="24">
        <v>2</v>
      </c>
      <c r="BM373" s="24">
        <v>2</v>
      </c>
      <c r="BN373" s="24">
        <v>2</v>
      </c>
      <c r="BO373" s="24">
        <v>2</v>
      </c>
      <c r="BP373" s="24">
        <v>2</v>
      </c>
      <c r="BQ373" s="24">
        <v>2</v>
      </c>
      <c r="BR373" s="24">
        <v>2</v>
      </c>
      <c r="BS373" s="24">
        <v>2</v>
      </c>
      <c r="BT373" s="24">
        <v>2</v>
      </c>
      <c r="BU373" s="24">
        <v>2</v>
      </c>
      <c r="BV373" s="24">
        <v>2</v>
      </c>
      <c r="BW373" s="24">
        <v>2</v>
      </c>
      <c r="BX373" s="24">
        <v>2</v>
      </c>
      <c r="BY373" s="24">
        <v>2</v>
      </c>
      <c r="BZ373" s="24">
        <v>2</v>
      </c>
      <c r="CA373" s="24">
        <v>2</v>
      </c>
      <c r="CB373" s="24">
        <v>2</v>
      </c>
      <c r="CC373" s="24">
        <v>1</v>
      </c>
      <c r="CD373" s="24">
        <v>2</v>
      </c>
      <c r="CE373" s="24">
        <v>2</v>
      </c>
      <c r="CF373" s="24">
        <v>2</v>
      </c>
      <c r="CG373" s="24">
        <v>2</v>
      </c>
      <c r="CH373" s="24">
        <v>2</v>
      </c>
      <c r="CI373" s="24">
        <v>2</v>
      </c>
      <c r="CJ373" s="24"/>
      <c r="CK373" s="24">
        <v>2</v>
      </c>
      <c r="CL373" s="57">
        <f t="shared" si="138"/>
        <v>27</v>
      </c>
      <c r="CM373" s="67">
        <f t="shared" si="139"/>
        <v>0.9642857142857143</v>
      </c>
      <c r="CN373" s="57">
        <f t="shared" si="140"/>
        <v>1</v>
      </c>
      <c r="CO373" s="67">
        <f t="shared" si="141"/>
        <v>3.5714285714285712E-2</v>
      </c>
      <c r="CP373" s="57">
        <f t="shared" si="142"/>
        <v>0</v>
      </c>
      <c r="CQ373" s="67">
        <f t="shared" si="143"/>
        <v>0</v>
      </c>
      <c r="CR373" s="57">
        <f t="shared" si="144"/>
        <v>1.9642857142857142</v>
      </c>
      <c r="CS373" s="57" t="str">
        <f t="shared" si="130"/>
        <v>Đạt mục tiêu</v>
      </c>
    </row>
    <row r="374" spans="1:97" ht="34.5" customHeight="1">
      <c r="A374" s="21"/>
      <c r="B374" s="24"/>
      <c r="C374" s="190"/>
      <c r="D374" s="192"/>
      <c r="E374" s="190"/>
      <c r="F374" s="192"/>
      <c r="G374" s="18" t="s">
        <v>509</v>
      </c>
      <c r="H374" s="18" t="s">
        <v>1078</v>
      </c>
      <c r="I374" s="52" t="s">
        <v>780</v>
      </c>
      <c r="J374" s="24" t="s">
        <v>497</v>
      </c>
      <c r="K374" s="52" t="s">
        <v>348</v>
      </c>
      <c r="L374" s="24" t="s">
        <v>298</v>
      </c>
      <c r="M374" s="24" t="s">
        <v>186</v>
      </c>
      <c r="N374" s="24"/>
      <c r="O374" s="24"/>
      <c r="P374" s="24"/>
      <c r="Q374" s="24"/>
      <c r="R374" s="24" t="s">
        <v>186</v>
      </c>
      <c r="S374" s="24"/>
      <c r="T374" s="24"/>
      <c r="U374" s="24"/>
      <c r="V374" s="24"/>
      <c r="W374" s="28">
        <f t="shared" si="129"/>
        <v>1</v>
      </c>
      <c r="X374" s="24"/>
      <c r="Y374" s="91"/>
      <c r="Z374" s="24"/>
      <c r="AA374" s="24"/>
      <c r="AB374" s="24"/>
      <c r="AC374" s="24"/>
      <c r="AD374" s="24"/>
      <c r="AE374" s="24"/>
      <c r="AF374" s="24"/>
      <c r="AG374" s="24"/>
      <c r="AH374" s="24"/>
      <c r="AI374" s="24"/>
      <c r="AJ374" s="24"/>
      <c r="AK374" s="24"/>
      <c r="AL374" s="24"/>
      <c r="AM374" s="24"/>
      <c r="AN374" s="24"/>
      <c r="AO374" s="24"/>
      <c r="AP374" s="24"/>
      <c r="AQ374" s="24"/>
      <c r="AR374" s="24" t="s">
        <v>757</v>
      </c>
      <c r="AS374" s="24" t="s">
        <v>757</v>
      </c>
      <c r="AT374" s="24" t="s">
        <v>757</v>
      </c>
      <c r="AU374" s="24" t="s">
        <v>757</v>
      </c>
      <c r="AV374" s="24"/>
      <c r="AW374" s="24"/>
      <c r="AX374" s="24"/>
      <c r="AY374" s="24"/>
      <c r="AZ374" s="24"/>
      <c r="BA374" s="24"/>
      <c r="BB374" s="24"/>
      <c r="BC374" s="24"/>
      <c r="BD374" s="24"/>
      <c r="BE374" s="24"/>
      <c r="BF374" s="24"/>
      <c r="BG374" s="24"/>
      <c r="BH374" s="24"/>
      <c r="BI374" s="24">
        <v>2</v>
      </c>
      <c r="BJ374" s="24">
        <v>2</v>
      </c>
      <c r="BK374" s="24">
        <v>2</v>
      </c>
      <c r="BL374" s="24">
        <v>2</v>
      </c>
      <c r="BM374" s="24">
        <v>2</v>
      </c>
      <c r="BN374" s="24">
        <v>2</v>
      </c>
      <c r="BO374" s="24">
        <v>2</v>
      </c>
      <c r="BP374" s="24">
        <v>2</v>
      </c>
      <c r="BQ374" s="24">
        <v>2</v>
      </c>
      <c r="BR374" s="24">
        <v>2</v>
      </c>
      <c r="BS374" s="24">
        <v>2</v>
      </c>
      <c r="BT374" s="24">
        <v>2</v>
      </c>
      <c r="BU374" s="24">
        <v>2</v>
      </c>
      <c r="BV374" s="24">
        <v>2</v>
      </c>
      <c r="BW374" s="24">
        <v>2</v>
      </c>
      <c r="BX374" s="24">
        <v>2</v>
      </c>
      <c r="BY374" s="24">
        <v>2</v>
      </c>
      <c r="BZ374" s="24">
        <v>2</v>
      </c>
      <c r="CA374" s="24">
        <v>2</v>
      </c>
      <c r="CB374" s="24">
        <v>2</v>
      </c>
      <c r="CC374" s="24">
        <v>1</v>
      </c>
      <c r="CD374" s="24">
        <v>2</v>
      </c>
      <c r="CE374" s="24">
        <v>2</v>
      </c>
      <c r="CF374" s="24">
        <v>2</v>
      </c>
      <c r="CG374" s="24">
        <v>2</v>
      </c>
      <c r="CH374" s="24">
        <v>2</v>
      </c>
      <c r="CI374" s="24">
        <v>2</v>
      </c>
      <c r="CJ374" s="24"/>
      <c r="CK374" s="24">
        <v>2</v>
      </c>
      <c r="CL374" s="57">
        <f t="shared" si="138"/>
        <v>27</v>
      </c>
      <c r="CM374" s="67">
        <f t="shared" si="139"/>
        <v>0.9642857142857143</v>
      </c>
      <c r="CN374" s="57">
        <f t="shared" si="140"/>
        <v>1</v>
      </c>
      <c r="CO374" s="67">
        <f t="shared" si="141"/>
        <v>3.5714285714285712E-2</v>
      </c>
      <c r="CP374" s="57">
        <f t="shared" si="142"/>
        <v>0</v>
      </c>
      <c r="CQ374" s="67">
        <f t="shared" si="143"/>
        <v>0</v>
      </c>
      <c r="CR374" s="57">
        <f t="shared" si="144"/>
        <v>1.9642857142857142</v>
      </c>
      <c r="CS374" s="57" t="str">
        <f t="shared" si="130"/>
        <v>Đạt mục tiêu</v>
      </c>
    </row>
    <row r="375" spans="1:97" ht="34.5" customHeight="1">
      <c r="A375" s="21"/>
      <c r="B375" s="24"/>
      <c r="C375" s="190"/>
      <c r="D375" s="192"/>
      <c r="E375" s="190"/>
      <c r="F375" s="192"/>
      <c r="G375" s="18" t="s">
        <v>510</v>
      </c>
      <c r="H375" s="18" t="s">
        <v>1079</v>
      </c>
      <c r="I375" s="52" t="s">
        <v>780</v>
      </c>
      <c r="J375" s="24" t="s">
        <v>497</v>
      </c>
      <c r="K375" s="52" t="s">
        <v>348</v>
      </c>
      <c r="L375" s="24" t="s">
        <v>298</v>
      </c>
      <c r="M375" s="24" t="s">
        <v>186</v>
      </c>
      <c r="N375" s="24"/>
      <c r="O375" s="24"/>
      <c r="P375" s="24"/>
      <c r="Q375" s="24"/>
      <c r="R375" s="24"/>
      <c r="S375" s="24"/>
      <c r="T375" s="24" t="s">
        <v>186</v>
      </c>
      <c r="U375" s="24"/>
      <c r="V375" s="24"/>
      <c r="W375" s="28">
        <f t="shared" si="129"/>
        <v>1</v>
      </c>
      <c r="X375" s="24"/>
      <c r="Y375" s="91"/>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t="s">
        <v>757</v>
      </c>
      <c r="AX375" s="24"/>
      <c r="AY375" s="24"/>
      <c r="AZ375" s="24" t="s">
        <v>757</v>
      </c>
      <c r="BA375" s="24" t="s">
        <v>757</v>
      </c>
      <c r="BB375" s="24" t="s">
        <v>757</v>
      </c>
      <c r="BC375" s="24"/>
      <c r="BD375" s="24"/>
      <c r="BE375" s="24"/>
      <c r="BF375" s="24"/>
      <c r="BG375" s="24"/>
      <c r="BH375" s="24"/>
      <c r="BI375" s="24">
        <v>2</v>
      </c>
      <c r="BJ375" s="24">
        <v>2</v>
      </c>
      <c r="BK375" s="24">
        <v>2</v>
      </c>
      <c r="BL375" s="24">
        <v>2</v>
      </c>
      <c r="BM375" s="24">
        <v>2</v>
      </c>
      <c r="BN375" s="24">
        <v>2</v>
      </c>
      <c r="BO375" s="24">
        <v>2</v>
      </c>
      <c r="BP375" s="24">
        <v>2</v>
      </c>
      <c r="BQ375" s="24">
        <v>2</v>
      </c>
      <c r="BR375" s="24">
        <v>2</v>
      </c>
      <c r="BS375" s="24">
        <v>2</v>
      </c>
      <c r="BT375" s="24">
        <v>2</v>
      </c>
      <c r="BU375" s="24">
        <v>2</v>
      </c>
      <c r="BV375" s="24">
        <v>2</v>
      </c>
      <c r="BW375" s="24">
        <v>2</v>
      </c>
      <c r="BX375" s="24">
        <v>2</v>
      </c>
      <c r="BY375" s="24">
        <v>2</v>
      </c>
      <c r="BZ375" s="24">
        <v>2</v>
      </c>
      <c r="CA375" s="24">
        <v>2</v>
      </c>
      <c r="CB375" s="24">
        <v>2</v>
      </c>
      <c r="CC375" s="24">
        <v>1</v>
      </c>
      <c r="CD375" s="24">
        <v>2</v>
      </c>
      <c r="CE375" s="24">
        <v>2</v>
      </c>
      <c r="CF375" s="24">
        <v>2</v>
      </c>
      <c r="CG375" s="24">
        <v>2</v>
      </c>
      <c r="CH375" s="24">
        <v>2</v>
      </c>
      <c r="CI375" s="24">
        <v>2</v>
      </c>
      <c r="CJ375" s="24">
        <v>2</v>
      </c>
      <c r="CK375" s="24">
        <v>2</v>
      </c>
      <c r="CL375" s="57">
        <f t="shared" si="138"/>
        <v>28</v>
      </c>
      <c r="CM375" s="67">
        <f t="shared" si="139"/>
        <v>0.96551724137931039</v>
      </c>
      <c r="CN375" s="57">
        <f t="shared" si="140"/>
        <v>1</v>
      </c>
      <c r="CO375" s="67">
        <f t="shared" si="141"/>
        <v>3.4482758620689655E-2</v>
      </c>
      <c r="CP375" s="57">
        <f t="shared" si="142"/>
        <v>0</v>
      </c>
      <c r="CQ375" s="67">
        <f t="shared" si="143"/>
        <v>0</v>
      </c>
      <c r="CR375" s="57">
        <f t="shared" si="144"/>
        <v>1.9655172413793103</v>
      </c>
      <c r="CS375" s="57" t="str">
        <f t="shared" si="130"/>
        <v>Đạt mục tiêu</v>
      </c>
    </row>
    <row r="376" spans="1:97" ht="34.5" customHeight="1">
      <c r="A376" s="21"/>
      <c r="B376" s="24"/>
      <c r="C376" s="190"/>
      <c r="D376" s="192"/>
      <c r="E376" s="190"/>
      <c r="F376" s="192"/>
      <c r="G376" s="18" t="s">
        <v>511</v>
      </c>
      <c r="H376" s="18" t="s">
        <v>1080</v>
      </c>
      <c r="I376" s="52" t="s">
        <v>780</v>
      </c>
      <c r="J376" s="24" t="s">
        <v>497</v>
      </c>
      <c r="K376" s="52" t="s">
        <v>348</v>
      </c>
      <c r="L376" s="24" t="s">
        <v>298</v>
      </c>
      <c r="M376" s="24" t="s">
        <v>186</v>
      </c>
      <c r="N376" s="24"/>
      <c r="O376" s="24"/>
      <c r="P376" s="24"/>
      <c r="Q376" s="24"/>
      <c r="R376" s="24"/>
      <c r="S376" s="24"/>
      <c r="T376" s="24"/>
      <c r="U376" s="24" t="s">
        <v>186</v>
      </c>
      <c r="V376" s="24"/>
      <c r="W376" s="28">
        <f t="shared" si="129"/>
        <v>1</v>
      </c>
      <c r="X376" s="24"/>
      <c r="Y376" s="91"/>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t="s">
        <v>757</v>
      </c>
      <c r="BD376" s="24" t="s">
        <v>757</v>
      </c>
      <c r="BE376" s="24" t="s">
        <v>757</v>
      </c>
      <c r="BF376" s="24"/>
      <c r="BG376" s="24"/>
      <c r="BH376" s="24"/>
      <c r="BI376" s="24">
        <v>2</v>
      </c>
      <c r="BJ376" s="24">
        <v>2</v>
      </c>
      <c r="BK376" s="24">
        <v>2</v>
      </c>
      <c r="BL376" s="24">
        <v>2</v>
      </c>
      <c r="BM376" s="24">
        <v>2</v>
      </c>
      <c r="BN376" s="24">
        <v>2</v>
      </c>
      <c r="BO376" s="24">
        <v>2</v>
      </c>
      <c r="BP376" s="24">
        <v>2</v>
      </c>
      <c r="BQ376" s="24">
        <v>2</v>
      </c>
      <c r="BR376" s="24">
        <v>2</v>
      </c>
      <c r="BS376" s="24">
        <v>2</v>
      </c>
      <c r="BT376" s="24">
        <v>2</v>
      </c>
      <c r="BU376" s="24">
        <v>2</v>
      </c>
      <c r="BV376" s="24">
        <v>2</v>
      </c>
      <c r="BW376" s="24">
        <v>2</v>
      </c>
      <c r="BX376" s="24">
        <v>2</v>
      </c>
      <c r="BY376" s="24">
        <v>2</v>
      </c>
      <c r="BZ376" s="24">
        <v>2</v>
      </c>
      <c r="CA376" s="24">
        <v>2</v>
      </c>
      <c r="CB376" s="24">
        <v>2</v>
      </c>
      <c r="CC376" s="24">
        <v>1</v>
      </c>
      <c r="CD376" s="24">
        <v>2</v>
      </c>
      <c r="CE376" s="24">
        <v>2</v>
      </c>
      <c r="CF376" s="24">
        <v>2</v>
      </c>
      <c r="CG376" s="24">
        <v>2</v>
      </c>
      <c r="CH376" s="24">
        <v>2</v>
      </c>
      <c r="CI376" s="24">
        <v>2</v>
      </c>
      <c r="CJ376" s="24">
        <v>2</v>
      </c>
      <c r="CK376" s="24">
        <v>2</v>
      </c>
      <c r="CL376" s="57">
        <f t="shared" si="138"/>
        <v>28</v>
      </c>
      <c r="CM376" s="67">
        <f t="shared" si="139"/>
        <v>0.96551724137931039</v>
      </c>
      <c r="CN376" s="57">
        <f t="shared" si="140"/>
        <v>1</v>
      </c>
      <c r="CO376" s="67">
        <f t="shared" si="141"/>
        <v>3.4482758620689655E-2</v>
      </c>
      <c r="CP376" s="57">
        <f t="shared" si="142"/>
        <v>0</v>
      </c>
      <c r="CQ376" s="67">
        <f t="shared" si="143"/>
        <v>0</v>
      </c>
      <c r="CR376" s="57">
        <f t="shared" si="144"/>
        <v>1.9655172413793103</v>
      </c>
      <c r="CS376" s="57" t="str">
        <f t="shared" si="130"/>
        <v>Đạt mục tiêu</v>
      </c>
    </row>
    <row r="377" spans="1:97" ht="34.5" customHeight="1">
      <c r="A377" s="21"/>
      <c r="B377" s="24"/>
      <c r="C377" s="182"/>
      <c r="D377" s="193"/>
      <c r="E377" s="182"/>
      <c r="F377" s="193"/>
      <c r="G377" s="18" t="s">
        <v>512</v>
      </c>
      <c r="H377" s="18" t="s">
        <v>1081</v>
      </c>
      <c r="I377" s="52" t="s">
        <v>780</v>
      </c>
      <c r="J377" s="24" t="s">
        <v>497</v>
      </c>
      <c r="K377" s="52" t="s">
        <v>348</v>
      </c>
      <c r="L377" s="24" t="s">
        <v>298</v>
      </c>
      <c r="M377" s="24" t="s">
        <v>186</v>
      </c>
      <c r="N377" s="24"/>
      <c r="O377" s="24"/>
      <c r="P377" s="24"/>
      <c r="Q377" s="24"/>
      <c r="R377" s="24"/>
      <c r="S377" s="24"/>
      <c r="T377" s="24"/>
      <c r="U377" s="24"/>
      <c r="V377" s="24" t="s">
        <v>186</v>
      </c>
      <c r="W377" s="28">
        <f t="shared" si="129"/>
        <v>1</v>
      </c>
      <c r="X377" s="24"/>
      <c r="Y377" s="91"/>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t="s">
        <v>757</v>
      </c>
      <c r="BG377" s="24" t="s">
        <v>757</v>
      </c>
      <c r="BH377" s="24" t="s">
        <v>757</v>
      </c>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57">
        <f t="shared" si="138"/>
        <v>0</v>
      </c>
      <c r="CM377" s="67" t="e">
        <f t="shared" si="139"/>
        <v>#DIV/0!</v>
      </c>
      <c r="CN377" s="57">
        <f t="shared" si="140"/>
        <v>0</v>
      </c>
      <c r="CO377" s="67" t="e">
        <f t="shared" si="141"/>
        <v>#DIV/0!</v>
      </c>
      <c r="CP377" s="57">
        <f t="shared" si="142"/>
        <v>0</v>
      </c>
      <c r="CQ377" s="67" t="e">
        <f t="shared" si="143"/>
        <v>#DIV/0!</v>
      </c>
      <c r="CR377" s="57" t="e">
        <f t="shared" si="144"/>
        <v>#DIV/0!</v>
      </c>
      <c r="CS377" s="57" t="e">
        <f t="shared" si="130"/>
        <v>#DIV/0!</v>
      </c>
    </row>
    <row r="378" spans="1:97" ht="31.5">
      <c r="A378" s="21">
        <v>261</v>
      </c>
      <c r="B378" s="24">
        <v>532</v>
      </c>
      <c r="C378" s="181" t="s">
        <v>61</v>
      </c>
      <c r="D378" s="192" t="s">
        <v>10</v>
      </c>
      <c r="E378" s="181" t="s">
        <v>60</v>
      </c>
      <c r="F378" s="192" t="s">
        <v>12</v>
      </c>
      <c r="G378" s="7" t="s">
        <v>513</v>
      </c>
      <c r="H378" s="7" t="s">
        <v>642</v>
      </c>
      <c r="I378" s="52" t="s">
        <v>780</v>
      </c>
      <c r="J378" s="24" t="s">
        <v>497</v>
      </c>
      <c r="K378" s="52" t="s">
        <v>348</v>
      </c>
      <c r="L378" s="24" t="s">
        <v>298</v>
      </c>
      <c r="M378" s="24" t="s">
        <v>186</v>
      </c>
      <c r="N378" s="24" t="s">
        <v>186</v>
      </c>
      <c r="O378" s="24"/>
      <c r="P378" s="24"/>
      <c r="Q378" s="24"/>
      <c r="R378" s="24"/>
      <c r="S378" s="24"/>
      <c r="T378" s="24"/>
      <c r="U378" s="24"/>
      <c r="V378" s="24"/>
      <c r="W378" s="28">
        <f t="shared" si="129"/>
        <v>1</v>
      </c>
      <c r="X378" s="24"/>
      <c r="Y378" s="91">
        <v>1</v>
      </c>
      <c r="Z378" s="24"/>
      <c r="AA378" s="24"/>
      <c r="AB378" s="24" t="s">
        <v>754</v>
      </c>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v>2</v>
      </c>
      <c r="BJ378" s="24">
        <v>2</v>
      </c>
      <c r="BK378" s="24">
        <v>1</v>
      </c>
      <c r="BL378" s="24">
        <v>1</v>
      </c>
      <c r="BM378" s="24">
        <v>2</v>
      </c>
      <c r="BN378" s="24">
        <v>2</v>
      </c>
      <c r="BO378" s="24">
        <v>2</v>
      </c>
      <c r="BP378" s="24">
        <v>1</v>
      </c>
      <c r="BQ378" s="24">
        <v>2</v>
      </c>
      <c r="BR378" s="24">
        <v>1</v>
      </c>
      <c r="BS378" s="24">
        <v>2</v>
      </c>
      <c r="BT378" s="24">
        <v>2</v>
      </c>
      <c r="BU378" s="24">
        <v>2</v>
      </c>
      <c r="BV378" s="24">
        <v>2</v>
      </c>
      <c r="BW378" s="24">
        <v>2</v>
      </c>
      <c r="BX378" s="24">
        <v>1</v>
      </c>
      <c r="BY378" s="24">
        <v>2</v>
      </c>
      <c r="BZ378" s="24">
        <v>2</v>
      </c>
      <c r="CA378" s="24">
        <v>1</v>
      </c>
      <c r="CB378" s="24">
        <v>1</v>
      </c>
      <c r="CC378" s="24">
        <v>1</v>
      </c>
      <c r="CD378" s="24">
        <v>2</v>
      </c>
      <c r="CE378" s="24">
        <v>2</v>
      </c>
      <c r="CF378" s="24">
        <v>2</v>
      </c>
      <c r="CG378" s="24">
        <v>2</v>
      </c>
      <c r="CH378" s="24">
        <v>2</v>
      </c>
      <c r="CI378" s="24">
        <v>2</v>
      </c>
      <c r="CJ378" s="24"/>
      <c r="CK378" s="24">
        <v>2</v>
      </c>
      <c r="CL378" s="57">
        <f t="shared" si="138"/>
        <v>20</v>
      </c>
      <c r="CM378" s="67">
        <f t="shared" si="139"/>
        <v>0.7142857142857143</v>
      </c>
      <c r="CN378" s="57">
        <f t="shared" si="140"/>
        <v>8</v>
      </c>
      <c r="CO378" s="67">
        <f t="shared" si="141"/>
        <v>0.2857142857142857</v>
      </c>
      <c r="CP378" s="57">
        <f t="shared" si="142"/>
        <v>0</v>
      </c>
      <c r="CQ378" s="67">
        <f t="shared" si="143"/>
        <v>0</v>
      </c>
      <c r="CR378" s="57">
        <f t="shared" si="144"/>
        <v>1.7142857142857142</v>
      </c>
      <c r="CS378" s="57" t="str">
        <f t="shared" si="130"/>
        <v>Đạt mục tiêu</v>
      </c>
    </row>
    <row r="379" spans="1:97" ht="31.5">
      <c r="A379" s="21"/>
      <c r="B379" s="24"/>
      <c r="C379" s="190"/>
      <c r="D379" s="192"/>
      <c r="E379" s="190"/>
      <c r="F379" s="192"/>
      <c r="G379" s="7" t="s">
        <v>1101</v>
      </c>
      <c r="H379" s="7" t="s">
        <v>1102</v>
      </c>
      <c r="I379" s="52" t="s">
        <v>780</v>
      </c>
      <c r="J379" s="24" t="s">
        <v>497</v>
      </c>
      <c r="K379" s="52" t="s">
        <v>348</v>
      </c>
      <c r="L379" s="24" t="s">
        <v>298</v>
      </c>
      <c r="M379" s="24" t="s">
        <v>186</v>
      </c>
      <c r="N379" s="24" t="s">
        <v>186</v>
      </c>
      <c r="O379" s="24"/>
      <c r="P379" s="24"/>
      <c r="Q379" s="24"/>
      <c r="R379" s="24"/>
      <c r="S379" s="24"/>
      <c r="T379" s="24"/>
      <c r="U379" s="24"/>
      <c r="V379" s="24"/>
      <c r="W379" s="28"/>
      <c r="X379" s="24"/>
      <c r="Y379" s="91"/>
      <c r="Z379" s="24"/>
      <c r="AA379" s="24"/>
      <c r="AB379" s="24"/>
      <c r="AC379" s="24" t="s">
        <v>754</v>
      </c>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v>2</v>
      </c>
      <c r="BJ379" s="24">
        <v>2</v>
      </c>
      <c r="BK379" s="24">
        <v>1</v>
      </c>
      <c r="BL379" s="24">
        <v>1</v>
      </c>
      <c r="BM379" s="24">
        <v>2</v>
      </c>
      <c r="BN379" s="24">
        <v>2</v>
      </c>
      <c r="BO379" s="24">
        <v>2</v>
      </c>
      <c r="BP379" s="24">
        <v>1</v>
      </c>
      <c r="BQ379" s="24">
        <v>2</v>
      </c>
      <c r="BR379" s="24">
        <v>1</v>
      </c>
      <c r="BS379" s="24">
        <v>2</v>
      </c>
      <c r="BT379" s="24">
        <v>2</v>
      </c>
      <c r="BU379" s="24">
        <v>2</v>
      </c>
      <c r="BV379" s="24">
        <v>2</v>
      </c>
      <c r="BW379" s="24">
        <v>2</v>
      </c>
      <c r="BX379" s="24">
        <v>1</v>
      </c>
      <c r="BY379" s="24">
        <v>2</v>
      </c>
      <c r="BZ379" s="24">
        <v>2</v>
      </c>
      <c r="CA379" s="24">
        <v>1</v>
      </c>
      <c r="CB379" s="24">
        <v>1</v>
      </c>
      <c r="CC379" s="24">
        <v>1</v>
      </c>
      <c r="CD379" s="24">
        <v>2</v>
      </c>
      <c r="CE379" s="24">
        <v>2</v>
      </c>
      <c r="CF379" s="24">
        <v>2</v>
      </c>
      <c r="CG379" s="24">
        <v>2</v>
      </c>
      <c r="CH379" s="24">
        <v>2</v>
      </c>
      <c r="CI379" s="24">
        <v>2</v>
      </c>
      <c r="CJ379" s="24"/>
      <c r="CK379" s="24">
        <v>2</v>
      </c>
      <c r="CL379" s="57"/>
      <c r="CM379" s="67"/>
      <c r="CN379" s="57"/>
      <c r="CO379" s="67"/>
      <c r="CP379" s="57"/>
      <c r="CQ379" s="67"/>
      <c r="CR379" s="57"/>
      <c r="CS379" s="57"/>
    </row>
    <row r="380" spans="1:97" ht="31.5">
      <c r="A380" s="21"/>
      <c r="B380" s="24"/>
      <c r="C380" s="190"/>
      <c r="D380" s="192"/>
      <c r="E380" s="190"/>
      <c r="F380" s="192"/>
      <c r="G380" s="7" t="s">
        <v>514</v>
      </c>
      <c r="H380" s="7" t="s">
        <v>525</v>
      </c>
      <c r="I380" s="52" t="s">
        <v>780</v>
      </c>
      <c r="J380" s="24" t="s">
        <v>497</v>
      </c>
      <c r="K380" s="52" t="s">
        <v>348</v>
      </c>
      <c r="L380" s="24" t="s">
        <v>298</v>
      </c>
      <c r="M380" s="24" t="s">
        <v>186</v>
      </c>
      <c r="N380" s="24" t="s">
        <v>186</v>
      </c>
      <c r="O380" s="24"/>
      <c r="P380" s="24"/>
      <c r="Q380" s="24"/>
      <c r="R380" s="24"/>
      <c r="S380" s="24"/>
      <c r="T380" s="24"/>
      <c r="U380" s="24"/>
      <c r="V380" s="24"/>
      <c r="W380" s="28">
        <f t="shared" si="129"/>
        <v>1</v>
      </c>
      <c r="X380" s="24"/>
      <c r="Y380" s="91">
        <v>1</v>
      </c>
      <c r="Z380" s="24"/>
      <c r="AA380" s="24" t="s">
        <v>754</v>
      </c>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v>2</v>
      </c>
      <c r="BJ380" s="24">
        <v>2</v>
      </c>
      <c r="BK380" s="24">
        <v>1</v>
      </c>
      <c r="BL380" s="24">
        <v>1</v>
      </c>
      <c r="BM380" s="24">
        <v>2</v>
      </c>
      <c r="BN380" s="24">
        <v>2</v>
      </c>
      <c r="BO380" s="24">
        <v>2</v>
      </c>
      <c r="BP380" s="24">
        <v>1</v>
      </c>
      <c r="BQ380" s="24">
        <v>2</v>
      </c>
      <c r="BR380" s="24">
        <v>1</v>
      </c>
      <c r="BS380" s="24">
        <v>2</v>
      </c>
      <c r="BT380" s="24">
        <v>2</v>
      </c>
      <c r="BU380" s="24">
        <v>2</v>
      </c>
      <c r="BV380" s="24">
        <v>2</v>
      </c>
      <c r="BW380" s="24">
        <v>2</v>
      </c>
      <c r="BX380" s="24">
        <v>1</v>
      </c>
      <c r="BY380" s="24">
        <v>2</v>
      </c>
      <c r="BZ380" s="24">
        <v>2</v>
      </c>
      <c r="CA380" s="24">
        <v>1</v>
      </c>
      <c r="CB380" s="24">
        <v>1</v>
      </c>
      <c r="CC380" s="24">
        <v>1</v>
      </c>
      <c r="CD380" s="24">
        <v>2</v>
      </c>
      <c r="CE380" s="24">
        <v>2</v>
      </c>
      <c r="CF380" s="24">
        <v>2</v>
      </c>
      <c r="CG380" s="24">
        <v>2</v>
      </c>
      <c r="CH380" s="24">
        <v>2</v>
      </c>
      <c r="CI380" s="24">
        <v>2</v>
      </c>
      <c r="CJ380" s="24"/>
      <c r="CK380" s="24">
        <v>2</v>
      </c>
      <c r="CL380" s="57">
        <f t="shared" ref="CL380:CL423" si="145">COUNTIF($BI380:$CK380,2)</f>
        <v>20</v>
      </c>
      <c r="CM380" s="67">
        <f t="shared" ref="CM380:CM423" si="146">CL380/COUNTA($BI380:$CK380)</f>
        <v>0.7142857142857143</v>
      </c>
      <c r="CN380" s="57">
        <f t="shared" ref="CN380:CN423" si="147">COUNTIF($BI380:$CK380,1)</f>
        <v>8</v>
      </c>
      <c r="CO380" s="67">
        <f t="shared" ref="CO380:CO423" si="148">CN380/COUNTA($BI380:$CK380)</f>
        <v>0.2857142857142857</v>
      </c>
      <c r="CP380" s="57">
        <f t="shared" ref="CP380:CP423" si="149">COUNTIF($BI380:$CK380,0)</f>
        <v>0</v>
      </c>
      <c r="CQ380" s="67">
        <f t="shared" ref="CQ380:CQ423" si="150">CP380/COUNTA($BI380:$CK380)</f>
        <v>0</v>
      </c>
      <c r="CR380" s="57">
        <f t="shared" ref="CR380:CR423" si="151">(((CL380*2)+(CN380*1)+(CP380*0)))/COUNTA($BI380:$CK380)</f>
        <v>1.7142857142857142</v>
      </c>
      <c r="CS380" s="57" t="str">
        <f t="shared" si="130"/>
        <v>Đạt mục tiêu</v>
      </c>
    </row>
    <row r="381" spans="1:97" ht="24" customHeight="1">
      <c r="A381" s="21"/>
      <c r="B381" s="24"/>
      <c r="C381" s="190"/>
      <c r="D381" s="192"/>
      <c r="E381" s="190"/>
      <c r="F381" s="192"/>
      <c r="G381" s="7" t="s">
        <v>515</v>
      </c>
      <c r="H381" s="7" t="s">
        <v>526</v>
      </c>
      <c r="I381" s="52" t="s">
        <v>780</v>
      </c>
      <c r="J381" s="24" t="s">
        <v>497</v>
      </c>
      <c r="K381" s="52" t="s">
        <v>348</v>
      </c>
      <c r="L381" s="24" t="s">
        <v>298</v>
      </c>
      <c r="M381" s="24" t="s">
        <v>186</v>
      </c>
      <c r="N381" s="24"/>
      <c r="O381" s="24" t="s">
        <v>186</v>
      </c>
      <c r="P381" s="24"/>
      <c r="Q381" s="24"/>
      <c r="R381" s="24"/>
      <c r="S381" s="24"/>
      <c r="T381" s="24"/>
      <c r="U381" s="24"/>
      <c r="V381" s="24"/>
      <c r="W381" s="28">
        <f t="shared" si="129"/>
        <v>1</v>
      </c>
      <c r="X381" s="24"/>
      <c r="Y381" s="91">
        <v>1</v>
      </c>
      <c r="Z381" s="24"/>
      <c r="AA381" s="24"/>
      <c r="AB381" s="24"/>
      <c r="AC381" s="24"/>
      <c r="AD381" s="24"/>
      <c r="AE381" s="24"/>
      <c r="AF381" s="24"/>
      <c r="AG381" s="24" t="s">
        <v>754</v>
      </c>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v>2</v>
      </c>
      <c r="BJ381" s="24">
        <v>2</v>
      </c>
      <c r="BK381" s="24">
        <v>1</v>
      </c>
      <c r="BL381" s="24">
        <v>1</v>
      </c>
      <c r="BM381" s="24">
        <v>2</v>
      </c>
      <c r="BN381" s="24">
        <v>2</v>
      </c>
      <c r="BO381" s="24">
        <v>2</v>
      </c>
      <c r="BP381" s="24">
        <v>1</v>
      </c>
      <c r="BQ381" s="24">
        <v>2</v>
      </c>
      <c r="BR381" s="24">
        <v>1</v>
      </c>
      <c r="BS381" s="24">
        <v>2</v>
      </c>
      <c r="BT381" s="24">
        <v>2</v>
      </c>
      <c r="BU381" s="24">
        <v>2</v>
      </c>
      <c r="BV381" s="24">
        <v>2</v>
      </c>
      <c r="BW381" s="24">
        <v>2</v>
      </c>
      <c r="BX381" s="24">
        <v>1</v>
      </c>
      <c r="BY381" s="24">
        <v>2</v>
      </c>
      <c r="BZ381" s="24">
        <v>2</v>
      </c>
      <c r="CA381" s="24">
        <v>1</v>
      </c>
      <c r="CB381" s="24">
        <v>1</v>
      </c>
      <c r="CC381" s="24">
        <v>1</v>
      </c>
      <c r="CD381" s="24">
        <v>2</v>
      </c>
      <c r="CE381" s="24">
        <v>2</v>
      </c>
      <c r="CF381" s="24">
        <v>2</v>
      </c>
      <c r="CG381" s="24">
        <v>2</v>
      </c>
      <c r="CH381" s="24">
        <v>2</v>
      </c>
      <c r="CI381" s="24">
        <v>2</v>
      </c>
      <c r="CJ381" s="24"/>
      <c r="CK381" s="24">
        <v>2</v>
      </c>
      <c r="CL381" s="57">
        <f t="shared" si="145"/>
        <v>20</v>
      </c>
      <c r="CM381" s="67">
        <f t="shared" si="146"/>
        <v>0.7142857142857143</v>
      </c>
      <c r="CN381" s="57">
        <f t="shared" si="147"/>
        <v>8</v>
      </c>
      <c r="CO381" s="67">
        <f t="shared" si="148"/>
        <v>0.2857142857142857</v>
      </c>
      <c r="CP381" s="57">
        <f t="shared" si="149"/>
        <v>0</v>
      </c>
      <c r="CQ381" s="67">
        <f t="shared" si="150"/>
        <v>0</v>
      </c>
      <c r="CR381" s="57">
        <f t="shared" si="151"/>
        <v>1.7142857142857142</v>
      </c>
      <c r="CS381" s="57" t="str">
        <f t="shared" si="130"/>
        <v>Đạt mục tiêu</v>
      </c>
    </row>
    <row r="382" spans="1:97" ht="22.5" customHeight="1">
      <c r="A382" s="21"/>
      <c r="B382" s="24"/>
      <c r="C382" s="190"/>
      <c r="D382" s="192"/>
      <c r="E382" s="190"/>
      <c r="F382" s="192"/>
      <c r="G382" s="7" t="s">
        <v>516</v>
      </c>
      <c r="H382" s="7" t="s">
        <v>527</v>
      </c>
      <c r="I382" s="52" t="s">
        <v>780</v>
      </c>
      <c r="J382" s="24" t="s">
        <v>497</v>
      </c>
      <c r="K382" s="52" t="s">
        <v>348</v>
      </c>
      <c r="L382" s="24" t="s">
        <v>298</v>
      </c>
      <c r="M382" s="24" t="s">
        <v>186</v>
      </c>
      <c r="N382" s="24"/>
      <c r="O382" s="24"/>
      <c r="P382" s="24" t="s">
        <v>186</v>
      </c>
      <c r="Q382" s="24"/>
      <c r="R382" s="24"/>
      <c r="S382" s="24"/>
      <c r="T382" s="24"/>
      <c r="U382" s="24"/>
      <c r="V382" s="24"/>
      <c r="W382" s="28">
        <f t="shared" si="129"/>
        <v>1</v>
      </c>
      <c r="X382" s="24"/>
      <c r="Y382" s="93"/>
      <c r="Z382" s="24"/>
      <c r="AA382" s="24"/>
      <c r="AB382" s="24"/>
      <c r="AC382" s="24"/>
      <c r="AD382" s="24"/>
      <c r="AE382" s="24"/>
      <c r="AF382" s="24"/>
      <c r="AG382" s="24"/>
      <c r="AH382" s="24"/>
      <c r="AI382" s="24" t="s">
        <v>754</v>
      </c>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v>2</v>
      </c>
      <c r="BJ382" s="24">
        <v>2</v>
      </c>
      <c r="BK382" s="24">
        <v>1</v>
      </c>
      <c r="BL382" s="24">
        <v>2</v>
      </c>
      <c r="BM382" s="24">
        <v>2</v>
      </c>
      <c r="BN382" s="24">
        <v>2</v>
      </c>
      <c r="BO382" s="24">
        <v>2</v>
      </c>
      <c r="BP382" s="24">
        <v>1</v>
      </c>
      <c r="BQ382" s="24">
        <v>2</v>
      </c>
      <c r="BR382" s="24">
        <v>1</v>
      </c>
      <c r="BS382" s="24">
        <v>2</v>
      </c>
      <c r="BT382" s="24">
        <v>2</v>
      </c>
      <c r="BU382" s="24">
        <v>2</v>
      </c>
      <c r="BV382" s="24">
        <v>2</v>
      </c>
      <c r="BW382" s="24">
        <v>2</v>
      </c>
      <c r="BX382" s="24">
        <v>1</v>
      </c>
      <c r="BY382" s="24">
        <v>2</v>
      </c>
      <c r="BZ382" s="24">
        <v>2</v>
      </c>
      <c r="CA382" s="24">
        <v>1</v>
      </c>
      <c r="CB382" s="24">
        <v>1</v>
      </c>
      <c r="CC382" s="24">
        <v>0</v>
      </c>
      <c r="CD382" s="24">
        <v>2</v>
      </c>
      <c r="CE382" s="24">
        <v>2</v>
      </c>
      <c r="CF382" s="24">
        <v>2</v>
      </c>
      <c r="CG382" s="24">
        <v>2</v>
      </c>
      <c r="CH382" s="24">
        <v>2</v>
      </c>
      <c r="CI382" s="24">
        <v>2</v>
      </c>
      <c r="CJ382" s="24"/>
      <c r="CK382" s="24">
        <v>2</v>
      </c>
      <c r="CL382" s="57">
        <f t="shared" si="145"/>
        <v>21</v>
      </c>
      <c r="CM382" s="67">
        <f t="shared" si="146"/>
        <v>0.75</v>
      </c>
      <c r="CN382" s="57">
        <f t="shared" si="147"/>
        <v>6</v>
      </c>
      <c r="CO382" s="67">
        <f t="shared" si="148"/>
        <v>0.21428571428571427</v>
      </c>
      <c r="CP382" s="57">
        <f t="shared" si="149"/>
        <v>1</v>
      </c>
      <c r="CQ382" s="67">
        <f t="shared" si="150"/>
        <v>3.5714285714285712E-2</v>
      </c>
      <c r="CR382" s="57">
        <f t="shared" si="151"/>
        <v>1.7142857142857142</v>
      </c>
      <c r="CS382" s="57" t="str">
        <f t="shared" si="130"/>
        <v>Đạt mục tiêu</v>
      </c>
    </row>
    <row r="383" spans="1:97" ht="21.75" customHeight="1">
      <c r="A383" s="21"/>
      <c r="B383" s="24"/>
      <c r="C383" s="190"/>
      <c r="D383" s="192"/>
      <c r="E383" s="190"/>
      <c r="F383" s="192"/>
      <c r="G383" s="7" t="s">
        <v>517</v>
      </c>
      <c r="H383" s="7" t="s">
        <v>528</v>
      </c>
      <c r="I383" s="52" t="s">
        <v>780</v>
      </c>
      <c r="J383" s="24" t="s">
        <v>497</v>
      </c>
      <c r="K383" s="52" t="s">
        <v>348</v>
      </c>
      <c r="L383" s="24" t="s">
        <v>298</v>
      </c>
      <c r="M383" s="24" t="s">
        <v>186</v>
      </c>
      <c r="N383" s="24"/>
      <c r="O383" s="24"/>
      <c r="P383" s="24" t="s">
        <v>186</v>
      </c>
      <c r="Q383" s="24"/>
      <c r="R383" s="24"/>
      <c r="S383" s="24"/>
      <c r="T383" s="24"/>
      <c r="U383" s="24"/>
      <c r="V383" s="24"/>
      <c r="W383" s="28">
        <f t="shared" si="129"/>
        <v>1</v>
      </c>
      <c r="X383" s="24"/>
      <c r="Y383" s="91">
        <v>1</v>
      </c>
      <c r="Z383" s="24"/>
      <c r="AA383" s="24"/>
      <c r="AB383" s="24"/>
      <c r="AC383" s="24"/>
      <c r="AD383" s="24"/>
      <c r="AE383" s="24"/>
      <c r="AF383" s="24"/>
      <c r="AG383" s="24"/>
      <c r="AH383" s="24"/>
      <c r="AI383" s="24"/>
      <c r="AJ383" s="24"/>
      <c r="AK383" s="24" t="s">
        <v>754</v>
      </c>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v>2</v>
      </c>
      <c r="BJ383" s="24">
        <v>2</v>
      </c>
      <c r="BK383" s="24">
        <v>1</v>
      </c>
      <c r="BL383" s="24">
        <v>2</v>
      </c>
      <c r="BM383" s="24">
        <v>2</v>
      </c>
      <c r="BN383" s="24">
        <v>2</v>
      </c>
      <c r="BO383" s="24">
        <v>2</v>
      </c>
      <c r="BP383" s="24">
        <v>1</v>
      </c>
      <c r="BQ383" s="24">
        <v>2</v>
      </c>
      <c r="BR383" s="24">
        <v>1</v>
      </c>
      <c r="BS383" s="24">
        <v>2</v>
      </c>
      <c r="BT383" s="24">
        <v>2</v>
      </c>
      <c r="BU383" s="24">
        <v>2</v>
      </c>
      <c r="BV383" s="24">
        <v>2</v>
      </c>
      <c r="BW383" s="24">
        <v>2</v>
      </c>
      <c r="BX383" s="24">
        <v>1</v>
      </c>
      <c r="BY383" s="24">
        <v>2</v>
      </c>
      <c r="BZ383" s="24">
        <v>2</v>
      </c>
      <c r="CA383" s="24">
        <v>1</v>
      </c>
      <c r="CB383" s="24">
        <v>1</v>
      </c>
      <c r="CC383" s="24">
        <v>0</v>
      </c>
      <c r="CD383" s="24">
        <v>2</v>
      </c>
      <c r="CE383" s="24">
        <v>2</v>
      </c>
      <c r="CF383" s="24">
        <v>2</v>
      </c>
      <c r="CG383" s="24">
        <v>2</v>
      </c>
      <c r="CH383" s="24">
        <v>2</v>
      </c>
      <c r="CI383" s="24">
        <v>2</v>
      </c>
      <c r="CJ383" s="24"/>
      <c r="CK383" s="24">
        <v>2</v>
      </c>
      <c r="CL383" s="57">
        <f t="shared" si="145"/>
        <v>21</v>
      </c>
      <c r="CM383" s="67">
        <f t="shared" si="146"/>
        <v>0.75</v>
      </c>
      <c r="CN383" s="57">
        <f t="shared" si="147"/>
        <v>6</v>
      </c>
      <c r="CO383" s="67">
        <f t="shared" si="148"/>
        <v>0.21428571428571427</v>
      </c>
      <c r="CP383" s="57">
        <f t="shared" si="149"/>
        <v>1</v>
      </c>
      <c r="CQ383" s="67">
        <f t="shared" si="150"/>
        <v>3.5714285714285712E-2</v>
      </c>
      <c r="CR383" s="57">
        <f t="shared" si="151"/>
        <v>1.7142857142857142</v>
      </c>
      <c r="CS383" s="57" t="str">
        <f t="shared" si="130"/>
        <v>Đạt mục tiêu</v>
      </c>
    </row>
    <row r="384" spans="1:97" ht="24.75" customHeight="1">
      <c r="A384" s="21"/>
      <c r="B384" s="24"/>
      <c r="C384" s="190"/>
      <c r="D384" s="192"/>
      <c r="E384" s="190"/>
      <c r="F384" s="192"/>
      <c r="G384" s="7" t="s">
        <v>518</v>
      </c>
      <c r="H384" s="7" t="s">
        <v>529</v>
      </c>
      <c r="I384" s="52" t="s">
        <v>780</v>
      </c>
      <c r="J384" s="24" t="s">
        <v>497</v>
      </c>
      <c r="K384" s="52" t="s">
        <v>348</v>
      </c>
      <c r="L384" s="24" t="s">
        <v>298</v>
      </c>
      <c r="M384" s="24" t="s">
        <v>186</v>
      </c>
      <c r="N384" s="24"/>
      <c r="O384" s="24"/>
      <c r="P384" s="24"/>
      <c r="Q384" s="24" t="s">
        <v>186</v>
      </c>
      <c r="R384" s="24"/>
      <c r="S384" s="24"/>
      <c r="T384" s="24"/>
      <c r="U384" s="24"/>
      <c r="V384" s="24"/>
      <c r="W384" s="28">
        <f t="shared" si="129"/>
        <v>1</v>
      </c>
      <c r="X384" s="24"/>
      <c r="Y384" s="91"/>
      <c r="Z384" s="24"/>
      <c r="AA384" s="24"/>
      <c r="AB384" s="24"/>
      <c r="AC384" s="24"/>
      <c r="AD384" s="24"/>
      <c r="AE384" s="24"/>
      <c r="AF384" s="24"/>
      <c r="AG384" s="24"/>
      <c r="AH384" s="24"/>
      <c r="AI384" s="24"/>
      <c r="AJ384" s="24"/>
      <c r="AK384" s="24"/>
      <c r="AL384" s="24"/>
      <c r="AM384" s="24"/>
      <c r="AN384" s="24"/>
      <c r="AO384" s="24" t="s">
        <v>754</v>
      </c>
      <c r="AP384" s="24"/>
      <c r="AQ384" s="24"/>
      <c r="AR384" s="24"/>
      <c r="AS384" s="24"/>
      <c r="AT384" s="24"/>
      <c r="AU384" s="24"/>
      <c r="AV384" s="24"/>
      <c r="AW384" s="24"/>
      <c r="AX384" s="24"/>
      <c r="AY384" s="24"/>
      <c r="AZ384" s="24"/>
      <c r="BA384" s="24"/>
      <c r="BB384" s="24"/>
      <c r="BC384" s="24"/>
      <c r="BD384" s="24"/>
      <c r="BE384" s="24"/>
      <c r="BF384" s="24"/>
      <c r="BG384" s="24"/>
      <c r="BH384" s="24"/>
      <c r="BI384" s="24">
        <v>2</v>
      </c>
      <c r="BJ384" s="24">
        <v>2</v>
      </c>
      <c r="BK384" s="24">
        <v>1</v>
      </c>
      <c r="BL384" s="24">
        <v>2</v>
      </c>
      <c r="BM384" s="24">
        <v>2</v>
      </c>
      <c r="BN384" s="24">
        <v>2</v>
      </c>
      <c r="BO384" s="24">
        <v>2</v>
      </c>
      <c r="BP384" s="24">
        <v>1</v>
      </c>
      <c r="BQ384" s="24">
        <v>2</v>
      </c>
      <c r="BR384" s="24">
        <v>1</v>
      </c>
      <c r="BS384" s="24">
        <v>2</v>
      </c>
      <c r="BT384" s="24">
        <v>2</v>
      </c>
      <c r="BU384" s="24">
        <v>2</v>
      </c>
      <c r="BV384" s="24">
        <v>2</v>
      </c>
      <c r="BW384" s="24">
        <v>2</v>
      </c>
      <c r="BX384" s="24">
        <v>1</v>
      </c>
      <c r="BY384" s="24">
        <v>2</v>
      </c>
      <c r="BZ384" s="24">
        <v>2</v>
      </c>
      <c r="CA384" s="24">
        <v>1</v>
      </c>
      <c r="CB384" s="24">
        <v>1</v>
      </c>
      <c r="CC384" s="24">
        <v>0</v>
      </c>
      <c r="CD384" s="24">
        <v>2</v>
      </c>
      <c r="CE384" s="24">
        <v>2</v>
      </c>
      <c r="CF384" s="24">
        <v>2</v>
      </c>
      <c r="CG384" s="24">
        <v>2</v>
      </c>
      <c r="CH384" s="24">
        <v>2</v>
      </c>
      <c r="CI384" s="24">
        <v>2</v>
      </c>
      <c r="CJ384" s="24"/>
      <c r="CK384" s="24">
        <v>2</v>
      </c>
      <c r="CL384" s="57">
        <f t="shared" si="145"/>
        <v>21</v>
      </c>
      <c r="CM384" s="67">
        <f t="shared" si="146"/>
        <v>0.75</v>
      </c>
      <c r="CN384" s="57">
        <f t="shared" si="147"/>
        <v>6</v>
      </c>
      <c r="CO384" s="67">
        <f t="shared" si="148"/>
        <v>0.21428571428571427</v>
      </c>
      <c r="CP384" s="57">
        <f t="shared" si="149"/>
        <v>1</v>
      </c>
      <c r="CQ384" s="67">
        <f t="shared" si="150"/>
        <v>3.5714285714285712E-2</v>
      </c>
      <c r="CR384" s="57">
        <f t="shared" si="151"/>
        <v>1.7142857142857142</v>
      </c>
      <c r="CS384" s="57" t="str">
        <f t="shared" si="130"/>
        <v>Đạt mục tiêu</v>
      </c>
    </row>
    <row r="385" spans="1:97" ht="33.75" customHeight="1">
      <c r="A385" s="21"/>
      <c r="B385" s="24"/>
      <c r="C385" s="190"/>
      <c r="D385" s="192"/>
      <c r="E385" s="190"/>
      <c r="F385" s="192"/>
      <c r="G385" s="7" t="s">
        <v>519</v>
      </c>
      <c r="H385" s="7" t="s">
        <v>532</v>
      </c>
      <c r="I385" s="52" t="s">
        <v>780</v>
      </c>
      <c r="J385" s="24" t="s">
        <v>497</v>
      </c>
      <c r="K385" s="52" t="s">
        <v>348</v>
      </c>
      <c r="L385" s="24" t="s">
        <v>298</v>
      </c>
      <c r="M385" s="24" t="s">
        <v>186</v>
      </c>
      <c r="N385" s="24"/>
      <c r="O385" s="24"/>
      <c r="P385" s="24"/>
      <c r="Q385" s="24" t="s">
        <v>186</v>
      </c>
      <c r="R385" s="24"/>
      <c r="S385" s="24"/>
      <c r="T385" s="24"/>
      <c r="U385" s="24"/>
      <c r="V385" s="24"/>
      <c r="W385" s="28">
        <f t="shared" si="129"/>
        <v>1</v>
      </c>
      <c r="X385" s="24"/>
      <c r="Y385" s="91">
        <v>1</v>
      </c>
      <c r="Z385" s="24"/>
      <c r="AA385" s="24"/>
      <c r="AB385" s="24"/>
      <c r="AC385" s="24"/>
      <c r="AD385" s="24"/>
      <c r="AE385" s="24"/>
      <c r="AF385" s="24"/>
      <c r="AG385" s="24"/>
      <c r="AH385" s="24"/>
      <c r="AI385" s="24"/>
      <c r="AJ385" s="24"/>
      <c r="AK385" s="24"/>
      <c r="AL385" s="24"/>
      <c r="AM385" s="24" t="s">
        <v>754</v>
      </c>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v>2</v>
      </c>
      <c r="BJ385" s="24">
        <v>2</v>
      </c>
      <c r="BK385" s="24">
        <v>1</v>
      </c>
      <c r="BL385" s="24">
        <v>2</v>
      </c>
      <c r="BM385" s="24">
        <v>2</v>
      </c>
      <c r="BN385" s="24">
        <v>2</v>
      </c>
      <c r="BO385" s="24">
        <v>2</v>
      </c>
      <c r="BP385" s="24">
        <v>1</v>
      </c>
      <c r="BQ385" s="24">
        <v>2</v>
      </c>
      <c r="BR385" s="24">
        <v>1</v>
      </c>
      <c r="BS385" s="24">
        <v>2</v>
      </c>
      <c r="BT385" s="24">
        <v>2</v>
      </c>
      <c r="BU385" s="24">
        <v>2</v>
      </c>
      <c r="BV385" s="24">
        <v>2</v>
      </c>
      <c r="BW385" s="24">
        <v>2</v>
      </c>
      <c r="BX385" s="24">
        <v>1</v>
      </c>
      <c r="BY385" s="24">
        <v>2</v>
      </c>
      <c r="BZ385" s="24">
        <v>2</v>
      </c>
      <c r="CA385" s="24">
        <v>1</v>
      </c>
      <c r="CB385" s="24">
        <v>1</v>
      </c>
      <c r="CC385" s="24">
        <v>0</v>
      </c>
      <c r="CD385" s="24">
        <v>2</v>
      </c>
      <c r="CE385" s="24">
        <v>2</v>
      </c>
      <c r="CF385" s="24">
        <v>2</v>
      </c>
      <c r="CG385" s="24">
        <v>2</v>
      </c>
      <c r="CH385" s="24">
        <v>2</v>
      </c>
      <c r="CI385" s="24">
        <v>2</v>
      </c>
      <c r="CJ385" s="24"/>
      <c r="CK385" s="24">
        <v>2</v>
      </c>
      <c r="CL385" s="57">
        <f t="shared" si="145"/>
        <v>21</v>
      </c>
      <c r="CM385" s="67">
        <f t="shared" si="146"/>
        <v>0.75</v>
      </c>
      <c r="CN385" s="57">
        <f t="shared" si="147"/>
        <v>6</v>
      </c>
      <c r="CO385" s="67">
        <f t="shared" si="148"/>
        <v>0.21428571428571427</v>
      </c>
      <c r="CP385" s="57">
        <f t="shared" si="149"/>
        <v>1</v>
      </c>
      <c r="CQ385" s="67">
        <f t="shared" si="150"/>
        <v>3.5714285714285712E-2</v>
      </c>
      <c r="CR385" s="57">
        <f t="shared" si="151"/>
        <v>1.7142857142857142</v>
      </c>
      <c r="CS385" s="57" t="str">
        <f t="shared" si="130"/>
        <v>Đạt mục tiêu</v>
      </c>
    </row>
    <row r="386" spans="1:97" ht="24.75" customHeight="1">
      <c r="A386" s="21"/>
      <c r="B386" s="24"/>
      <c r="C386" s="190"/>
      <c r="D386" s="192"/>
      <c r="E386" s="190"/>
      <c r="F386" s="192"/>
      <c r="G386" s="7" t="s">
        <v>520</v>
      </c>
      <c r="H386" s="7" t="s">
        <v>530</v>
      </c>
      <c r="I386" s="52" t="s">
        <v>780</v>
      </c>
      <c r="J386" s="24" t="s">
        <v>497</v>
      </c>
      <c r="K386" s="52" t="s">
        <v>348</v>
      </c>
      <c r="L386" s="24" t="s">
        <v>298</v>
      </c>
      <c r="M386" s="24" t="s">
        <v>186</v>
      </c>
      <c r="N386" s="24"/>
      <c r="O386" s="24"/>
      <c r="P386" s="24"/>
      <c r="Q386" s="24"/>
      <c r="R386" s="24"/>
      <c r="S386" s="24" t="s">
        <v>186</v>
      </c>
      <c r="T386" s="24"/>
      <c r="U386" s="24"/>
      <c r="V386" s="24"/>
      <c r="W386" s="28">
        <f t="shared" si="129"/>
        <v>1</v>
      </c>
      <c r="X386" s="24"/>
      <c r="Y386" s="91"/>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t="s">
        <v>754</v>
      </c>
      <c r="AW386" s="24"/>
      <c r="AX386" s="24"/>
      <c r="AY386" s="24"/>
      <c r="AZ386" s="24"/>
      <c r="BA386" s="24"/>
      <c r="BB386" s="24"/>
      <c r="BC386" s="24"/>
      <c r="BD386" s="24"/>
      <c r="BE386" s="24"/>
      <c r="BF386" s="24"/>
      <c r="BG386" s="24"/>
      <c r="BH386" s="24"/>
      <c r="BI386" s="24">
        <v>2</v>
      </c>
      <c r="BJ386" s="24">
        <v>2</v>
      </c>
      <c r="BK386" s="24">
        <v>1</v>
      </c>
      <c r="BL386" s="24">
        <v>2</v>
      </c>
      <c r="BM386" s="24">
        <v>2</v>
      </c>
      <c r="BN386" s="24">
        <v>2</v>
      </c>
      <c r="BO386" s="24">
        <v>2</v>
      </c>
      <c r="BP386" s="24">
        <v>1</v>
      </c>
      <c r="BQ386" s="24">
        <v>2</v>
      </c>
      <c r="BR386" s="24">
        <v>1</v>
      </c>
      <c r="BS386" s="24">
        <v>2</v>
      </c>
      <c r="BT386" s="24">
        <v>2</v>
      </c>
      <c r="BU386" s="24">
        <v>2</v>
      </c>
      <c r="BV386" s="24">
        <v>2</v>
      </c>
      <c r="BW386" s="24">
        <v>2</v>
      </c>
      <c r="BX386" s="24">
        <v>2</v>
      </c>
      <c r="BY386" s="24">
        <v>2</v>
      </c>
      <c r="BZ386" s="24">
        <v>2</v>
      </c>
      <c r="CA386" s="24">
        <v>2</v>
      </c>
      <c r="CB386" s="24">
        <v>1</v>
      </c>
      <c r="CC386" s="24">
        <v>0</v>
      </c>
      <c r="CD386" s="24">
        <v>2</v>
      </c>
      <c r="CE386" s="24">
        <v>2</v>
      </c>
      <c r="CF386" s="24">
        <v>2</v>
      </c>
      <c r="CG386" s="24">
        <v>2</v>
      </c>
      <c r="CH386" s="24">
        <v>2</v>
      </c>
      <c r="CI386" s="24">
        <v>2</v>
      </c>
      <c r="CJ386" s="24"/>
      <c r="CK386" s="24">
        <v>2</v>
      </c>
      <c r="CL386" s="57">
        <f t="shared" si="145"/>
        <v>23</v>
      </c>
      <c r="CM386" s="67">
        <f t="shared" si="146"/>
        <v>0.8214285714285714</v>
      </c>
      <c r="CN386" s="57">
        <f t="shared" si="147"/>
        <v>4</v>
      </c>
      <c r="CO386" s="67">
        <f t="shared" si="148"/>
        <v>0.14285714285714285</v>
      </c>
      <c r="CP386" s="57">
        <f t="shared" si="149"/>
        <v>1</v>
      </c>
      <c r="CQ386" s="67">
        <f t="shared" si="150"/>
        <v>3.5714285714285712E-2</v>
      </c>
      <c r="CR386" s="57">
        <f t="shared" si="151"/>
        <v>1.7857142857142858</v>
      </c>
      <c r="CS386" s="57" t="str">
        <f t="shared" si="130"/>
        <v>Đạt mục tiêu</v>
      </c>
    </row>
    <row r="387" spans="1:97" ht="27" customHeight="1">
      <c r="A387" s="21"/>
      <c r="B387" s="24"/>
      <c r="C387" s="190"/>
      <c r="D387" s="192"/>
      <c r="E387" s="190"/>
      <c r="F387" s="192"/>
      <c r="G387" s="7" t="s">
        <v>1111</v>
      </c>
      <c r="H387" s="7" t="s">
        <v>1229</v>
      </c>
      <c r="I387" s="52" t="s">
        <v>780</v>
      </c>
      <c r="J387" s="24" t="s">
        <v>497</v>
      </c>
      <c r="K387" s="52" t="s">
        <v>348</v>
      </c>
      <c r="L387" s="24" t="s">
        <v>298</v>
      </c>
      <c r="M387" s="24" t="s">
        <v>186</v>
      </c>
      <c r="N387" s="24"/>
      <c r="O387" s="24"/>
      <c r="P387" s="24"/>
      <c r="Q387" s="24"/>
      <c r="R387" s="24" t="s">
        <v>186</v>
      </c>
      <c r="S387" s="24"/>
      <c r="T387" s="24"/>
      <c r="U387" s="24"/>
      <c r="V387" s="24"/>
      <c r="W387" s="28">
        <f t="shared" si="129"/>
        <v>1</v>
      </c>
      <c r="X387" s="24"/>
      <c r="Y387" s="91">
        <v>1</v>
      </c>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t="s">
        <v>754</v>
      </c>
      <c r="AV387" s="24"/>
      <c r="AW387" s="24"/>
      <c r="AX387" s="24"/>
      <c r="AY387" s="24"/>
      <c r="AZ387" s="24"/>
      <c r="BA387" s="24"/>
      <c r="BB387" s="24"/>
      <c r="BC387" s="24"/>
      <c r="BD387" s="24"/>
      <c r="BE387" s="24"/>
      <c r="BF387" s="24"/>
      <c r="BG387" s="24"/>
      <c r="BH387" s="24"/>
      <c r="BI387" s="24">
        <v>2</v>
      </c>
      <c r="BJ387" s="24">
        <v>2</v>
      </c>
      <c r="BK387" s="24">
        <v>1</v>
      </c>
      <c r="BL387" s="24">
        <v>2</v>
      </c>
      <c r="BM387" s="24">
        <v>2</v>
      </c>
      <c r="BN387" s="24">
        <v>2</v>
      </c>
      <c r="BO387" s="24">
        <v>2</v>
      </c>
      <c r="BP387" s="24">
        <v>1</v>
      </c>
      <c r="BQ387" s="24">
        <v>2</v>
      </c>
      <c r="BR387" s="24">
        <v>1</v>
      </c>
      <c r="BS387" s="24">
        <v>2</v>
      </c>
      <c r="BT387" s="24">
        <v>2</v>
      </c>
      <c r="BU387" s="24">
        <v>2</v>
      </c>
      <c r="BV387" s="24">
        <v>2</v>
      </c>
      <c r="BW387" s="24">
        <v>2</v>
      </c>
      <c r="BX387" s="24">
        <v>1</v>
      </c>
      <c r="BY387" s="24">
        <v>2</v>
      </c>
      <c r="BZ387" s="24">
        <v>2</v>
      </c>
      <c r="CA387" s="24">
        <v>2</v>
      </c>
      <c r="CB387" s="24">
        <v>1</v>
      </c>
      <c r="CC387" s="24">
        <v>0</v>
      </c>
      <c r="CD387" s="24">
        <v>2</v>
      </c>
      <c r="CE387" s="24">
        <v>2</v>
      </c>
      <c r="CF387" s="24">
        <v>2</v>
      </c>
      <c r="CG387" s="24">
        <v>2</v>
      </c>
      <c r="CH387" s="24">
        <v>2</v>
      </c>
      <c r="CI387" s="24">
        <v>2</v>
      </c>
      <c r="CJ387" s="24"/>
      <c r="CK387" s="24">
        <v>2</v>
      </c>
      <c r="CL387" s="57">
        <f t="shared" si="145"/>
        <v>22</v>
      </c>
      <c r="CM387" s="67">
        <f t="shared" si="146"/>
        <v>0.7857142857142857</v>
      </c>
      <c r="CN387" s="57">
        <f t="shared" si="147"/>
        <v>5</v>
      </c>
      <c r="CO387" s="67">
        <f t="shared" si="148"/>
        <v>0.17857142857142858</v>
      </c>
      <c r="CP387" s="57">
        <f t="shared" si="149"/>
        <v>1</v>
      </c>
      <c r="CQ387" s="67">
        <f t="shared" si="150"/>
        <v>3.5714285714285712E-2</v>
      </c>
      <c r="CR387" s="57">
        <f t="shared" si="151"/>
        <v>1.75</v>
      </c>
      <c r="CS387" s="57" t="str">
        <f t="shared" si="130"/>
        <v>Đạt mục tiêu</v>
      </c>
    </row>
    <row r="388" spans="1:97" ht="21.75" customHeight="1">
      <c r="A388" s="21"/>
      <c r="B388" s="24"/>
      <c r="C388" s="190"/>
      <c r="D388" s="192"/>
      <c r="E388" s="190"/>
      <c r="F388" s="192"/>
      <c r="G388" s="7" t="s">
        <v>522</v>
      </c>
      <c r="H388" s="7" t="s">
        <v>531</v>
      </c>
      <c r="I388" s="52" t="s">
        <v>780</v>
      </c>
      <c r="J388" s="24" t="s">
        <v>497</v>
      </c>
      <c r="K388" s="52" t="s">
        <v>348</v>
      </c>
      <c r="L388" s="24" t="s">
        <v>298</v>
      </c>
      <c r="M388" s="24" t="s">
        <v>186</v>
      </c>
      <c r="N388" s="24"/>
      <c r="O388" s="24"/>
      <c r="P388" s="24"/>
      <c r="Q388" s="24"/>
      <c r="R388" s="24" t="s">
        <v>186</v>
      </c>
      <c r="S388" s="24"/>
      <c r="T388" s="24"/>
      <c r="U388" s="24"/>
      <c r="V388" s="24"/>
      <c r="W388" s="28">
        <f t="shared" si="129"/>
        <v>1</v>
      </c>
      <c r="X388" s="24"/>
      <c r="Y388" s="91">
        <v>1</v>
      </c>
      <c r="Z388" s="24"/>
      <c r="AA388" s="24"/>
      <c r="AB388" s="24"/>
      <c r="AC388" s="24"/>
      <c r="AD388" s="24"/>
      <c r="AE388" s="24"/>
      <c r="AF388" s="24"/>
      <c r="AG388" s="24"/>
      <c r="AH388" s="24"/>
      <c r="AI388" s="24"/>
      <c r="AJ388" s="24"/>
      <c r="AK388" s="24"/>
      <c r="AL388" s="24"/>
      <c r="AM388" s="24"/>
      <c r="AN388" s="24"/>
      <c r="AO388" s="24"/>
      <c r="AP388" s="24"/>
      <c r="AQ388" s="24"/>
      <c r="AR388" s="24"/>
      <c r="AS388" s="24" t="s">
        <v>754</v>
      </c>
      <c r="AT388" s="24"/>
      <c r="AU388" s="24"/>
      <c r="AV388" s="24"/>
      <c r="AW388" s="24"/>
      <c r="AX388" s="24"/>
      <c r="AY388" s="24"/>
      <c r="AZ388" s="24"/>
      <c r="BA388" s="24"/>
      <c r="BB388" s="24"/>
      <c r="BC388" s="24"/>
      <c r="BD388" s="24"/>
      <c r="BE388" s="24"/>
      <c r="BF388" s="24"/>
      <c r="BG388" s="24"/>
      <c r="BH388" s="24"/>
      <c r="BI388" s="24">
        <v>2</v>
      </c>
      <c r="BJ388" s="24">
        <v>2</v>
      </c>
      <c r="BK388" s="24">
        <v>1</v>
      </c>
      <c r="BL388" s="24">
        <v>2</v>
      </c>
      <c r="BM388" s="24">
        <v>2</v>
      </c>
      <c r="BN388" s="24">
        <v>2</v>
      </c>
      <c r="BO388" s="24">
        <v>2</v>
      </c>
      <c r="BP388" s="24">
        <v>1</v>
      </c>
      <c r="BQ388" s="24">
        <v>2</v>
      </c>
      <c r="BR388" s="24">
        <v>1</v>
      </c>
      <c r="BS388" s="24">
        <v>2</v>
      </c>
      <c r="BT388" s="24">
        <v>2</v>
      </c>
      <c r="BU388" s="24">
        <v>2</v>
      </c>
      <c r="BV388" s="24">
        <v>2</v>
      </c>
      <c r="BW388" s="24">
        <v>2</v>
      </c>
      <c r="BX388" s="24">
        <v>1</v>
      </c>
      <c r="BY388" s="24">
        <v>2</v>
      </c>
      <c r="BZ388" s="24">
        <v>2</v>
      </c>
      <c r="CA388" s="24">
        <v>2</v>
      </c>
      <c r="CB388" s="24">
        <v>1</v>
      </c>
      <c r="CC388" s="24">
        <v>0</v>
      </c>
      <c r="CD388" s="24">
        <v>2</v>
      </c>
      <c r="CE388" s="24">
        <v>2</v>
      </c>
      <c r="CF388" s="24">
        <v>2</v>
      </c>
      <c r="CG388" s="24">
        <v>2</v>
      </c>
      <c r="CH388" s="24">
        <v>2</v>
      </c>
      <c r="CI388" s="24">
        <v>2</v>
      </c>
      <c r="CJ388" s="24"/>
      <c r="CK388" s="24">
        <v>2</v>
      </c>
      <c r="CL388" s="57">
        <f t="shared" si="145"/>
        <v>22</v>
      </c>
      <c r="CM388" s="67">
        <f t="shared" si="146"/>
        <v>0.7857142857142857</v>
      </c>
      <c r="CN388" s="57">
        <f t="shared" si="147"/>
        <v>5</v>
      </c>
      <c r="CO388" s="67">
        <f t="shared" si="148"/>
        <v>0.17857142857142858</v>
      </c>
      <c r="CP388" s="57">
        <f t="shared" si="149"/>
        <v>1</v>
      </c>
      <c r="CQ388" s="67">
        <f t="shared" si="150"/>
        <v>3.5714285714285712E-2</v>
      </c>
      <c r="CR388" s="57">
        <f t="shared" si="151"/>
        <v>1.75</v>
      </c>
      <c r="CS388" s="57" t="str">
        <f t="shared" si="130"/>
        <v>Đạt mục tiêu</v>
      </c>
    </row>
    <row r="389" spans="1:97" ht="25.5" customHeight="1">
      <c r="A389" s="21"/>
      <c r="B389" s="24"/>
      <c r="C389" s="190"/>
      <c r="D389" s="192"/>
      <c r="E389" s="190"/>
      <c r="F389" s="192"/>
      <c r="G389" s="7" t="s">
        <v>523</v>
      </c>
      <c r="H389" s="7" t="s">
        <v>651</v>
      </c>
      <c r="I389" s="52" t="s">
        <v>780</v>
      </c>
      <c r="J389" s="24" t="s">
        <v>497</v>
      </c>
      <c r="K389" s="52" t="s">
        <v>348</v>
      </c>
      <c r="L389" s="24" t="s">
        <v>298</v>
      </c>
      <c r="M389" s="24" t="s">
        <v>186</v>
      </c>
      <c r="N389" s="24"/>
      <c r="O389" s="24"/>
      <c r="P389" s="24"/>
      <c r="Q389" s="24"/>
      <c r="R389" s="24" t="s">
        <v>186</v>
      </c>
      <c r="S389" s="24"/>
      <c r="T389" s="24"/>
      <c r="U389" s="24"/>
      <c r="V389" s="24"/>
      <c r="W389" s="28">
        <f t="shared" si="129"/>
        <v>1</v>
      </c>
      <c r="X389" s="24"/>
      <c r="Y389" s="91"/>
      <c r="Z389" s="24"/>
      <c r="AA389" s="24"/>
      <c r="AB389" s="24"/>
      <c r="AC389" s="24"/>
      <c r="AD389" s="24"/>
      <c r="AE389" s="24"/>
      <c r="AF389" s="24"/>
      <c r="AG389" s="24"/>
      <c r="AH389" s="24"/>
      <c r="AI389" s="24"/>
      <c r="AJ389" s="24"/>
      <c r="AK389" s="24"/>
      <c r="AL389" s="24"/>
      <c r="AM389" s="24"/>
      <c r="AN389" s="24"/>
      <c r="AO389" s="24"/>
      <c r="AP389" s="24"/>
      <c r="AQ389" s="24"/>
      <c r="AR389" s="24"/>
      <c r="AS389" s="24"/>
      <c r="AT389" s="24" t="s">
        <v>754</v>
      </c>
      <c r="AU389" s="24"/>
      <c r="AV389" s="24"/>
      <c r="AW389" s="24"/>
      <c r="AX389" s="24"/>
      <c r="AY389" s="24"/>
      <c r="AZ389" s="24"/>
      <c r="BA389" s="24"/>
      <c r="BB389" s="24"/>
      <c r="BC389" s="24"/>
      <c r="BD389" s="24"/>
      <c r="BE389" s="24"/>
      <c r="BF389" s="24"/>
      <c r="BG389" s="24"/>
      <c r="BH389" s="24"/>
      <c r="BI389" s="24">
        <v>2</v>
      </c>
      <c r="BJ389" s="24">
        <v>2</v>
      </c>
      <c r="BK389" s="24">
        <v>1</v>
      </c>
      <c r="BL389" s="24">
        <v>2</v>
      </c>
      <c r="BM389" s="24">
        <v>2</v>
      </c>
      <c r="BN389" s="24">
        <v>2</v>
      </c>
      <c r="BO389" s="24">
        <v>2</v>
      </c>
      <c r="BP389" s="24">
        <v>1</v>
      </c>
      <c r="BQ389" s="24">
        <v>2</v>
      </c>
      <c r="BR389" s="24">
        <v>1</v>
      </c>
      <c r="BS389" s="24">
        <v>2</v>
      </c>
      <c r="BT389" s="24">
        <v>2</v>
      </c>
      <c r="BU389" s="24">
        <v>2</v>
      </c>
      <c r="BV389" s="24">
        <v>2</v>
      </c>
      <c r="BW389" s="24">
        <v>2</v>
      </c>
      <c r="BX389" s="24">
        <v>1</v>
      </c>
      <c r="BY389" s="24">
        <v>2</v>
      </c>
      <c r="BZ389" s="24">
        <v>2</v>
      </c>
      <c r="CA389" s="24">
        <v>2</v>
      </c>
      <c r="CB389" s="24">
        <v>1</v>
      </c>
      <c r="CC389" s="24">
        <v>0</v>
      </c>
      <c r="CD389" s="24">
        <v>2</v>
      </c>
      <c r="CE389" s="24">
        <v>2</v>
      </c>
      <c r="CF389" s="24">
        <v>2</v>
      </c>
      <c r="CG389" s="24">
        <v>2</v>
      </c>
      <c r="CH389" s="24">
        <v>2</v>
      </c>
      <c r="CI389" s="24">
        <v>2</v>
      </c>
      <c r="CJ389" s="24"/>
      <c r="CK389" s="24">
        <v>2</v>
      </c>
      <c r="CL389" s="57">
        <f t="shared" si="145"/>
        <v>22</v>
      </c>
      <c r="CM389" s="67">
        <f t="shared" si="146"/>
        <v>0.7857142857142857</v>
      </c>
      <c r="CN389" s="57">
        <f t="shared" si="147"/>
        <v>5</v>
      </c>
      <c r="CO389" s="67">
        <f t="shared" si="148"/>
        <v>0.17857142857142858</v>
      </c>
      <c r="CP389" s="57">
        <f t="shared" si="149"/>
        <v>1</v>
      </c>
      <c r="CQ389" s="67">
        <f t="shared" si="150"/>
        <v>3.5714285714285712E-2</v>
      </c>
      <c r="CR389" s="57">
        <f t="shared" si="151"/>
        <v>1.75</v>
      </c>
      <c r="CS389" s="57" t="str">
        <f t="shared" si="130"/>
        <v>Đạt mục tiêu</v>
      </c>
    </row>
    <row r="390" spans="1:97" ht="25.5" customHeight="1">
      <c r="A390" s="21"/>
      <c r="B390" s="24"/>
      <c r="C390" s="190"/>
      <c r="D390" s="192"/>
      <c r="E390" s="190"/>
      <c r="F390" s="192"/>
      <c r="G390" s="7" t="s">
        <v>521</v>
      </c>
      <c r="H390" s="7" t="s">
        <v>1186</v>
      </c>
      <c r="I390" s="52" t="s">
        <v>780</v>
      </c>
      <c r="J390" s="24" t="s">
        <v>497</v>
      </c>
      <c r="K390" s="52" t="s">
        <v>348</v>
      </c>
      <c r="L390" s="24" t="s">
        <v>298</v>
      </c>
      <c r="M390" s="24" t="s">
        <v>186</v>
      </c>
      <c r="N390" s="24"/>
      <c r="O390" s="24"/>
      <c r="P390" s="24"/>
      <c r="Q390" s="24"/>
      <c r="R390" s="24"/>
      <c r="S390" s="24" t="s">
        <v>186</v>
      </c>
      <c r="T390" s="24"/>
      <c r="U390" s="24"/>
      <c r="V390" s="24"/>
      <c r="W390" s="28">
        <f t="shared" si="129"/>
        <v>1</v>
      </c>
      <c r="X390" s="24"/>
      <c r="Y390" s="91"/>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t="s">
        <v>754</v>
      </c>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57"/>
      <c r="CM390" s="67"/>
      <c r="CN390" s="57"/>
      <c r="CO390" s="67"/>
      <c r="CP390" s="57"/>
      <c r="CQ390" s="67"/>
      <c r="CR390" s="57"/>
      <c r="CS390" s="57"/>
    </row>
    <row r="391" spans="1:97" ht="25.5" customHeight="1">
      <c r="A391" s="21"/>
      <c r="B391" s="24"/>
      <c r="C391" s="190"/>
      <c r="D391" s="192"/>
      <c r="E391" s="190"/>
      <c r="F391" s="192"/>
      <c r="G391" s="7" t="s">
        <v>524</v>
      </c>
      <c r="H391" s="7" t="s">
        <v>533</v>
      </c>
      <c r="I391" s="52" t="s">
        <v>780</v>
      </c>
      <c r="J391" s="24" t="s">
        <v>497</v>
      </c>
      <c r="K391" s="52" t="s">
        <v>348</v>
      </c>
      <c r="L391" s="24" t="s">
        <v>298</v>
      </c>
      <c r="M391" s="24" t="s">
        <v>186</v>
      </c>
      <c r="N391" s="24"/>
      <c r="O391" s="24"/>
      <c r="P391" s="24"/>
      <c r="Q391" s="24"/>
      <c r="R391" s="24"/>
      <c r="S391" s="24" t="s">
        <v>186</v>
      </c>
      <c r="T391" s="24"/>
      <c r="U391" s="24"/>
      <c r="V391" s="24"/>
      <c r="W391" s="28">
        <f t="shared" si="129"/>
        <v>1</v>
      </c>
      <c r="X391" s="24"/>
      <c r="Y391" s="91">
        <v>1</v>
      </c>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t="s">
        <v>754</v>
      </c>
      <c r="AX391" s="24"/>
      <c r="AY391" s="24"/>
      <c r="AZ391" s="24"/>
      <c r="BA391" s="24"/>
      <c r="BB391" s="24"/>
      <c r="BC391" s="24"/>
      <c r="BD391" s="24"/>
      <c r="BE391" s="24"/>
      <c r="BF391" s="24"/>
      <c r="BG391" s="24"/>
      <c r="BH391" s="24"/>
      <c r="BI391" s="24">
        <v>2</v>
      </c>
      <c r="BJ391" s="24">
        <v>2</v>
      </c>
      <c r="BK391" s="24">
        <v>1</v>
      </c>
      <c r="BL391" s="24">
        <v>2</v>
      </c>
      <c r="BM391" s="24">
        <v>2</v>
      </c>
      <c r="BN391" s="24">
        <v>2</v>
      </c>
      <c r="BO391" s="24">
        <v>2</v>
      </c>
      <c r="BP391" s="24">
        <v>1</v>
      </c>
      <c r="BQ391" s="24">
        <v>2</v>
      </c>
      <c r="BR391" s="24">
        <v>1</v>
      </c>
      <c r="BS391" s="24">
        <v>2</v>
      </c>
      <c r="BT391" s="24">
        <v>2</v>
      </c>
      <c r="BU391" s="24">
        <v>2</v>
      </c>
      <c r="BV391" s="24">
        <v>2</v>
      </c>
      <c r="BW391" s="24">
        <v>2</v>
      </c>
      <c r="BX391" s="24">
        <v>2</v>
      </c>
      <c r="BY391" s="24">
        <v>2</v>
      </c>
      <c r="BZ391" s="24">
        <v>2</v>
      </c>
      <c r="CA391" s="24">
        <v>2</v>
      </c>
      <c r="CB391" s="24">
        <v>1</v>
      </c>
      <c r="CC391" s="24">
        <v>0</v>
      </c>
      <c r="CD391" s="24">
        <v>2</v>
      </c>
      <c r="CE391" s="24">
        <v>2</v>
      </c>
      <c r="CF391" s="24">
        <v>2</v>
      </c>
      <c r="CG391" s="24">
        <v>2</v>
      </c>
      <c r="CH391" s="24">
        <v>2</v>
      </c>
      <c r="CI391" s="24">
        <v>2</v>
      </c>
      <c r="CJ391" s="24"/>
      <c r="CK391" s="24">
        <v>2</v>
      </c>
      <c r="CL391" s="57">
        <f t="shared" si="145"/>
        <v>23</v>
      </c>
      <c r="CM391" s="67">
        <f t="shared" si="146"/>
        <v>0.8214285714285714</v>
      </c>
      <c r="CN391" s="57">
        <f t="shared" si="147"/>
        <v>4</v>
      </c>
      <c r="CO391" s="67">
        <f t="shared" si="148"/>
        <v>0.14285714285714285</v>
      </c>
      <c r="CP391" s="57">
        <f t="shared" si="149"/>
        <v>1</v>
      </c>
      <c r="CQ391" s="67">
        <f t="shared" si="150"/>
        <v>3.5714285714285712E-2</v>
      </c>
      <c r="CR391" s="57">
        <f t="shared" si="151"/>
        <v>1.7857142857142858</v>
      </c>
      <c r="CS391" s="57" t="str">
        <f t="shared" si="130"/>
        <v>Đạt mục tiêu</v>
      </c>
    </row>
    <row r="392" spans="1:97" ht="23.25" customHeight="1">
      <c r="A392" s="21"/>
      <c r="B392" s="24"/>
      <c r="C392" s="190"/>
      <c r="D392" s="192"/>
      <c r="E392" s="190"/>
      <c r="F392" s="192"/>
      <c r="G392" s="7" t="s">
        <v>537</v>
      </c>
      <c r="H392" s="7" t="s">
        <v>643</v>
      </c>
      <c r="I392" s="52" t="s">
        <v>780</v>
      </c>
      <c r="J392" s="24" t="s">
        <v>497</v>
      </c>
      <c r="K392" s="52" t="s">
        <v>348</v>
      </c>
      <c r="L392" s="24" t="s">
        <v>298</v>
      </c>
      <c r="M392" s="24" t="s">
        <v>186</v>
      </c>
      <c r="N392" s="24"/>
      <c r="O392" s="24"/>
      <c r="P392" s="24"/>
      <c r="Q392" s="24"/>
      <c r="R392" s="24"/>
      <c r="S392" s="24"/>
      <c r="T392" s="24" t="s">
        <v>186</v>
      </c>
      <c r="U392" s="24"/>
      <c r="V392" s="24"/>
      <c r="W392" s="28">
        <f t="shared" si="129"/>
        <v>1</v>
      </c>
      <c r="X392" s="24"/>
      <c r="Y392" s="93"/>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t="s">
        <v>754</v>
      </c>
      <c r="BB392" s="24"/>
      <c r="BC392" s="24"/>
      <c r="BD392" s="24"/>
      <c r="BE392" s="24"/>
      <c r="BF392" s="24"/>
      <c r="BG392" s="24"/>
      <c r="BH392" s="24"/>
      <c r="BI392" s="24">
        <v>2</v>
      </c>
      <c r="BJ392" s="24">
        <v>2</v>
      </c>
      <c r="BK392" s="24">
        <v>1</v>
      </c>
      <c r="BL392" s="24">
        <v>2</v>
      </c>
      <c r="BM392" s="24">
        <v>2</v>
      </c>
      <c r="BN392" s="24">
        <v>2</v>
      </c>
      <c r="BO392" s="24">
        <v>2</v>
      </c>
      <c r="BP392" s="24">
        <v>1</v>
      </c>
      <c r="BQ392" s="24">
        <v>2</v>
      </c>
      <c r="BR392" s="24">
        <v>1</v>
      </c>
      <c r="BS392" s="24">
        <v>2</v>
      </c>
      <c r="BT392" s="24">
        <v>2</v>
      </c>
      <c r="BU392" s="24">
        <v>2</v>
      </c>
      <c r="BV392" s="24">
        <v>2</v>
      </c>
      <c r="BW392" s="24">
        <v>2</v>
      </c>
      <c r="BX392" s="24">
        <v>2</v>
      </c>
      <c r="BY392" s="24">
        <v>2</v>
      </c>
      <c r="BZ392" s="24">
        <v>2</v>
      </c>
      <c r="CA392" s="24">
        <v>2</v>
      </c>
      <c r="CB392" s="24">
        <v>1</v>
      </c>
      <c r="CC392" s="24">
        <v>1</v>
      </c>
      <c r="CD392" s="24">
        <v>2</v>
      </c>
      <c r="CE392" s="24">
        <v>2</v>
      </c>
      <c r="CF392" s="24">
        <v>2</v>
      </c>
      <c r="CG392" s="24">
        <v>2</v>
      </c>
      <c r="CH392" s="24">
        <v>2</v>
      </c>
      <c r="CI392" s="24">
        <v>2</v>
      </c>
      <c r="CJ392" s="24">
        <v>2</v>
      </c>
      <c r="CK392" s="24">
        <v>2</v>
      </c>
      <c r="CL392" s="57">
        <f t="shared" si="145"/>
        <v>24</v>
      </c>
      <c r="CM392" s="67">
        <f t="shared" si="146"/>
        <v>0.82758620689655171</v>
      </c>
      <c r="CN392" s="57">
        <f t="shared" si="147"/>
        <v>5</v>
      </c>
      <c r="CO392" s="67">
        <f t="shared" si="148"/>
        <v>0.17241379310344829</v>
      </c>
      <c r="CP392" s="57">
        <f t="shared" si="149"/>
        <v>0</v>
      </c>
      <c r="CQ392" s="67">
        <f t="shared" si="150"/>
        <v>0</v>
      </c>
      <c r="CR392" s="57">
        <f t="shared" si="151"/>
        <v>1.8275862068965518</v>
      </c>
      <c r="CS392" s="57" t="str">
        <f t="shared" si="130"/>
        <v>Đạt mục tiêu</v>
      </c>
    </row>
    <row r="393" spans="1:97" ht="20.25" customHeight="1">
      <c r="A393" s="21"/>
      <c r="B393" s="24"/>
      <c r="C393" s="190"/>
      <c r="D393" s="192"/>
      <c r="E393" s="190"/>
      <c r="F393" s="192"/>
      <c r="G393" s="7" t="s">
        <v>665</v>
      </c>
      <c r="H393" s="7" t="s">
        <v>644</v>
      </c>
      <c r="I393" s="52" t="s">
        <v>780</v>
      </c>
      <c r="J393" s="24" t="s">
        <v>497</v>
      </c>
      <c r="K393" s="52" t="s">
        <v>348</v>
      </c>
      <c r="L393" s="24" t="s">
        <v>298</v>
      </c>
      <c r="M393" s="24" t="s">
        <v>186</v>
      </c>
      <c r="N393" s="24"/>
      <c r="O393" s="24"/>
      <c r="P393" s="24"/>
      <c r="Q393" s="24"/>
      <c r="R393" s="24"/>
      <c r="S393" s="24"/>
      <c r="T393" s="24"/>
      <c r="U393" s="24" t="s">
        <v>186</v>
      </c>
      <c r="V393" s="24"/>
      <c r="W393" s="28">
        <f t="shared" si="129"/>
        <v>1</v>
      </c>
      <c r="X393" s="24"/>
      <c r="Y393" s="93">
        <v>1</v>
      </c>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t="s">
        <v>754</v>
      </c>
      <c r="BD393" s="24"/>
      <c r="BE393" s="24"/>
      <c r="BF393" s="24"/>
      <c r="BG393" s="24"/>
      <c r="BH393" s="24"/>
      <c r="BI393" s="24">
        <v>2</v>
      </c>
      <c r="BJ393" s="24">
        <v>2</v>
      </c>
      <c r="BK393" s="24">
        <v>2</v>
      </c>
      <c r="BL393" s="24">
        <v>2</v>
      </c>
      <c r="BM393" s="24">
        <v>2</v>
      </c>
      <c r="BN393" s="24">
        <v>2</v>
      </c>
      <c r="BO393" s="24">
        <v>2</v>
      </c>
      <c r="BP393" s="24">
        <v>2</v>
      </c>
      <c r="BQ393" s="24">
        <v>2</v>
      </c>
      <c r="BR393" s="24">
        <v>2</v>
      </c>
      <c r="BS393" s="24">
        <v>2</v>
      </c>
      <c r="BT393" s="24">
        <v>2</v>
      </c>
      <c r="BU393" s="24">
        <v>2</v>
      </c>
      <c r="BV393" s="24">
        <v>2</v>
      </c>
      <c r="BW393" s="24">
        <v>2</v>
      </c>
      <c r="BX393" s="24">
        <v>2</v>
      </c>
      <c r="BY393" s="24">
        <v>2</v>
      </c>
      <c r="BZ393" s="24">
        <v>2</v>
      </c>
      <c r="CA393" s="24">
        <v>2</v>
      </c>
      <c r="CB393" s="24">
        <v>2</v>
      </c>
      <c r="CC393" s="24">
        <v>1</v>
      </c>
      <c r="CD393" s="24">
        <v>2</v>
      </c>
      <c r="CE393" s="24">
        <v>2</v>
      </c>
      <c r="CF393" s="24">
        <v>2</v>
      </c>
      <c r="CG393" s="24">
        <v>2</v>
      </c>
      <c r="CH393" s="24">
        <v>2</v>
      </c>
      <c r="CI393" s="24">
        <v>2</v>
      </c>
      <c r="CJ393" s="24">
        <v>2</v>
      </c>
      <c r="CK393" s="24">
        <v>2</v>
      </c>
      <c r="CL393" s="57">
        <f t="shared" si="145"/>
        <v>28</v>
      </c>
      <c r="CM393" s="67">
        <f t="shared" si="146"/>
        <v>0.96551724137931039</v>
      </c>
      <c r="CN393" s="57">
        <f t="shared" si="147"/>
        <v>1</v>
      </c>
      <c r="CO393" s="67">
        <f t="shared" si="148"/>
        <v>3.4482758620689655E-2</v>
      </c>
      <c r="CP393" s="57">
        <f t="shared" si="149"/>
        <v>0</v>
      </c>
      <c r="CQ393" s="67">
        <f t="shared" si="150"/>
        <v>0</v>
      </c>
      <c r="CR393" s="57">
        <f t="shared" si="151"/>
        <v>1.9655172413793103</v>
      </c>
      <c r="CS393" s="57" t="str">
        <f t="shared" si="130"/>
        <v>Đạt mục tiêu</v>
      </c>
    </row>
    <row r="394" spans="1:97" ht="21.75" customHeight="1">
      <c r="A394" s="21"/>
      <c r="B394" s="24"/>
      <c r="C394" s="190"/>
      <c r="D394" s="193"/>
      <c r="E394" s="190"/>
      <c r="F394" s="193"/>
      <c r="G394" s="7" t="s">
        <v>666</v>
      </c>
      <c r="H394" s="7" t="s">
        <v>667</v>
      </c>
      <c r="I394" s="52" t="s">
        <v>780</v>
      </c>
      <c r="J394" s="24" t="s">
        <v>497</v>
      </c>
      <c r="K394" s="52" t="s">
        <v>348</v>
      </c>
      <c r="L394" s="24" t="s">
        <v>298</v>
      </c>
      <c r="M394" s="24" t="s">
        <v>186</v>
      </c>
      <c r="N394" s="24"/>
      <c r="O394" s="24"/>
      <c r="P394" s="24"/>
      <c r="Q394" s="24"/>
      <c r="R394" s="24"/>
      <c r="S394" s="24"/>
      <c r="T394" s="24"/>
      <c r="U394" s="24"/>
      <c r="V394" s="24" t="s">
        <v>186</v>
      </c>
      <c r="W394" s="28">
        <f t="shared" si="129"/>
        <v>1</v>
      </c>
      <c r="X394" s="24"/>
      <c r="Y394" s="91"/>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t="s">
        <v>754</v>
      </c>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57">
        <f t="shared" si="145"/>
        <v>0</v>
      </c>
      <c r="CM394" s="67" t="e">
        <f t="shared" si="146"/>
        <v>#DIV/0!</v>
      </c>
      <c r="CN394" s="57">
        <f t="shared" si="147"/>
        <v>0</v>
      </c>
      <c r="CO394" s="67" t="e">
        <f t="shared" si="148"/>
        <v>#DIV/0!</v>
      </c>
      <c r="CP394" s="57">
        <f t="shared" si="149"/>
        <v>0</v>
      </c>
      <c r="CQ394" s="67" t="e">
        <f t="shared" si="150"/>
        <v>#DIV/0!</v>
      </c>
      <c r="CR394" s="57" t="e">
        <f t="shared" si="151"/>
        <v>#DIV/0!</v>
      </c>
      <c r="CS394" s="57" t="e">
        <f t="shared" si="130"/>
        <v>#DIV/0!</v>
      </c>
    </row>
    <row r="395" spans="1:97" ht="27" customHeight="1">
      <c r="A395" s="21"/>
      <c r="B395" s="24"/>
      <c r="C395" s="190"/>
      <c r="D395" s="192"/>
      <c r="E395" s="190"/>
      <c r="F395" s="192"/>
      <c r="G395" s="50" t="s">
        <v>538</v>
      </c>
      <c r="H395" s="50" t="s">
        <v>540</v>
      </c>
      <c r="I395" s="52" t="s">
        <v>780</v>
      </c>
      <c r="J395" s="24" t="s">
        <v>497</v>
      </c>
      <c r="K395" s="52" t="s">
        <v>348</v>
      </c>
      <c r="L395" s="24" t="s">
        <v>298</v>
      </c>
      <c r="M395" s="24" t="s">
        <v>186</v>
      </c>
      <c r="N395" s="24"/>
      <c r="O395" s="24" t="s">
        <v>186</v>
      </c>
      <c r="P395" s="24"/>
      <c r="Q395" s="24"/>
      <c r="R395" s="24"/>
      <c r="S395" s="24"/>
      <c r="T395" s="24"/>
      <c r="U395" s="24"/>
      <c r="V395" s="24"/>
      <c r="W395" s="28">
        <f t="shared" si="129"/>
        <v>1</v>
      </c>
      <c r="X395" s="24"/>
      <c r="Y395" s="91"/>
      <c r="Z395" s="24"/>
      <c r="AA395" s="24"/>
      <c r="AB395" s="24"/>
      <c r="AC395" s="24"/>
      <c r="AD395" s="24"/>
      <c r="AE395" s="24"/>
      <c r="AF395" s="24" t="s">
        <v>754</v>
      </c>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v>2</v>
      </c>
      <c r="BJ395" s="24">
        <v>2</v>
      </c>
      <c r="BK395" s="24">
        <v>1</v>
      </c>
      <c r="BL395" s="24">
        <v>1</v>
      </c>
      <c r="BM395" s="24">
        <v>2</v>
      </c>
      <c r="BN395" s="24">
        <v>2</v>
      </c>
      <c r="BO395" s="24">
        <v>2</v>
      </c>
      <c r="BP395" s="24">
        <v>1</v>
      </c>
      <c r="BQ395" s="24">
        <v>2</v>
      </c>
      <c r="BR395" s="24">
        <v>1</v>
      </c>
      <c r="BS395" s="24">
        <v>2</v>
      </c>
      <c r="BT395" s="24">
        <v>2</v>
      </c>
      <c r="BU395" s="24">
        <v>2</v>
      </c>
      <c r="BV395" s="24">
        <v>2</v>
      </c>
      <c r="BW395" s="24">
        <v>2</v>
      </c>
      <c r="BX395" s="24">
        <v>1</v>
      </c>
      <c r="BY395" s="24">
        <v>2</v>
      </c>
      <c r="BZ395" s="24">
        <v>2</v>
      </c>
      <c r="CA395" s="24">
        <v>2</v>
      </c>
      <c r="CB395" s="24">
        <v>1</v>
      </c>
      <c r="CC395" s="24">
        <v>1</v>
      </c>
      <c r="CD395" s="24">
        <v>2</v>
      </c>
      <c r="CE395" s="24">
        <v>2</v>
      </c>
      <c r="CF395" s="24">
        <v>2</v>
      </c>
      <c r="CG395" s="24">
        <v>2</v>
      </c>
      <c r="CH395" s="24">
        <v>2</v>
      </c>
      <c r="CI395" s="24">
        <v>2</v>
      </c>
      <c r="CJ395" s="24"/>
      <c r="CK395" s="24">
        <v>2</v>
      </c>
      <c r="CL395" s="57">
        <f t="shared" si="145"/>
        <v>21</v>
      </c>
      <c r="CM395" s="67">
        <f t="shared" si="146"/>
        <v>0.75</v>
      </c>
      <c r="CN395" s="57">
        <f t="shared" si="147"/>
        <v>7</v>
      </c>
      <c r="CO395" s="67">
        <f t="shared" si="148"/>
        <v>0.25</v>
      </c>
      <c r="CP395" s="57">
        <f t="shared" si="149"/>
        <v>0</v>
      </c>
      <c r="CQ395" s="67">
        <f t="shared" si="150"/>
        <v>0</v>
      </c>
      <c r="CR395" s="57">
        <f t="shared" si="151"/>
        <v>1.75</v>
      </c>
      <c r="CS395" s="57" t="str">
        <f t="shared" si="130"/>
        <v>Đạt mục tiêu</v>
      </c>
    </row>
    <row r="396" spans="1:97" ht="26.25" customHeight="1">
      <c r="A396" s="21">
        <v>263</v>
      </c>
      <c r="B396" s="24">
        <v>538</v>
      </c>
      <c r="C396" s="190"/>
      <c r="D396" s="192"/>
      <c r="E396" s="190"/>
      <c r="F396" s="192"/>
      <c r="G396" s="50" t="s">
        <v>539</v>
      </c>
      <c r="H396" s="50" t="s">
        <v>541</v>
      </c>
      <c r="I396" s="52" t="s">
        <v>780</v>
      </c>
      <c r="J396" s="24" t="s">
        <v>497</v>
      </c>
      <c r="K396" s="52" t="s">
        <v>348</v>
      </c>
      <c r="L396" s="24" t="s">
        <v>298</v>
      </c>
      <c r="M396" s="24" t="s">
        <v>186</v>
      </c>
      <c r="N396" s="24"/>
      <c r="O396" s="24"/>
      <c r="P396" s="24"/>
      <c r="Q396" s="24"/>
      <c r="R396" s="24"/>
      <c r="S396" s="24" t="s">
        <v>186</v>
      </c>
      <c r="T396" s="24"/>
      <c r="U396" s="24"/>
      <c r="V396" s="24"/>
      <c r="W396" s="28">
        <f t="shared" si="129"/>
        <v>1</v>
      </c>
      <c r="X396" s="24"/>
      <c r="Y396" s="91">
        <v>1</v>
      </c>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t="s">
        <v>754</v>
      </c>
      <c r="AY396" s="24"/>
      <c r="AZ396" s="24"/>
      <c r="BA396" s="24"/>
      <c r="BB396" s="24"/>
      <c r="BC396" s="24"/>
      <c r="BD396" s="24"/>
      <c r="BE396" s="24"/>
      <c r="BF396" s="24"/>
      <c r="BG396" s="24"/>
      <c r="BH396" s="24"/>
      <c r="BI396" s="24">
        <v>2</v>
      </c>
      <c r="BJ396" s="24">
        <v>2</v>
      </c>
      <c r="BK396" s="24">
        <v>1</v>
      </c>
      <c r="BL396" s="24">
        <v>2</v>
      </c>
      <c r="BM396" s="24">
        <v>2</v>
      </c>
      <c r="BN396" s="24">
        <v>2</v>
      </c>
      <c r="BO396" s="24">
        <v>2</v>
      </c>
      <c r="BP396" s="24">
        <v>1</v>
      </c>
      <c r="BQ396" s="24">
        <v>2</v>
      </c>
      <c r="BR396" s="24">
        <v>1</v>
      </c>
      <c r="BS396" s="24">
        <v>2</v>
      </c>
      <c r="BT396" s="24">
        <v>2</v>
      </c>
      <c r="BU396" s="24">
        <v>2</v>
      </c>
      <c r="BV396" s="24">
        <v>2</v>
      </c>
      <c r="BW396" s="24">
        <v>2</v>
      </c>
      <c r="BX396" s="24">
        <v>2</v>
      </c>
      <c r="BY396" s="24">
        <v>2</v>
      </c>
      <c r="BZ396" s="24">
        <v>2</v>
      </c>
      <c r="CA396" s="24">
        <v>2</v>
      </c>
      <c r="CB396" s="24">
        <v>1</v>
      </c>
      <c r="CC396" s="24">
        <v>0</v>
      </c>
      <c r="CD396" s="24">
        <v>2</v>
      </c>
      <c r="CE396" s="24">
        <v>2</v>
      </c>
      <c r="CF396" s="24">
        <v>2</v>
      </c>
      <c r="CG396" s="24">
        <v>2</v>
      </c>
      <c r="CH396" s="24">
        <v>2</v>
      </c>
      <c r="CI396" s="24">
        <v>2</v>
      </c>
      <c r="CJ396" s="24"/>
      <c r="CK396" s="24">
        <v>2</v>
      </c>
      <c r="CL396" s="57">
        <f t="shared" si="145"/>
        <v>23</v>
      </c>
      <c r="CM396" s="67">
        <f t="shared" si="146"/>
        <v>0.8214285714285714</v>
      </c>
      <c r="CN396" s="57">
        <f t="shared" si="147"/>
        <v>4</v>
      </c>
      <c r="CO396" s="67">
        <f t="shared" si="148"/>
        <v>0.14285714285714285</v>
      </c>
      <c r="CP396" s="57">
        <f t="shared" si="149"/>
        <v>1</v>
      </c>
      <c r="CQ396" s="67">
        <f t="shared" si="150"/>
        <v>3.5714285714285712E-2</v>
      </c>
      <c r="CR396" s="57">
        <f t="shared" si="151"/>
        <v>1.7857142857142858</v>
      </c>
      <c r="CS396" s="57" t="str">
        <f t="shared" si="130"/>
        <v>Đạt mục tiêu</v>
      </c>
    </row>
    <row r="397" spans="1:97" ht="34.5" customHeight="1">
      <c r="A397" s="21"/>
      <c r="B397" s="24"/>
      <c r="C397" s="182"/>
      <c r="D397" s="193"/>
      <c r="E397" s="182"/>
      <c r="F397" s="193"/>
      <c r="G397" s="50" t="s">
        <v>770</v>
      </c>
      <c r="H397" s="50" t="s">
        <v>771</v>
      </c>
      <c r="I397" s="52" t="s">
        <v>780</v>
      </c>
      <c r="J397" s="24" t="s">
        <v>330</v>
      </c>
      <c r="K397" s="52" t="s">
        <v>348</v>
      </c>
      <c r="L397" s="24" t="s">
        <v>298</v>
      </c>
      <c r="M397" s="24" t="s">
        <v>186</v>
      </c>
      <c r="N397" s="24"/>
      <c r="O397" s="24"/>
      <c r="P397" s="24"/>
      <c r="Q397" s="24"/>
      <c r="R397" s="24"/>
      <c r="S397" s="24"/>
      <c r="T397" s="24"/>
      <c r="U397" s="24"/>
      <c r="V397" s="24" t="s">
        <v>186</v>
      </c>
      <c r="W397" s="28">
        <f t="shared" si="129"/>
        <v>1</v>
      </c>
      <c r="X397" s="24"/>
      <c r="Y397" s="91">
        <v>1</v>
      </c>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t="s">
        <v>754</v>
      </c>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57">
        <f t="shared" si="145"/>
        <v>0</v>
      </c>
      <c r="CM397" s="67" t="e">
        <f t="shared" si="146"/>
        <v>#DIV/0!</v>
      </c>
      <c r="CN397" s="57">
        <f t="shared" si="147"/>
        <v>0</v>
      </c>
      <c r="CO397" s="67" t="e">
        <f t="shared" si="148"/>
        <v>#DIV/0!</v>
      </c>
      <c r="CP397" s="57">
        <f t="shared" si="149"/>
        <v>0</v>
      </c>
      <c r="CQ397" s="67" t="e">
        <f t="shared" si="150"/>
        <v>#DIV/0!</v>
      </c>
      <c r="CR397" s="57" t="e">
        <f t="shared" si="151"/>
        <v>#DIV/0!</v>
      </c>
      <c r="CS397" s="57" t="e">
        <f t="shared" si="130"/>
        <v>#DIV/0!</v>
      </c>
    </row>
    <row r="398" spans="1:97" ht="33.75" customHeight="1">
      <c r="A398" s="21">
        <v>264</v>
      </c>
      <c r="B398" s="24">
        <v>541</v>
      </c>
      <c r="C398" s="181" t="s">
        <v>62</v>
      </c>
      <c r="D398" s="191" t="s">
        <v>10</v>
      </c>
      <c r="E398" s="181" t="s">
        <v>63</v>
      </c>
      <c r="F398" s="191" t="s">
        <v>12</v>
      </c>
      <c r="G398" s="7" t="s">
        <v>534</v>
      </c>
      <c r="H398" s="7" t="s">
        <v>671</v>
      </c>
      <c r="I398" s="52" t="s">
        <v>780</v>
      </c>
      <c r="J398" s="24" t="s">
        <v>497</v>
      </c>
      <c r="K398" s="52" t="s">
        <v>348</v>
      </c>
      <c r="L398" s="24" t="s">
        <v>298</v>
      </c>
      <c r="M398" s="24" t="s">
        <v>186</v>
      </c>
      <c r="N398" s="24"/>
      <c r="O398" s="24" t="s">
        <v>186</v>
      </c>
      <c r="P398" s="24"/>
      <c r="Q398" s="24"/>
      <c r="R398" s="24"/>
      <c r="S398" s="24"/>
      <c r="T398" s="24"/>
      <c r="U398" s="24"/>
      <c r="V398" s="24"/>
      <c r="W398" s="28">
        <f t="shared" si="129"/>
        <v>1</v>
      </c>
      <c r="X398" s="24"/>
      <c r="Y398" s="91">
        <v>1</v>
      </c>
      <c r="Z398" s="24"/>
      <c r="AA398" s="24"/>
      <c r="AB398" s="24"/>
      <c r="AC398" s="24"/>
      <c r="AD398" s="24"/>
      <c r="AE398" s="24"/>
      <c r="AF398" s="24"/>
      <c r="AG398" s="24"/>
      <c r="AH398" s="24" t="s">
        <v>754</v>
      </c>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v>2</v>
      </c>
      <c r="BJ398" s="24">
        <v>2</v>
      </c>
      <c r="BK398" s="24">
        <v>1</v>
      </c>
      <c r="BL398" s="24">
        <v>1</v>
      </c>
      <c r="BM398" s="24">
        <v>2</v>
      </c>
      <c r="BN398" s="24">
        <v>2</v>
      </c>
      <c r="BO398" s="24">
        <v>2</v>
      </c>
      <c r="BP398" s="24">
        <v>1</v>
      </c>
      <c r="BQ398" s="24">
        <v>2</v>
      </c>
      <c r="BR398" s="24">
        <v>1</v>
      </c>
      <c r="BS398" s="24">
        <v>2</v>
      </c>
      <c r="BT398" s="24">
        <v>2</v>
      </c>
      <c r="BU398" s="24">
        <v>2</v>
      </c>
      <c r="BV398" s="24">
        <v>2</v>
      </c>
      <c r="BW398" s="24">
        <v>2</v>
      </c>
      <c r="BX398" s="24">
        <v>1</v>
      </c>
      <c r="BY398" s="24">
        <v>2</v>
      </c>
      <c r="BZ398" s="24">
        <v>2</v>
      </c>
      <c r="CA398" s="24">
        <v>1</v>
      </c>
      <c r="CB398" s="24">
        <v>1</v>
      </c>
      <c r="CC398" s="24">
        <v>1</v>
      </c>
      <c r="CD398" s="24">
        <v>2</v>
      </c>
      <c r="CE398" s="24">
        <v>2</v>
      </c>
      <c r="CF398" s="24">
        <v>2</v>
      </c>
      <c r="CG398" s="24">
        <v>2</v>
      </c>
      <c r="CH398" s="24">
        <v>2</v>
      </c>
      <c r="CI398" s="24">
        <v>2</v>
      </c>
      <c r="CJ398" s="24"/>
      <c r="CK398" s="24">
        <v>2</v>
      </c>
      <c r="CL398" s="57">
        <f t="shared" si="145"/>
        <v>20</v>
      </c>
      <c r="CM398" s="67">
        <f t="shared" si="146"/>
        <v>0.7142857142857143</v>
      </c>
      <c r="CN398" s="57">
        <f t="shared" si="147"/>
        <v>8</v>
      </c>
      <c r="CO398" s="67">
        <f t="shared" si="148"/>
        <v>0.2857142857142857</v>
      </c>
      <c r="CP398" s="57">
        <f t="shared" si="149"/>
        <v>0</v>
      </c>
      <c r="CQ398" s="67">
        <f t="shared" si="150"/>
        <v>0</v>
      </c>
      <c r="CR398" s="57">
        <f t="shared" si="151"/>
        <v>1.7142857142857142</v>
      </c>
      <c r="CS398" s="57" t="str">
        <f t="shared" si="130"/>
        <v>Đạt mục tiêu</v>
      </c>
    </row>
    <row r="399" spans="1:97" ht="33.75" customHeight="1">
      <c r="A399" s="21"/>
      <c r="B399" s="24"/>
      <c r="C399" s="190"/>
      <c r="D399" s="192"/>
      <c r="E399" s="190"/>
      <c r="F399" s="192"/>
      <c r="G399" s="7" t="s">
        <v>513</v>
      </c>
      <c r="H399" s="50" t="s">
        <v>1194</v>
      </c>
      <c r="I399" s="52" t="s">
        <v>780</v>
      </c>
      <c r="J399" s="24" t="s">
        <v>497</v>
      </c>
      <c r="K399" s="52" t="s">
        <v>348</v>
      </c>
      <c r="L399" s="24" t="s">
        <v>298</v>
      </c>
      <c r="M399" s="24" t="s">
        <v>186</v>
      </c>
      <c r="N399" s="24" t="s">
        <v>186</v>
      </c>
      <c r="O399" s="24"/>
      <c r="P399" s="24"/>
      <c r="Q399" s="24"/>
      <c r="R399" s="24"/>
      <c r="S399" s="24"/>
      <c r="T399" s="24"/>
      <c r="U399" s="24"/>
      <c r="V399" s="24"/>
      <c r="W399" s="28">
        <f t="shared" si="129"/>
        <v>1</v>
      </c>
      <c r="X399" s="24"/>
      <c r="Y399" s="91"/>
      <c r="Z399" s="24"/>
      <c r="AA399" s="24"/>
      <c r="AB399" s="24"/>
      <c r="AC399" s="24"/>
      <c r="AD399" s="24" t="s">
        <v>754</v>
      </c>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57"/>
      <c r="CM399" s="67"/>
      <c r="CN399" s="57"/>
      <c r="CO399" s="67"/>
      <c r="CP399" s="57"/>
      <c r="CQ399" s="67"/>
      <c r="CR399" s="57"/>
      <c r="CS399" s="57"/>
    </row>
    <row r="400" spans="1:97" ht="27" customHeight="1">
      <c r="A400" s="21"/>
      <c r="B400" s="24"/>
      <c r="C400" s="190"/>
      <c r="D400" s="192"/>
      <c r="E400" s="190"/>
      <c r="F400" s="192"/>
      <c r="G400" s="7" t="s">
        <v>437</v>
      </c>
      <c r="H400" s="7" t="s">
        <v>668</v>
      </c>
      <c r="I400" s="52" t="s">
        <v>780</v>
      </c>
      <c r="J400" s="24" t="s">
        <v>497</v>
      </c>
      <c r="K400" s="52" t="s">
        <v>348</v>
      </c>
      <c r="L400" s="24" t="s">
        <v>298</v>
      </c>
      <c r="M400" s="24" t="s">
        <v>186</v>
      </c>
      <c r="N400" s="24"/>
      <c r="O400" s="24"/>
      <c r="P400" s="24" t="s">
        <v>186</v>
      </c>
      <c r="Q400" s="24"/>
      <c r="R400" s="24"/>
      <c r="S400" s="24"/>
      <c r="T400" s="24"/>
      <c r="U400" s="24"/>
      <c r="V400" s="24"/>
      <c r="W400" s="28">
        <f t="shared" si="129"/>
        <v>1</v>
      </c>
      <c r="X400" s="24"/>
      <c r="Y400" s="91">
        <v>1</v>
      </c>
      <c r="Z400" s="24"/>
      <c r="AA400" s="24"/>
      <c r="AB400" s="24"/>
      <c r="AC400" s="24"/>
      <c r="AD400" s="24"/>
      <c r="AE400" s="24"/>
      <c r="AF400" s="24"/>
      <c r="AG400" s="24"/>
      <c r="AH400" s="24"/>
      <c r="AI400" s="24"/>
      <c r="AJ400" s="24" t="s">
        <v>754</v>
      </c>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v>2</v>
      </c>
      <c r="BJ400" s="24">
        <v>2</v>
      </c>
      <c r="BK400" s="24">
        <v>1</v>
      </c>
      <c r="BL400" s="24">
        <v>2</v>
      </c>
      <c r="BM400" s="24">
        <v>2</v>
      </c>
      <c r="BN400" s="24">
        <v>2</v>
      </c>
      <c r="BO400" s="24">
        <v>2</v>
      </c>
      <c r="BP400" s="24">
        <v>1</v>
      </c>
      <c r="BQ400" s="24">
        <v>2</v>
      </c>
      <c r="BR400" s="24">
        <v>1</v>
      </c>
      <c r="BS400" s="24">
        <v>2</v>
      </c>
      <c r="BT400" s="24">
        <v>2</v>
      </c>
      <c r="BU400" s="24">
        <v>2</v>
      </c>
      <c r="BV400" s="24">
        <v>2</v>
      </c>
      <c r="BW400" s="24">
        <v>2</v>
      </c>
      <c r="BX400" s="24">
        <v>1</v>
      </c>
      <c r="BY400" s="24">
        <v>2</v>
      </c>
      <c r="BZ400" s="24">
        <v>2</v>
      </c>
      <c r="CA400" s="24">
        <v>1</v>
      </c>
      <c r="CB400" s="24">
        <v>1</v>
      </c>
      <c r="CC400" s="24">
        <v>0</v>
      </c>
      <c r="CD400" s="24">
        <v>2</v>
      </c>
      <c r="CE400" s="24">
        <v>2</v>
      </c>
      <c r="CF400" s="24">
        <v>2</v>
      </c>
      <c r="CG400" s="24">
        <v>2</v>
      </c>
      <c r="CH400" s="24">
        <v>2</v>
      </c>
      <c r="CI400" s="24">
        <v>2</v>
      </c>
      <c r="CJ400" s="24"/>
      <c r="CK400" s="24">
        <v>2</v>
      </c>
      <c r="CL400" s="57">
        <f t="shared" si="145"/>
        <v>21</v>
      </c>
      <c r="CM400" s="67">
        <f t="shared" si="146"/>
        <v>0.75</v>
      </c>
      <c r="CN400" s="57">
        <f t="shared" si="147"/>
        <v>6</v>
      </c>
      <c r="CO400" s="67">
        <f t="shared" si="148"/>
        <v>0.21428571428571427</v>
      </c>
      <c r="CP400" s="57">
        <f t="shared" si="149"/>
        <v>1</v>
      </c>
      <c r="CQ400" s="67">
        <f t="shared" si="150"/>
        <v>3.5714285714285712E-2</v>
      </c>
      <c r="CR400" s="57">
        <f t="shared" si="151"/>
        <v>1.7142857142857142</v>
      </c>
      <c r="CS400" s="57" t="str">
        <f t="shared" si="130"/>
        <v>Đạt mục tiêu</v>
      </c>
    </row>
    <row r="401" spans="1:97" ht="26.25" customHeight="1">
      <c r="A401" s="21"/>
      <c r="B401" s="24"/>
      <c r="C401" s="190"/>
      <c r="D401" s="192"/>
      <c r="E401" s="190"/>
      <c r="F401" s="192"/>
      <c r="G401" s="7" t="s">
        <v>535</v>
      </c>
      <c r="H401" s="7" t="s">
        <v>669</v>
      </c>
      <c r="I401" s="52" t="s">
        <v>780</v>
      </c>
      <c r="J401" s="24" t="s">
        <v>497</v>
      </c>
      <c r="K401" s="52" t="s">
        <v>348</v>
      </c>
      <c r="L401" s="24" t="s">
        <v>298</v>
      </c>
      <c r="M401" s="24" t="s">
        <v>186</v>
      </c>
      <c r="N401" s="24"/>
      <c r="O401" s="24"/>
      <c r="P401" s="24"/>
      <c r="Q401" s="24"/>
      <c r="R401" s="24" t="s">
        <v>186</v>
      </c>
      <c r="S401" s="24"/>
      <c r="T401" s="24"/>
      <c r="U401" s="24"/>
      <c r="V401" s="24"/>
      <c r="W401" s="28">
        <f t="shared" si="129"/>
        <v>1</v>
      </c>
      <c r="X401" s="24"/>
      <c r="Y401" s="91"/>
      <c r="Z401" s="24"/>
      <c r="AA401" s="24"/>
      <c r="AB401" s="24"/>
      <c r="AC401" s="24"/>
      <c r="AD401" s="24"/>
      <c r="AE401" s="24"/>
      <c r="AF401" s="24"/>
      <c r="AG401" s="24"/>
      <c r="AH401" s="24"/>
      <c r="AI401" s="24"/>
      <c r="AJ401" s="24"/>
      <c r="AK401" s="24"/>
      <c r="AL401" s="24"/>
      <c r="AM401" s="24"/>
      <c r="AN401" s="24"/>
      <c r="AO401" s="24"/>
      <c r="AP401" s="24"/>
      <c r="AQ401" s="24"/>
      <c r="AR401" s="24" t="s">
        <v>754</v>
      </c>
      <c r="AS401" s="24"/>
      <c r="AT401" s="24"/>
      <c r="AU401" s="24"/>
      <c r="AV401" s="24"/>
      <c r="AW401" s="24"/>
      <c r="AX401" s="24"/>
      <c r="AY401" s="24"/>
      <c r="AZ401" s="24"/>
      <c r="BA401" s="24"/>
      <c r="BB401" s="24"/>
      <c r="BC401" s="24"/>
      <c r="BD401" s="24"/>
      <c r="BE401" s="24"/>
      <c r="BF401" s="24"/>
      <c r="BG401" s="24"/>
      <c r="BH401" s="24"/>
      <c r="BI401" s="24">
        <v>2</v>
      </c>
      <c r="BJ401" s="24">
        <v>2</v>
      </c>
      <c r="BK401" s="24">
        <v>1</v>
      </c>
      <c r="BL401" s="24">
        <v>2</v>
      </c>
      <c r="BM401" s="24">
        <v>2</v>
      </c>
      <c r="BN401" s="24">
        <v>2</v>
      </c>
      <c r="BO401" s="24">
        <v>2</v>
      </c>
      <c r="BP401" s="24">
        <v>1</v>
      </c>
      <c r="BQ401" s="24">
        <v>2</v>
      </c>
      <c r="BR401" s="24">
        <v>1</v>
      </c>
      <c r="BS401" s="24">
        <v>2</v>
      </c>
      <c r="BT401" s="24">
        <v>2</v>
      </c>
      <c r="BU401" s="24">
        <v>2</v>
      </c>
      <c r="BV401" s="24">
        <v>2</v>
      </c>
      <c r="BW401" s="24">
        <v>2</v>
      </c>
      <c r="BX401" s="24">
        <v>1</v>
      </c>
      <c r="BY401" s="24">
        <v>2</v>
      </c>
      <c r="BZ401" s="24">
        <v>2</v>
      </c>
      <c r="CA401" s="24">
        <v>2</v>
      </c>
      <c r="CB401" s="24">
        <v>1</v>
      </c>
      <c r="CC401" s="24">
        <v>0</v>
      </c>
      <c r="CD401" s="24">
        <v>2</v>
      </c>
      <c r="CE401" s="24">
        <v>2</v>
      </c>
      <c r="CF401" s="24">
        <v>2</v>
      </c>
      <c r="CG401" s="24">
        <v>2</v>
      </c>
      <c r="CH401" s="24">
        <v>2</v>
      </c>
      <c r="CI401" s="24">
        <v>2</v>
      </c>
      <c r="CJ401" s="24"/>
      <c r="CK401" s="24">
        <v>2</v>
      </c>
      <c r="CL401" s="57">
        <f t="shared" si="145"/>
        <v>22</v>
      </c>
      <c r="CM401" s="67">
        <f t="shared" si="146"/>
        <v>0.7857142857142857</v>
      </c>
      <c r="CN401" s="57">
        <f t="shared" si="147"/>
        <v>5</v>
      </c>
      <c r="CO401" s="67">
        <f t="shared" si="148"/>
        <v>0.17857142857142858</v>
      </c>
      <c r="CP401" s="57">
        <f t="shared" si="149"/>
        <v>1</v>
      </c>
      <c r="CQ401" s="67">
        <f t="shared" si="150"/>
        <v>3.5714285714285712E-2</v>
      </c>
      <c r="CR401" s="57">
        <f t="shared" si="151"/>
        <v>1.75</v>
      </c>
      <c r="CS401" s="57" t="str">
        <f t="shared" si="130"/>
        <v>Đạt mục tiêu</v>
      </c>
    </row>
    <row r="402" spans="1:97" ht="23.25" customHeight="1">
      <c r="A402" s="21"/>
      <c r="B402" s="24"/>
      <c r="C402" s="190"/>
      <c r="D402" s="192"/>
      <c r="E402" s="190"/>
      <c r="F402" s="192"/>
      <c r="G402" s="7" t="s">
        <v>537</v>
      </c>
      <c r="H402" s="7" t="s">
        <v>672</v>
      </c>
      <c r="I402" s="52" t="s">
        <v>780</v>
      </c>
      <c r="J402" s="24" t="s">
        <v>497</v>
      </c>
      <c r="K402" s="52" t="s">
        <v>348</v>
      </c>
      <c r="L402" s="24" t="s">
        <v>298</v>
      </c>
      <c r="M402" s="24" t="s">
        <v>186</v>
      </c>
      <c r="N402" s="24"/>
      <c r="O402" s="24"/>
      <c r="P402" s="24"/>
      <c r="Q402" s="24"/>
      <c r="R402" s="24"/>
      <c r="S402" s="24"/>
      <c r="T402" s="24" t="s">
        <v>186</v>
      </c>
      <c r="U402" s="24"/>
      <c r="V402" s="24"/>
      <c r="W402" s="28">
        <f t="shared" si="129"/>
        <v>1</v>
      </c>
      <c r="X402" s="24"/>
      <c r="Y402" s="91">
        <v>1</v>
      </c>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t="s">
        <v>754</v>
      </c>
      <c r="BC402" s="24"/>
      <c r="BD402" s="24"/>
      <c r="BE402" s="24"/>
      <c r="BF402" s="24"/>
      <c r="BG402" s="24"/>
      <c r="BH402" s="24"/>
      <c r="BI402" s="24">
        <v>2</v>
      </c>
      <c r="BJ402" s="24">
        <v>2</v>
      </c>
      <c r="BK402" s="24">
        <v>1</v>
      </c>
      <c r="BL402" s="24">
        <v>2</v>
      </c>
      <c r="BM402" s="24">
        <v>2</v>
      </c>
      <c r="BN402" s="24">
        <v>2</v>
      </c>
      <c r="BO402" s="24">
        <v>2</v>
      </c>
      <c r="BP402" s="24">
        <v>1</v>
      </c>
      <c r="BQ402" s="24">
        <v>2</v>
      </c>
      <c r="BR402" s="24">
        <v>1</v>
      </c>
      <c r="BS402" s="24">
        <v>2</v>
      </c>
      <c r="BT402" s="24">
        <v>2</v>
      </c>
      <c r="BU402" s="24">
        <v>2</v>
      </c>
      <c r="BV402" s="24">
        <v>2</v>
      </c>
      <c r="BW402" s="24">
        <v>2</v>
      </c>
      <c r="BX402" s="24">
        <v>2</v>
      </c>
      <c r="BY402" s="24">
        <v>2</v>
      </c>
      <c r="BZ402" s="24">
        <v>2</v>
      </c>
      <c r="CA402" s="24">
        <v>2</v>
      </c>
      <c r="CB402" s="24">
        <v>1</v>
      </c>
      <c r="CC402" s="24">
        <v>1</v>
      </c>
      <c r="CD402" s="24">
        <v>2</v>
      </c>
      <c r="CE402" s="24">
        <v>2</v>
      </c>
      <c r="CF402" s="24">
        <v>2</v>
      </c>
      <c r="CG402" s="24">
        <v>2</v>
      </c>
      <c r="CH402" s="24">
        <v>2</v>
      </c>
      <c r="CI402" s="24">
        <v>2</v>
      </c>
      <c r="CJ402" s="24">
        <v>2</v>
      </c>
      <c r="CK402" s="24">
        <v>2</v>
      </c>
      <c r="CL402" s="57">
        <f t="shared" si="145"/>
        <v>24</v>
      </c>
      <c r="CM402" s="67">
        <f t="shared" si="146"/>
        <v>0.82758620689655171</v>
      </c>
      <c r="CN402" s="57">
        <f t="shared" si="147"/>
        <v>5</v>
      </c>
      <c r="CO402" s="67">
        <f t="shared" si="148"/>
        <v>0.17241379310344829</v>
      </c>
      <c r="CP402" s="57">
        <f t="shared" si="149"/>
        <v>0</v>
      </c>
      <c r="CQ402" s="67">
        <f t="shared" si="150"/>
        <v>0</v>
      </c>
      <c r="CR402" s="57">
        <f t="shared" si="151"/>
        <v>1.8275862068965518</v>
      </c>
      <c r="CS402" s="57" t="str">
        <f t="shared" si="130"/>
        <v>Đạt mục tiêu</v>
      </c>
    </row>
    <row r="403" spans="1:97" ht="25.5" customHeight="1">
      <c r="A403" s="21"/>
      <c r="B403" s="24"/>
      <c r="C403" s="182"/>
      <c r="D403" s="192"/>
      <c r="E403" s="182"/>
      <c r="F403" s="192"/>
      <c r="G403" s="7" t="s">
        <v>536</v>
      </c>
      <c r="H403" s="7" t="s">
        <v>670</v>
      </c>
      <c r="I403" s="52" t="s">
        <v>780</v>
      </c>
      <c r="J403" s="24" t="s">
        <v>497</v>
      </c>
      <c r="K403" s="52" t="s">
        <v>348</v>
      </c>
      <c r="L403" s="24" t="s">
        <v>298</v>
      </c>
      <c r="M403" s="24" t="s">
        <v>186</v>
      </c>
      <c r="N403" s="24"/>
      <c r="O403" s="24"/>
      <c r="P403" s="24"/>
      <c r="Q403" s="24"/>
      <c r="R403" s="24"/>
      <c r="S403" s="24"/>
      <c r="T403" s="24" t="s">
        <v>186</v>
      </c>
      <c r="U403" s="24"/>
      <c r="V403" s="24"/>
      <c r="W403" s="28">
        <f t="shared" si="129"/>
        <v>1</v>
      </c>
      <c r="X403" s="24"/>
      <c r="Y403" s="91">
        <v>1</v>
      </c>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t="s">
        <v>754</v>
      </c>
      <c r="BA403" s="24"/>
      <c r="BB403" s="24"/>
      <c r="BC403" s="24"/>
      <c r="BD403" s="24"/>
      <c r="BE403" s="24"/>
      <c r="BF403" s="24"/>
      <c r="BG403" s="24"/>
      <c r="BH403" s="24"/>
      <c r="BI403" s="24">
        <v>2</v>
      </c>
      <c r="BJ403" s="24">
        <v>2</v>
      </c>
      <c r="BK403" s="24">
        <v>1</v>
      </c>
      <c r="BL403" s="24">
        <v>2</v>
      </c>
      <c r="BM403" s="24">
        <v>2</v>
      </c>
      <c r="BN403" s="24">
        <v>2</v>
      </c>
      <c r="BO403" s="24">
        <v>2</v>
      </c>
      <c r="BP403" s="24">
        <v>1</v>
      </c>
      <c r="BQ403" s="24">
        <v>2</v>
      </c>
      <c r="BR403" s="24">
        <v>1</v>
      </c>
      <c r="BS403" s="24">
        <v>2</v>
      </c>
      <c r="BT403" s="24">
        <v>2</v>
      </c>
      <c r="BU403" s="24">
        <v>2</v>
      </c>
      <c r="BV403" s="24">
        <v>2</v>
      </c>
      <c r="BW403" s="24">
        <v>2</v>
      </c>
      <c r="BX403" s="24">
        <v>2</v>
      </c>
      <c r="BY403" s="24">
        <v>2</v>
      </c>
      <c r="BZ403" s="24">
        <v>2</v>
      </c>
      <c r="CA403" s="24">
        <v>2</v>
      </c>
      <c r="CB403" s="24">
        <v>1</v>
      </c>
      <c r="CC403" s="24">
        <v>1</v>
      </c>
      <c r="CD403" s="24">
        <v>2</v>
      </c>
      <c r="CE403" s="24">
        <v>2</v>
      </c>
      <c r="CF403" s="24">
        <v>2</v>
      </c>
      <c r="CG403" s="24">
        <v>2</v>
      </c>
      <c r="CH403" s="24">
        <v>2</v>
      </c>
      <c r="CI403" s="24">
        <v>2</v>
      </c>
      <c r="CJ403" s="24">
        <v>2</v>
      </c>
      <c r="CK403" s="24">
        <v>2</v>
      </c>
      <c r="CL403" s="57">
        <f t="shared" si="145"/>
        <v>24</v>
      </c>
      <c r="CM403" s="67">
        <f t="shared" si="146"/>
        <v>0.82758620689655171</v>
      </c>
      <c r="CN403" s="57">
        <f t="shared" si="147"/>
        <v>5</v>
      </c>
      <c r="CO403" s="67">
        <f t="shared" si="148"/>
        <v>0.17241379310344829</v>
      </c>
      <c r="CP403" s="57">
        <f t="shared" si="149"/>
        <v>0</v>
      </c>
      <c r="CQ403" s="67">
        <f t="shared" si="150"/>
        <v>0</v>
      </c>
      <c r="CR403" s="57">
        <f t="shared" si="151"/>
        <v>1.8275862068965518</v>
      </c>
      <c r="CS403" s="57" t="str">
        <f t="shared" si="130"/>
        <v>Đạt mục tiêu</v>
      </c>
    </row>
    <row r="404" spans="1:97" ht="39.75" customHeight="1">
      <c r="A404" s="21">
        <v>265</v>
      </c>
      <c r="B404" s="24">
        <v>544</v>
      </c>
      <c r="C404" s="181" t="s">
        <v>674</v>
      </c>
      <c r="D404" s="191" t="s">
        <v>10</v>
      </c>
      <c r="E404" s="181" t="s">
        <v>673</v>
      </c>
      <c r="F404" s="191" t="s">
        <v>12</v>
      </c>
      <c r="G404" s="7" t="s">
        <v>676</v>
      </c>
      <c r="H404" s="7" t="s">
        <v>772</v>
      </c>
      <c r="I404" s="52" t="s">
        <v>780</v>
      </c>
      <c r="J404" s="24" t="s">
        <v>497</v>
      </c>
      <c r="K404" s="52" t="s">
        <v>348</v>
      </c>
      <c r="L404" s="24" t="s">
        <v>298</v>
      </c>
      <c r="M404" s="24" t="s">
        <v>186</v>
      </c>
      <c r="N404" s="24"/>
      <c r="O404" s="24"/>
      <c r="P404" s="24" t="s">
        <v>186</v>
      </c>
      <c r="Q404" s="24"/>
      <c r="R404" s="24"/>
      <c r="S404" s="24"/>
      <c r="T404" s="24"/>
      <c r="U404" s="24"/>
      <c r="V404" s="24"/>
      <c r="W404" s="28">
        <f t="shared" si="129"/>
        <v>1</v>
      </c>
      <c r="X404" s="24"/>
      <c r="Y404" s="91"/>
      <c r="Z404" s="24"/>
      <c r="AA404" s="24"/>
      <c r="AB404" s="24"/>
      <c r="AC404" s="24"/>
      <c r="AD404" s="24"/>
      <c r="AE404" s="24"/>
      <c r="AF404" s="24"/>
      <c r="AG404" s="24"/>
      <c r="AH404" s="24"/>
      <c r="AI404" s="24"/>
      <c r="AJ404" s="24"/>
      <c r="AK404" s="24"/>
      <c r="AL404" s="24" t="s">
        <v>754</v>
      </c>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v>2</v>
      </c>
      <c r="BJ404" s="24">
        <v>2</v>
      </c>
      <c r="BK404" s="24">
        <v>1</v>
      </c>
      <c r="BL404" s="24">
        <v>2</v>
      </c>
      <c r="BM404" s="24">
        <v>2</v>
      </c>
      <c r="BN404" s="24">
        <v>2</v>
      </c>
      <c r="BO404" s="24">
        <v>2</v>
      </c>
      <c r="BP404" s="24">
        <v>1</v>
      </c>
      <c r="BQ404" s="24">
        <v>2</v>
      </c>
      <c r="BR404" s="24">
        <v>1</v>
      </c>
      <c r="BS404" s="24">
        <v>2</v>
      </c>
      <c r="BT404" s="24">
        <v>2</v>
      </c>
      <c r="BU404" s="24">
        <v>2</v>
      </c>
      <c r="BV404" s="24">
        <v>2</v>
      </c>
      <c r="BW404" s="24">
        <v>2</v>
      </c>
      <c r="BX404" s="24">
        <v>1</v>
      </c>
      <c r="BY404" s="24">
        <v>2</v>
      </c>
      <c r="BZ404" s="24">
        <v>2</v>
      </c>
      <c r="CA404" s="24">
        <v>1</v>
      </c>
      <c r="CB404" s="24">
        <v>1</v>
      </c>
      <c r="CC404" s="24">
        <v>0</v>
      </c>
      <c r="CD404" s="24">
        <v>2</v>
      </c>
      <c r="CE404" s="24">
        <v>2</v>
      </c>
      <c r="CF404" s="24">
        <v>2</v>
      </c>
      <c r="CG404" s="24">
        <v>2</v>
      </c>
      <c r="CH404" s="24">
        <v>2</v>
      </c>
      <c r="CI404" s="24">
        <v>2</v>
      </c>
      <c r="CJ404" s="24"/>
      <c r="CK404" s="24">
        <v>2</v>
      </c>
      <c r="CL404" s="57">
        <f t="shared" si="145"/>
        <v>21</v>
      </c>
      <c r="CM404" s="67">
        <f t="shared" si="146"/>
        <v>0.75</v>
      </c>
      <c r="CN404" s="57">
        <f t="shared" si="147"/>
        <v>6</v>
      </c>
      <c r="CO404" s="67">
        <f t="shared" si="148"/>
        <v>0.21428571428571427</v>
      </c>
      <c r="CP404" s="57">
        <f t="shared" si="149"/>
        <v>1</v>
      </c>
      <c r="CQ404" s="67">
        <f t="shared" si="150"/>
        <v>3.5714285714285712E-2</v>
      </c>
      <c r="CR404" s="57">
        <f t="shared" si="151"/>
        <v>1.7142857142857142</v>
      </c>
      <c r="CS404" s="57" t="str">
        <f t="shared" si="130"/>
        <v>Đạt mục tiêu</v>
      </c>
    </row>
    <row r="405" spans="1:97" ht="43.5" customHeight="1">
      <c r="A405" s="21"/>
      <c r="B405" s="24"/>
      <c r="C405" s="190"/>
      <c r="D405" s="192"/>
      <c r="E405" s="190"/>
      <c r="F405" s="192"/>
      <c r="G405" s="7" t="s">
        <v>675</v>
      </c>
      <c r="H405" s="7" t="s">
        <v>1179</v>
      </c>
      <c r="I405" s="52" t="s">
        <v>780</v>
      </c>
      <c r="J405" s="24" t="s">
        <v>497</v>
      </c>
      <c r="K405" s="52" t="s">
        <v>348</v>
      </c>
      <c r="L405" s="24" t="s">
        <v>298</v>
      </c>
      <c r="M405" s="24" t="s">
        <v>186</v>
      </c>
      <c r="N405" s="24"/>
      <c r="O405" s="24"/>
      <c r="P405" s="24"/>
      <c r="Q405" s="24" t="s">
        <v>186</v>
      </c>
      <c r="R405" s="24"/>
      <c r="S405" s="24"/>
      <c r="T405" s="24"/>
      <c r="U405" s="24"/>
      <c r="V405" s="24"/>
      <c r="W405" s="28">
        <f t="shared" si="129"/>
        <v>1</v>
      </c>
      <c r="X405" s="24"/>
      <c r="Y405" s="91"/>
      <c r="Z405" s="24"/>
      <c r="AA405" s="24"/>
      <c r="AB405" s="24"/>
      <c r="AC405" s="24"/>
      <c r="AD405" s="24"/>
      <c r="AE405" s="24"/>
      <c r="AF405" s="24"/>
      <c r="AG405" s="24"/>
      <c r="AH405" s="24"/>
      <c r="AI405" s="24"/>
      <c r="AJ405" s="24"/>
      <c r="AK405" s="24"/>
      <c r="AL405" s="24"/>
      <c r="AM405" s="24"/>
      <c r="AN405" s="24" t="s">
        <v>754</v>
      </c>
      <c r="AO405" s="24"/>
      <c r="AP405" s="24"/>
      <c r="AQ405" s="24"/>
      <c r="AR405" s="24"/>
      <c r="AS405" s="24"/>
      <c r="AT405" s="24"/>
      <c r="AU405" s="24"/>
      <c r="AV405" s="24"/>
      <c r="AW405" s="24"/>
      <c r="AX405" s="24"/>
      <c r="AY405" s="24"/>
      <c r="AZ405" s="24"/>
      <c r="BA405" s="24"/>
      <c r="BB405" s="24"/>
      <c r="BC405" s="24"/>
      <c r="BD405" s="24"/>
      <c r="BE405" s="24"/>
      <c r="BF405" s="24"/>
      <c r="BG405" s="24"/>
      <c r="BH405" s="24"/>
      <c r="BI405" s="24">
        <v>2</v>
      </c>
      <c r="BJ405" s="24">
        <v>2</v>
      </c>
      <c r="BK405" s="24">
        <v>1</v>
      </c>
      <c r="BL405" s="24">
        <v>2</v>
      </c>
      <c r="BM405" s="24">
        <v>2</v>
      </c>
      <c r="BN405" s="24">
        <v>2</v>
      </c>
      <c r="BO405" s="24">
        <v>2</v>
      </c>
      <c r="BP405" s="24">
        <v>1</v>
      </c>
      <c r="BQ405" s="24">
        <v>2</v>
      </c>
      <c r="BR405" s="24">
        <v>1</v>
      </c>
      <c r="BS405" s="24">
        <v>2</v>
      </c>
      <c r="BT405" s="24">
        <v>2</v>
      </c>
      <c r="BU405" s="24">
        <v>2</v>
      </c>
      <c r="BV405" s="24">
        <v>2</v>
      </c>
      <c r="BW405" s="24">
        <v>2</v>
      </c>
      <c r="BX405" s="24">
        <v>1</v>
      </c>
      <c r="BY405" s="24">
        <v>2</v>
      </c>
      <c r="BZ405" s="24">
        <v>2</v>
      </c>
      <c r="CA405" s="24">
        <v>1</v>
      </c>
      <c r="CB405" s="24">
        <v>1</v>
      </c>
      <c r="CC405" s="24">
        <v>0</v>
      </c>
      <c r="CD405" s="24">
        <v>2</v>
      </c>
      <c r="CE405" s="24">
        <v>2</v>
      </c>
      <c r="CF405" s="24">
        <v>2</v>
      </c>
      <c r="CG405" s="24">
        <v>2</v>
      </c>
      <c r="CH405" s="24">
        <v>2</v>
      </c>
      <c r="CI405" s="24">
        <v>2</v>
      </c>
      <c r="CJ405" s="24"/>
      <c r="CK405" s="24">
        <v>2</v>
      </c>
      <c r="CL405" s="57">
        <f t="shared" si="145"/>
        <v>21</v>
      </c>
      <c r="CM405" s="67">
        <f t="shared" si="146"/>
        <v>0.75</v>
      </c>
      <c r="CN405" s="57">
        <f t="shared" si="147"/>
        <v>6</v>
      </c>
      <c r="CO405" s="67">
        <f t="shared" si="148"/>
        <v>0.21428571428571427</v>
      </c>
      <c r="CP405" s="57">
        <f t="shared" si="149"/>
        <v>1</v>
      </c>
      <c r="CQ405" s="67">
        <f t="shared" si="150"/>
        <v>3.5714285714285712E-2</v>
      </c>
      <c r="CR405" s="57">
        <f t="shared" si="151"/>
        <v>1.7142857142857142</v>
      </c>
      <c r="CS405" s="57" t="str">
        <f t="shared" si="130"/>
        <v>Đạt mục tiêu</v>
      </c>
    </row>
    <row r="406" spans="1:97" ht="35.25" customHeight="1">
      <c r="A406" s="21">
        <v>266</v>
      </c>
      <c r="B406" s="24">
        <v>547</v>
      </c>
      <c r="C406" s="181" t="s">
        <v>65</v>
      </c>
      <c r="D406" s="191" t="s">
        <v>10</v>
      </c>
      <c r="E406" s="181" t="s">
        <v>64</v>
      </c>
      <c r="F406" s="191" t="s">
        <v>12</v>
      </c>
      <c r="G406" s="50" t="s">
        <v>572</v>
      </c>
      <c r="H406" s="50" t="s">
        <v>576</v>
      </c>
      <c r="I406" s="52" t="s">
        <v>780</v>
      </c>
      <c r="J406" s="24" t="s">
        <v>497</v>
      </c>
      <c r="K406" s="52" t="s">
        <v>348</v>
      </c>
      <c r="L406" s="24" t="s">
        <v>298</v>
      </c>
      <c r="M406" s="24" t="s">
        <v>186</v>
      </c>
      <c r="N406" s="24"/>
      <c r="O406" s="24" t="s">
        <v>186</v>
      </c>
      <c r="P406" s="24"/>
      <c r="Q406" s="24"/>
      <c r="R406" s="24"/>
      <c r="S406" s="24"/>
      <c r="T406" s="24"/>
      <c r="U406" s="24"/>
      <c r="V406" s="24"/>
      <c r="W406" s="28">
        <f t="shared" si="129"/>
        <v>1</v>
      </c>
      <c r="X406" s="24"/>
      <c r="Y406" s="91"/>
      <c r="Z406" s="24"/>
      <c r="AA406" s="24"/>
      <c r="AB406" s="24"/>
      <c r="AC406" s="24"/>
      <c r="AD406" s="24"/>
      <c r="AE406" s="24" t="s">
        <v>754</v>
      </c>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v>2</v>
      </c>
      <c r="BJ406" s="24">
        <v>2</v>
      </c>
      <c r="BK406" s="24">
        <v>1</v>
      </c>
      <c r="BL406" s="24">
        <v>1</v>
      </c>
      <c r="BM406" s="24">
        <v>2</v>
      </c>
      <c r="BN406" s="24">
        <v>2</v>
      </c>
      <c r="BO406" s="24">
        <v>2</v>
      </c>
      <c r="BP406" s="24">
        <v>1</v>
      </c>
      <c r="BQ406" s="24">
        <v>2</v>
      </c>
      <c r="BR406" s="24">
        <v>1</v>
      </c>
      <c r="BS406" s="24">
        <v>2</v>
      </c>
      <c r="BT406" s="24">
        <v>2</v>
      </c>
      <c r="BU406" s="24">
        <v>2</v>
      </c>
      <c r="BV406" s="24">
        <v>2</v>
      </c>
      <c r="BW406" s="24">
        <v>2</v>
      </c>
      <c r="BX406" s="24">
        <v>1</v>
      </c>
      <c r="BY406" s="24">
        <v>2</v>
      </c>
      <c r="BZ406" s="24">
        <v>2</v>
      </c>
      <c r="CA406" s="24">
        <v>1</v>
      </c>
      <c r="CB406" s="24">
        <v>1</v>
      </c>
      <c r="CC406" s="24">
        <v>1</v>
      </c>
      <c r="CD406" s="24">
        <v>2</v>
      </c>
      <c r="CE406" s="24">
        <v>2</v>
      </c>
      <c r="CF406" s="24">
        <v>2</v>
      </c>
      <c r="CG406" s="24">
        <v>2</v>
      </c>
      <c r="CH406" s="24">
        <v>2</v>
      </c>
      <c r="CI406" s="24">
        <v>2</v>
      </c>
      <c r="CJ406" s="24"/>
      <c r="CK406" s="24">
        <v>2</v>
      </c>
      <c r="CL406" s="57">
        <f t="shared" si="145"/>
        <v>20</v>
      </c>
      <c r="CM406" s="67">
        <f t="shared" si="146"/>
        <v>0.7142857142857143</v>
      </c>
      <c r="CN406" s="57">
        <f t="shared" si="147"/>
        <v>8</v>
      </c>
      <c r="CO406" s="67">
        <f t="shared" si="148"/>
        <v>0.2857142857142857</v>
      </c>
      <c r="CP406" s="57">
        <f t="shared" si="149"/>
        <v>0</v>
      </c>
      <c r="CQ406" s="67">
        <f t="shared" si="150"/>
        <v>0</v>
      </c>
      <c r="CR406" s="57">
        <f t="shared" si="151"/>
        <v>1.7142857142857142</v>
      </c>
      <c r="CS406" s="57" t="str">
        <f t="shared" si="130"/>
        <v>Đạt mục tiêu</v>
      </c>
    </row>
    <row r="407" spans="1:97" ht="35.25" customHeight="1">
      <c r="A407" s="21"/>
      <c r="B407" s="24"/>
      <c r="C407" s="190"/>
      <c r="D407" s="192"/>
      <c r="E407" s="190"/>
      <c r="F407" s="192"/>
      <c r="G407" s="50" t="s">
        <v>573</v>
      </c>
      <c r="H407" s="50" t="s">
        <v>577</v>
      </c>
      <c r="I407" s="52" t="s">
        <v>780</v>
      </c>
      <c r="J407" s="24" t="s">
        <v>497</v>
      </c>
      <c r="K407" s="52" t="s">
        <v>348</v>
      </c>
      <c r="L407" s="24" t="s">
        <v>298</v>
      </c>
      <c r="M407" s="24" t="s">
        <v>186</v>
      </c>
      <c r="N407" s="24"/>
      <c r="O407" s="24"/>
      <c r="P407" s="24"/>
      <c r="Q407" s="24"/>
      <c r="R407" s="24"/>
      <c r="S407" s="24"/>
      <c r="T407" s="24"/>
      <c r="U407" s="24" t="s">
        <v>186</v>
      </c>
      <c r="V407" s="24"/>
      <c r="W407" s="28">
        <f t="shared" si="129"/>
        <v>1</v>
      </c>
      <c r="X407" s="24"/>
      <c r="Y407" s="93">
        <v>1</v>
      </c>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t="s">
        <v>754</v>
      </c>
      <c r="BE407" s="24"/>
      <c r="BF407" s="24"/>
      <c r="BG407" s="24"/>
      <c r="BH407" s="24"/>
      <c r="BI407" s="24">
        <v>2</v>
      </c>
      <c r="BJ407" s="24">
        <v>2</v>
      </c>
      <c r="BK407" s="24">
        <v>1</v>
      </c>
      <c r="BL407" s="24">
        <v>2</v>
      </c>
      <c r="BM407" s="24">
        <v>2</v>
      </c>
      <c r="BN407" s="24">
        <v>2</v>
      </c>
      <c r="BO407" s="24">
        <v>2</v>
      </c>
      <c r="BP407" s="24">
        <v>1</v>
      </c>
      <c r="BQ407" s="24">
        <v>2</v>
      </c>
      <c r="BR407" s="24">
        <v>2</v>
      </c>
      <c r="BS407" s="24">
        <v>2</v>
      </c>
      <c r="BT407" s="24">
        <v>2</v>
      </c>
      <c r="BU407" s="24">
        <v>2</v>
      </c>
      <c r="BV407" s="24">
        <v>2</v>
      </c>
      <c r="BW407" s="24">
        <v>2</v>
      </c>
      <c r="BX407" s="24">
        <v>2</v>
      </c>
      <c r="BY407" s="24">
        <v>2</v>
      </c>
      <c r="BZ407" s="24">
        <v>2</v>
      </c>
      <c r="CA407" s="24">
        <v>2</v>
      </c>
      <c r="CB407" s="24">
        <v>1</v>
      </c>
      <c r="CC407" s="24">
        <v>1</v>
      </c>
      <c r="CD407" s="24">
        <v>2</v>
      </c>
      <c r="CE407" s="24">
        <v>2</v>
      </c>
      <c r="CF407" s="24">
        <v>2</v>
      </c>
      <c r="CG407" s="24">
        <v>2</v>
      </c>
      <c r="CH407" s="24">
        <v>2</v>
      </c>
      <c r="CI407" s="24">
        <v>2</v>
      </c>
      <c r="CJ407" s="24">
        <v>2</v>
      </c>
      <c r="CK407" s="24">
        <v>2</v>
      </c>
      <c r="CL407" s="57">
        <f t="shared" si="145"/>
        <v>25</v>
      </c>
      <c r="CM407" s="67">
        <f t="shared" si="146"/>
        <v>0.86206896551724133</v>
      </c>
      <c r="CN407" s="57">
        <f t="shared" si="147"/>
        <v>4</v>
      </c>
      <c r="CO407" s="67">
        <f t="shared" si="148"/>
        <v>0.13793103448275862</v>
      </c>
      <c r="CP407" s="57">
        <f t="shared" si="149"/>
        <v>0</v>
      </c>
      <c r="CQ407" s="67">
        <f t="shared" si="150"/>
        <v>0</v>
      </c>
      <c r="CR407" s="57">
        <f t="shared" si="151"/>
        <v>1.8620689655172413</v>
      </c>
      <c r="CS407" s="57" t="str">
        <f t="shared" si="130"/>
        <v>Đạt mục tiêu</v>
      </c>
    </row>
    <row r="408" spans="1:97" ht="35.25" customHeight="1">
      <c r="A408" s="21"/>
      <c r="B408" s="24"/>
      <c r="C408" s="190"/>
      <c r="D408" s="192"/>
      <c r="E408" s="190"/>
      <c r="F408" s="192"/>
      <c r="G408" s="50" t="s">
        <v>574</v>
      </c>
      <c r="H408" s="50" t="s">
        <v>578</v>
      </c>
      <c r="I408" s="52" t="s">
        <v>780</v>
      </c>
      <c r="J408" s="24" t="s">
        <v>497</v>
      </c>
      <c r="K408" s="52" t="s">
        <v>348</v>
      </c>
      <c r="L408" s="24" t="s">
        <v>298</v>
      </c>
      <c r="M408" s="24" t="s">
        <v>186</v>
      </c>
      <c r="N408" s="24"/>
      <c r="O408" s="24"/>
      <c r="P408" s="24"/>
      <c r="Q408" s="24" t="s">
        <v>186</v>
      </c>
      <c r="R408" s="24"/>
      <c r="S408" s="24"/>
      <c r="T408" s="24"/>
      <c r="U408" s="24"/>
      <c r="V408" s="24"/>
      <c r="W408" s="28">
        <f t="shared" si="129"/>
        <v>1</v>
      </c>
      <c r="X408" s="24"/>
      <c r="Y408" s="91"/>
      <c r="Z408" s="24"/>
      <c r="AA408" s="24"/>
      <c r="AB408" s="24"/>
      <c r="AC408" s="24"/>
      <c r="AD408" s="24"/>
      <c r="AE408" s="24"/>
      <c r="AF408" s="24"/>
      <c r="AG408" s="24"/>
      <c r="AH408" s="24"/>
      <c r="AI408" s="24"/>
      <c r="AJ408" s="24"/>
      <c r="AK408" s="24"/>
      <c r="AL408" s="24"/>
      <c r="AM408" s="24"/>
      <c r="AN408" s="24"/>
      <c r="AO408" s="24"/>
      <c r="AP408" s="24"/>
      <c r="AQ408" s="24" t="s">
        <v>754</v>
      </c>
      <c r="AR408" s="24"/>
      <c r="AS408" s="24"/>
      <c r="AT408" s="24"/>
      <c r="AU408" s="24"/>
      <c r="AV408" s="24"/>
      <c r="AW408" s="24"/>
      <c r="AX408" s="24"/>
      <c r="AY408" s="24"/>
      <c r="AZ408" s="24"/>
      <c r="BA408" s="24"/>
      <c r="BB408" s="24"/>
      <c r="BC408" s="24"/>
      <c r="BD408" s="24"/>
      <c r="BE408" s="24"/>
      <c r="BF408" s="24"/>
      <c r="BG408" s="24"/>
      <c r="BH408" s="24"/>
      <c r="BI408" s="24">
        <v>2</v>
      </c>
      <c r="BJ408" s="24">
        <v>2</v>
      </c>
      <c r="BK408" s="24">
        <v>1</v>
      </c>
      <c r="BL408" s="24">
        <v>2</v>
      </c>
      <c r="BM408" s="24">
        <v>2</v>
      </c>
      <c r="BN408" s="24">
        <v>2</v>
      </c>
      <c r="BO408" s="24">
        <v>2</v>
      </c>
      <c r="BP408" s="24">
        <v>1</v>
      </c>
      <c r="BQ408" s="24">
        <v>2</v>
      </c>
      <c r="BR408" s="24">
        <v>1</v>
      </c>
      <c r="BS408" s="24">
        <v>2</v>
      </c>
      <c r="BT408" s="24">
        <v>2</v>
      </c>
      <c r="BU408" s="24">
        <v>2</v>
      </c>
      <c r="BV408" s="24">
        <v>2</v>
      </c>
      <c r="BW408" s="24">
        <v>2</v>
      </c>
      <c r="BX408" s="24">
        <v>1</v>
      </c>
      <c r="BY408" s="24">
        <v>2</v>
      </c>
      <c r="BZ408" s="24">
        <v>2</v>
      </c>
      <c r="CA408" s="24">
        <v>1</v>
      </c>
      <c r="CB408" s="24">
        <v>1</v>
      </c>
      <c r="CC408" s="24">
        <v>0</v>
      </c>
      <c r="CD408" s="24">
        <v>2</v>
      </c>
      <c r="CE408" s="24">
        <v>2</v>
      </c>
      <c r="CF408" s="24">
        <v>2</v>
      </c>
      <c r="CG408" s="24">
        <v>2</v>
      </c>
      <c r="CH408" s="24">
        <v>2</v>
      </c>
      <c r="CI408" s="24">
        <v>2</v>
      </c>
      <c r="CJ408" s="24"/>
      <c r="CK408" s="24">
        <v>2</v>
      </c>
      <c r="CL408" s="57">
        <f t="shared" si="145"/>
        <v>21</v>
      </c>
      <c r="CM408" s="67">
        <f t="shared" si="146"/>
        <v>0.75</v>
      </c>
      <c r="CN408" s="57">
        <f t="shared" si="147"/>
        <v>6</v>
      </c>
      <c r="CO408" s="67">
        <f t="shared" si="148"/>
        <v>0.21428571428571427</v>
      </c>
      <c r="CP408" s="57">
        <f t="shared" si="149"/>
        <v>1</v>
      </c>
      <c r="CQ408" s="67">
        <f t="shared" si="150"/>
        <v>3.5714285714285712E-2</v>
      </c>
      <c r="CR408" s="57">
        <f t="shared" si="151"/>
        <v>1.7142857142857142</v>
      </c>
      <c r="CS408" s="57" t="str">
        <f t="shared" si="130"/>
        <v>Đạt mục tiêu</v>
      </c>
    </row>
    <row r="409" spans="1:97" ht="35.25" customHeight="1">
      <c r="A409" s="21"/>
      <c r="B409" s="24"/>
      <c r="C409" s="182"/>
      <c r="D409" s="193"/>
      <c r="E409" s="182"/>
      <c r="F409" s="193"/>
      <c r="G409" s="50" t="s">
        <v>575</v>
      </c>
      <c r="H409" s="50" t="s">
        <v>579</v>
      </c>
      <c r="I409" s="52" t="s">
        <v>780</v>
      </c>
      <c r="J409" s="24" t="s">
        <v>497</v>
      </c>
      <c r="K409" s="52" t="s">
        <v>348</v>
      </c>
      <c r="L409" s="24" t="s">
        <v>298</v>
      </c>
      <c r="M409" s="24" t="s">
        <v>186</v>
      </c>
      <c r="N409" s="24"/>
      <c r="O409" s="24"/>
      <c r="P409" s="24"/>
      <c r="Q409" s="24"/>
      <c r="R409" s="24"/>
      <c r="S409" s="24"/>
      <c r="T409" s="24"/>
      <c r="U409" s="24"/>
      <c r="V409" s="24" t="s">
        <v>186</v>
      </c>
      <c r="W409" s="28">
        <f t="shared" si="129"/>
        <v>1</v>
      </c>
      <c r="X409" s="24"/>
      <c r="Y409" s="91">
        <v>1</v>
      </c>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t="s">
        <v>754</v>
      </c>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57">
        <f t="shared" si="145"/>
        <v>0</v>
      </c>
      <c r="CM409" s="67" t="e">
        <f t="shared" si="146"/>
        <v>#DIV/0!</v>
      </c>
      <c r="CN409" s="57">
        <f t="shared" si="147"/>
        <v>0</v>
      </c>
      <c r="CO409" s="67" t="e">
        <f t="shared" si="148"/>
        <v>#DIV/0!</v>
      </c>
      <c r="CP409" s="57">
        <f t="shared" si="149"/>
        <v>0</v>
      </c>
      <c r="CQ409" s="67" t="e">
        <f t="shared" si="150"/>
        <v>#DIV/0!</v>
      </c>
      <c r="CR409" s="57" t="e">
        <f t="shared" si="151"/>
        <v>#DIV/0!</v>
      </c>
      <c r="CS409" s="57" t="e">
        <f t="shared" si="130"/>
        <v>#DIV/0!</v>
      </c>
    </row>
    <row r="410" spans="1:97" ht="30" customHeight="1">
      <c r="A410" s="21">
        <v>267</v>
      </c>
      <c r="B410" s="24">
        <v>550</v>
      </c>
      <c r="C410" s="181" t="s">
        <v>66</v>
      </c>
      <c r="D410" s="191" t="s">
        <v>10</v>
      </c>
      <c r="E410" s="181" t="s">
        <v>234</v>
      </c>
      <c r="F410" s="191" t="s">
        <v>12</v>
      </c>
      <c r="G410" s="7" t="s">
        <v>542</v>
      </c>
      <c r="H410" s="7" t="s">
        <v>547</v>
      </c>
      <c r="I410" s="52" t="s">
        <v>780</v>
      </c>
      <c r="J410" s="24" t="s">
        <v>497</v>
      </c>
      <c r="K410" s="52" t="s">
        <v>348</v>
      </c>
      <c r="L410" s="24" t="s">
        <v>298</v>
      </c>
      <c r="M410" s="24" t="s">
        <v>186</v>
      </c>
      <c r="N410" s="24"/>
      <c r="O410" s="24"/>
      <c r="P410" s="24" t="s">
        <v>186</v>
      </c>
      <c r="Q410" s="24"/>
      <c r="R410" s="24"/>
      <c r="S410" s="24"/>
      <c r="T410" s="24"/>
      <c r="U410" s="24"/>
      <c r="V410" s="24"/>
      <c r="W410" s="28">
        <f t="shared" si="129"/>
        <v>1</v>
      </c>
      <c r="X410" s="24"/>
      <c r="Y410" s="91">
        <v>1</v>
      </c>
      <c r="Z410" s="24"/>
      <c r="AA410" s="24"/>
      <c r="AB410" s="24"/>
      <c r="AC410" s="24"/>
      <c r="AD410" s="24"/>
      <c r="AE410" s="24"/>
      <c r="AF410" s="24"/>
      <c r="AG410" s="24"/>
      <c r="AH410" s="24"/>
      <c r="AI410" s="24"/>
      <c r="AJ410" s="24"/>
      <c r="AK410" s="24" t="s">
        <v>754</v>
      </c>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v>2</v>
      </c>
      <c r="BJ410" s="24">
        <v>2</v>
      </c>
      <c r="BK410" s="24">
        <v>1</v>
      </c>
      <c r="BL410" s="24">
        <v>2</v>
      </c>
      <c r="BM410" s="24">
        <v>2</v>
      </c>
      <c r="BN410" s="24">
        <v>2</v>
      </c>
      <c r="BO410" s="24">
        <v>2</v>
      </c>
      <c r="BP410" s="24">
        <v>1</v>
      </c>
      <c r="BQ410" s="24">
        <v>2</v>
      </c>
      <c r="BR410" s="24">
        <v>1</v>
      </c>
      <c r="BS410" s="24">
        <v>2</v>
      </c>
      <c r="BT410" s="24">
        <v>2</v>
      </c>
      <c r="BU410" s="24">
        <v>2</v>
      </c>
      <c r="BV410" s="24">
        <v>2</v>
      </c>
      <c r="BW410" s="24">
        <v>2</v>
      </c>
      <c r="BX410" s="24">
        <v>1</v>
      </c>
      <c r="BY410" s="24">
        <v>2</v>
      </c>
      <c r="BZ410" s="24">
        <v>2</v>
      </c>
      <c r="CA410" s="24">
        <v>1</v>
      </c>
      <c r="CB410" s="24">
        <v>1</v>
      </c>
      <c r="CC410" s="24">
        <v>0</v>
      </c>
      <c r="CD410" s="24">
        <v>2</v>
      </c>
      <c r="CE410" s="24">
        <v>2</v>
      </c>
      <c r="CF410" s="24">
        <v>2</v>
      </c>
      <c r="CG410" s="24">
        <v>2</v>
      </c>
      <c r="CH410" s="24">
        <v>2</v>
      </c>
      <c r="CI410" s="24">
        <v>2</v>
      </c>
      <c r="CJ410" s="24"/>
      <c r="CK410" s="24">
        <v>2</v>
      </c>
      <c r="CL410" s="57">
        <f t="shared" si="145"/>
        <v>21</v>
      </c>
      <c r="CM410" s="67">
        <f t="shared" si="146"/>
        <v>0.75</v>
      </c>
      <c r="CN410" s="57">
        <f t="shared" si="147"/>
        <v>6</v>
      </c>
      <c r="CO410" s="67">
        <f t="shared" si="148"/>
        <v>0.21428571428571427</v>
      </c>
      <c r="CP410" s="57">
        <f t="shared" si="149"/>
        <v>1</v>
      </c>
      <c r="CQ410" s="67">
        <f t="shared" si="150"/>
        <v>3.5714285714285712E-2</v>
      </c>
      <c r="CR410" s="57">
        <f t="shared" si="151"/>
        <v>1.7142857142857142</v>
      </c>
      <c r="CS410" s="57" t="str">
        <f t="shared" si="130"/>
        <v>Đạt mục tiêu</v>
      </c>
    </row>
    <row r="411" spans="1:97" ht="26.25" customHeight="1">
      <c r="A411" s="21"/>
      <c r="B411" s="24"/>
      <c r="C411" s="190"/>
      <c r="D411" s="192"/>
      <c r="E411" s="190"/>
      <c r="F411" s="192"/>
      <c r="G411" s="7" t="s">
        <v>773</v>
      </c>
      <c r="H411" s="7" t="s">
        <v>645</v>
      </c>
      <c r="I411" s="52" t="s">
        <v>780</v>
      </c>
      <c r="J411" s="24" t="s">
        <v>497</v>
      </c>
      <c r="K411" s="52" t="s">
        <v>348</v>
      </c>
      <c r="L411" s="24" t="s">
        <v>298</v>
      </c>
      <c r="M411" s="24" t="s">
        <v>186</v>
      </c>
      <c r="N411" s="24"/>
      <c r="O411" s="24"/>
      <c r="P411" s="24"/>
      <c r="Q411" s="24" t="s">
        <v>186</v>
      </c>
      <c r="R411" s="24"/>
      <c r="S411" s="24"/>
      <c r="T411" s="24"/>
      <c r="U411" s="24"/>
      <c r="V411" s="24"/>
      <c r="W411" s="28">
        <f t="shared" si="129"/>
        <v>1</v>
      </c>
      <c r="X411" s="24"/>
      <c r="Y411" s="93"/>
      <c r="Z411" s="24"/>
      <c r="AA411" s="24"/>
      <c r="AB411" s="24"/>
      <c r="AC411" s="24"/>
      <c r="AD411" s="24"/>
      <c r="AE411" s="24"/>
      <c r="AF411" s="24"/>
      <c r="AG411" s="24"/>
      <c r="AH411" s="24"/>
      <c r="AI411" s="24"/>
      <c r="AJ411" s="24"/>
      <c r="AK411" s="24"/>
      <c r="AL411" s="24"/>
      <c r="AM411" s="24" t="s">
        <v>754</v>
      </c>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v>2</v>
      </c>
      <c r="BJ411" s="24">
        <v>2</v>
      </c>
      <c r="BK411" s="24">
        <v>1</v>
      </c>
      <c r="BL411" s="24">
        <v>2</v>
      </c>
      <c r="BM411" s="24">
        <v>2</v>
      </c>
      <c r="BN411" s="24">
        <v>2</v>
      </c>
      <c r="BO411" s="24">
        <v>2</v>
      </c>
      <c r="BP411" s="24">
        <v>1</v>
      </c>
      <c r="BQ411" s="24">
        <v>2</v>
      </c>
      <c r="BR411" s="24">
        <v>1</v>
      </c>
      <c r="BS411" s="24">
        <v>2</v>
      </c>
      <c r="BT411" s="24">
        <v>2</v>
      </c>
      <c r="BU411" s="24">
        <v>2</v>
      </c>
      <c r="BV411" s="24">
        <v>2</v>
      </c>
      <c r="BW411" s="24">
        <v>2</v>
      </c>
      <c r="BX411" s="24">
        <v>1</v>
      </c>
      <c r="BY411" s="24">
        <v>2</v>
      </c>
      <c r="BZ411" s="24">
        <v>2</v>
      </c>
      <c r="CA411" s="24">
        <v>1</v>
      </c>
      <c r="CB411" s="24">
        <v>1</v>
      </c>
      <c r="CC411" s="24">
        <v>0</v>
      </c>
      <c r="CD411" s="24">
        <v>2</v>
      </c>
      <c r="CE411" s="24">
        <v>2</v>
      </c>
      <c r="CF411" s="24">
        <v>2</v>
      </c>
      <c r="CG411" s="24">
        <v>2</v>
      </c>
      <c r="CH411" s="24">
        <v>2</v>
      </c>
      <c r="CI411" s="24">
        <v>2</v>
      </c>
      <c r="CJ411" s="24"/>
      <c r="CK411" s="24">
        <v>2</v>
      </c>
      <c r="CL411" s="57">
        <f t="shared" si="145"/>
        <v>21</v>
      </c>
      <c r="CM411" s="67">
        <f t="shared" si="146"/>
        <v>0.75</v>
      </c>
      <c r="CN411" s="57">
        <f t="shared" si="147"/>
        <v>6</v>
      </c>
      <c r="CO411" s="67">
        <f t="shared" si="148"/>
        <v>0.21428571428571427</v>
      </c>
      <c r="CP411" s="57">
        <f t="shared" si="149"/>
        <v>1</v>
      </c>
      <c r="CQ411" s="67">
        <f t="shared" si="150"/>
        <v>3.5714285714285712E-2</v>
      </c>
      <c r="CR411" s="57">
        <f t="shared" si="151"/>
        <v>1.7142857142857142</v>
      </c>
      <c r="CS411" s="57" t="str">
        <f t="shared" si="130"/>
        <v>Đạt mục tiêu</v>
      </c>
    </row>
    <row r="412" spans="1:97" ht="26.25" customHeight="1">
      <c r="A412" s="21"/>
      <c r="B412" s="24"/>
      <c r="C412" s="190"/>
      <c r="D412" s="192"/>
      <c r="E412" s="190"/>
      <c r="F412" s="192"/>
      <c r="G412" s="7" t="s">
        <v>543</v>
      </c>
      <c r="H412" s="7" t="s">
        <v>548</v>
      </c>
      <c r="I412" s="52" t="s">
        <v>780</v>
      </c>
      <c r="J412" s="24" t="s">
        <v>497</v>
      </c>
      <c r="K412" s="52" t="s">
        <v>348</v>
      </c>
      <c r="L412" s="24" t="s">
        <v>298</v>
      </c>
      <c r="M412" s="24" t="s">
        <v>186</v>
      </c>
      <c r="N412" s="24"/>
      <c r="O412" s="24"/>
      <c r="P412" s="24"/>
      <c r="Q412" s="24"/>
      <c r="R412" s="24"/>
      <c r="S412" s="24" t="s">
        <v>186</v>
      </c>
      <c r="T412" s="24"/>
      <c r="U412" s="24"/>
      <c r="V412" s="24"/>
      <c r="W412" s="28">
        <f t="shared" si="129"/>
        <v>1</v>
      </c>
      <c r="X412" s="24"/>
      <c r="Y412" s="91"/>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t="s">
        <v>754</v>
      </c>
      <c r="AY412" s="24"/>
      <c r="AZ412" s="24"/>
      <c r="BA412" s="24"/>
      <c r="BB412" s="24"/>
      <c r="BC412" s="24"/>
      <c r="BD412" s="24"/>
      <c r="BE412" s="24"/>
      <c r="BF412" s="24"/>
      <c r="BG412" s="24"/>
      <c r="BH412" s="24"/>
      <c r="BI412" s="24">
        <v>2</v>
      </c>
      <c r="BJ412" s="24">
        <v>2</v>
      </c>
      <c r="BK412" s="24">
        <v>1</v>
      </c>
      <c r="BL412" s="24">
        <v>2</v>
      </c>
      <c r="BM412" s="24">
        <v>2</v>
      </c>
      <c r="BN412" s="24">
        <v>2</v>
      </c>
      <c r="BO412" s="24">
        <v>2</v>
      </c>
      <c r="BP412" s="24">
        <v>1</v>
      </c>
      <c r="BQ412" s="24">
        <v>2</v>
      </c>
      <c r="BR412" s="24">
        <v>1</v>
      </c>
      <c r="BS412" s="24">
        <v>2</v>
      </c>
      <c r="BT412" s="24">
        <v>2</v>
      </c>
      <c r="BU412" s="24">
        <v>2</v>
      </c>
      <c r="BV412" s="24">
        <v>2</v>
      </c>
      <c r="BW412" s="24">
        <v>2</v>
      </c>
      <c r="BX412" s="24">
        <v>2</v>
      </c>
      <c r="BY412" s="24">
        <v>2</v>
      </c>
      <c r="BZ412" s="24">
        <v>2</v>
      </c>
      <c r="CA412" s="24">
        <v>2</v>
      </c>
      <c r="CB412" s="24">
        <v>1</v>
      </c>
      <c r="CC412" s="24">
        <v>0</v>
      </c>
      <c r="CD412" s="24">
        <v>2</v>
      </c>
      <c r="CE412" s="24">
        <v>2</v>
      </c>
      <c r="CF412" s="24">
        <v>2</v>
      </c>
      <c r="CG412" s="24">
        <v>2</v>
      </c>
      <c r="CH412" s="24">
        <v>2</v>
      </c>
      <c r="CI412" s="24">
        <v>2</v>
      </c>
      <c r="CJ412" s="24"/>
      <c r="CK412" s="24">
        <v>2</v>
      </c>
      <c r="CL412" s="57">
        <f t="shared" si="145"/>
        <v>23</v>
      </c>
      <c r="CM412" s="67">
        <f t="shared" si="146"/>
        <v>0.8214285714285714</v>
      </c>
      <c r="CN412" s="57">
        <f t="shared" si="147"/>
        <v>4</v>
      </c>
      <c r="CO412" s="67">
        <f t="shared" si="148"/>
        <v>0.14285714285714285</v>
      </c>
      <c r="CP412" s="57">
        <f t="shared" si="149"/>
        <v>1</v>
      </c>
      <c r="CQ412" s="67">
        <f t="shared" si="150"/>
        <v>3.5714285714285712E-2</v>
      </c>
      <c r="CR412" s="57">
        <f t="shared" si="151"/>
        <v>1.7857142857142858</v>
      </c>
      <c r="CS412" s="57" t="str">
        <f t="shared" si="130"/>
        <v>Đạt mục tiêu</v>
      </c>
    </row>
    <row r="413" spans="1:97" ht="28.5" customHeight="1">
      <c r="A413" s="21"/>
      <c r="B413" s="24"/>
      <c r="C413" s="190"/>
      <c r="D413" s="192"/>
      <c r="E413" s="190"/>
      <c r="F413" s="192"/>
      <c r="G413" s="7" t="s">
        <v>544</v>
      </c>
      <c r="H413" s="7" t="s">
        <v>549</v>
      </c>
      <c r="I413" s="52" t="s">
        <v>780</v>
      </c>
      <c r="J413" s="24" t="s">
        <v>497</v>
      </c>
      <c r="K413" s="52" t="s">
        <v>348</v>
      </c>
      <c r="L413" s="24" t="s">
        <v>298</v>
      </c>
      <c r="M413" s="24" t="s">
        <v>186</v>
      </c>
      <c r="N413" s="24"/>
      <c r="O413" s="24"/>
      <c r="P413" s="24"/>
      <c r="Q413" s="24"/>
      <c r="R413" s="24" t="s">
        <v>186</v>
      </c>
      <c r="S413" s="24"/>
      <c r="T413" s="24"/>
      <c r="U413" s="24"/>
      <c r="V413" s="24"/>
      <c r="W413" s="28">
        <f t="shared" si="129"/>
        <v>1</v>
      </c>
      <c r="X413" s="24"/>
      <c r="Y413" s="91">
        <v>1</v>
      </c>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t="s">
        <v>754</v>
      </c>
      <c r="AV413" s="24"/>
      <c r="AW413" s="24"/>
      <c r="AX413" s="24"/>
      <c r="AY413" s="24"/>
      <c r="AZ413" s="24"/>
      <c r="BA413" s="24"/>
      <c r="BB413" s="24"/>
      <c r="BC413" s="24"/>
      <c r="BD413" s="24"/>
      <c r="BE413" s="24"/>
      <c r="BF413" s="24"/>
      <c r="BG413" s="24"/>
      <c r="BH413" s="24"/>
      <c r="BI413" s="24">
        <v>2</v>
      </c>
      <c r="BJ413" s="24">
        <v>2</v>
      </c>
      <c r="BK413" s="24">
        <v>1</v>
      </c>
      <c r="BL413" s="24">
        <v>2</v>
      </c>
      <c r="BM413" s="24">
        <v>2</v>
      </c>
      <c r="BN413" s="24">
        <v>2</v>
      </c>
      <c r="BO413" s="24">
        <v>2</v>
      </c>
      <c r="BP413" s="24">
        <v>1</v>
      </c>
      <c r="BQ413" s="24">
        <v>2</v>
      </c>
      <c r="BR413" s="24">
        <v>1</v>
      </c>
      <c r="BS413" s="24">
        <v>2</v>
      </c>
      <c r="BT413" s="24">
        <v>2</v>
      </c>
      <c r="BU413" s="24">
        <v>2</v>
      </c>
      <c r="BV413" s="24">
        <v>2</v>
      </c>
      <c r="BW413" s="24">
        <v>2</v>
      </c>
      <c r="BX413" s="24">
        <v>1</v>
      </c>
      <c r="BY413" s="24">
        <v>2</v>
      </c>
      <c r="BZ413" s="24">
        <v>2</v>
      </c>
      <c r="CA413" s="24">
        <v>2</v>
      </c>
      <c r="CB413" s="24">
        <v>1</v>
      </c>
      <c r="CC413" s="24">
        <v>0</v>
      </c>
      <c r="CD413" s="24">
        <v>2</v>
      </c>
      <c r="CE413" s="24">
        <v>2</v>
      </c>
      <c r="CF413" s="24">
        <v>2</v>
      </c>
      <c r="CG413" s="24">
        <v>2</v>
      </c>
      <c r="CH413" s="24">
        <v>2</v>
      </c>
      <c r="CI413" s="24">
        <v>2</v>
      </c>
      <c r="CJ413" s="24"/>
      <c r="CK413" s="24">
        <v>2</v>
      </c>
      <c r="CL413" s="57">
        <f t="shared" si="145"/>
        <v>22</v>
      </c>
      <c r="CM413" s="67">
        <f t="shared" si="146"/>
        <v>0.7857142857142857</v>
      </c>
      <c r="CN413" s="57">
        <f t="shared" si="147"/>
        <v>5</v>
      </c>
      <c r="CO413" s="67">
        <f t="shared" si="148"/>
        <v>0.17857142857142858</v>
      </c>
      <c r="CP413" s="57">
        <f t="shared" si="149"/>
        <v>1</v>
      </c>
      <c r="CQ413" s="67">
        <f t="shared" si="150"/>
        <v>3.5714285714285712E-2</v>
      </c>
      <c r="CR413" s="57">
        <f t="shared" si="151"/>
        <v>1.75</v>
      </c>
      <c r="CS413" s="57" t="str">
        <f t="shared" si="130"/>
        <v>Đạt mục tiêu</v>
      </c>
    </row>
    <row r="414" spans="1:97" ht="25.5" customHeight="1">
      <c r="A414" s="21"/>
      <c r="B414" s="24"/>
      <c r="C414" s="190"/>
      <c r="D414" s="192"/>
      <c r="E414" s="190"/>
      <c r="F414" s="192"/>
      <c r="G414" s="7" t="s">
        <v>545</v>
      </c>
      <c r="H414" s="7" t="s">
        <v>550</v>
      </c>
      <c r="I414" s="52" t="s">
        <v>780</v>
      </c>
      <c r="J414" s="24" t="s">
        <v>497</v>
      </c>
      <c r="K414" s="52" t="s">
        <v>348</v>
      </c>
      <c r="L414" s="24" t="s">
        <v>298</v>
      </c>
      <c r="M414" s="24" t="s">
        <v>186</v>
      </c>
      <c r="N414" s="24"/>
      <c r="O414" s="24"/>
      <c r="P414" s="24"/>
      <c r="Q414" s="24"/>
      <c r="R414" s="24"/>
      <c r="S414" s="24"/>
      <c r="T414" s="24" t="s">
        <v>186</v>
      </c>
      <c r="U414" s="24"/>
      <c r="V414" s="24"/>
      <c r="W414" s="28">
        <f t="shared" si="129"/>
        <v>1</v>
      </c>
      <c r="X414" s="24"/>
      <c r="Y414" s="91"/>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t="s">
        <v>754</v>
      </c>
      <c r="BC414" s="24"/>
      <c r="BD414" s="24"/>
      <c r="BE414" s="24"/>
      <c r="BF414" s="24"/>
      <c r="BG414" s="24"/>
      <c r="BH414" s="24"/>
      <c r="BI414" s="24">
        <v>2</v>
      </c>
      <c r="BJ414" s="24">
        <v>2</v>
      </c>
      <c r="BK414" s="24">
        <v>1</v>
      </c>
      <c r="BL414" s="24">
        <v>2</v>
      </c>
      <c r="BM414" s="24">
        <v>2</v>
      </c>
      <c r="BN414" s="24">
        <v>2</v>
      </c>
      <c r="BO414" s="24">
        <v>2</v>
      </c>
      <c r="BP414" s="24">
        <v>1</v>
      </c>
      <c r="BQ414" s="24">
        <v>2</v>
      </c>
      <c r="BR414" s="24">
        <v>1</v>
      </c>
      <c r="BS414" s="24">
        <v>2</v>
      </c>
      <c r="BT414" s="24">
        <v>2</v>
      </c>
      <c r="BU414" s="24">
        <v>2</v>
      </c>
      <c r="BV414" s="24">
        <v>2</v>
      </c>
      <c r="BW414" s="24">
        <v>2</v>
      </c>
      <c r="BX414" s="24">
        <v>2</v>
      </c>
      <c r="BY414" s="24">
        <v>2</v>
      </c>
      <c r="BZ414" s="24">
        <v>2</v>
      </c>
      <c r="CA414" s="24">
        <v>2</v>
      </c>
      <c r="CB414" s="24">
        <v>1</v>
      </c>
      <c r="CC414" s="24">
        <v>1</v>
      </c>
      <c r="CD414" s="24">
        <v>2</v>
      </c>
      <c r="CE414" s="24">
        <v>2</v>
      </c>
      <c r="CF414" s="24">
        <v>2</v>
      </c>
      <c r="CG414" s="24">
        <v>2</v>
      </c>
      <c r="CH414" s="24">
        <v>2</v>
      </c>
      <c r="CI414" s="24">
        <v>2</v>
      </c>
      <c r="CJ414" s="24">
        <v>2</v>
      </c>
      <c r="CK414" s="24">
        <v>2</v>
      </c>
      <c r="CL414" s="57">
        <f t="shared" si="145"/>
        <v>24</v>
      </c>
      <c r="CM414" s="67">
        <f t="shared" si="146"/>
        <v>0.82758620689655171</v>
      </c>
      <c r="CN414" s="57">
        <f t="shared" si="147"/>
        <v>5</v>
      </c>
      <c r="CO414" s="67">
        <f t="shared" si="148"/>
        <v>0.17241379310344829</v>
      </c>
      <c r="CP414" s="57">
        <f t="shared" si="149"/>
        <v>0</v>
      </c>
      <c r="CQ414" s="67">
        <f t="shared" si="150"/>
        <v>0</v>
      </c>
      <c r="CR414" s="57">
        <f t="shared" si="151"/>
        <v>1.8275862068965518</v>
      </c>
      <c r="CS414" s="57" t="str">
        <f t="shared" si="130"/>
        <v>Đạt mục tiêu</v>
      </c>
    </row>
    <row r="415" spans="1:97" ht="24" customHeight="1">
      <c r="A415" s="21"/>
      <c r="B415" s="24"/>
      <c r="C415" s="182"/>
      <c r="D415" s="193"/>
      <c r="E415" s="182"/>
      <c r="F415" s="193"/>
      <c r="G415" s="7" t="s">
        <v>546</v>
      </c>
      <c r="H415" s="7" t="s">
        <v>551</v>
      </c>
      <c r="I415" s="52" t="s">
        <v>780</v>
      </c>
      <c r="J415" s="24" t="s">
        <v>497</v>
      </c>
      <c r="K415" s="52" t="s">
        <v>348</v>
      </c>
      <c r="L415" s="24" t="s">
        <v>298</v>
      </c>
      <c r="M415" s="24" t="s">
        <v>186</v>
      </c>
      <c r="N415" s="24"/>
      <c r="O415" s="24"/>
      <c r="P415" s="24"/>
      <c r="Q415" s="24"/>
      <c r="R415" s="24"/>
      <c r="S415" s="24"/>
      <c r="T415" s="24"/>
      <c r="U415" s="24" t="s">
        <v>186</v>
      </c>
      <c r="V415" s="24"/>
      <c r="W415" s="28">
        <f t="shared" ref="W415:W445" si="152">COUNTIF($N415:$V415,"x")</f>
        <v>1</v>
      </c>
      <c r="X415" s="24"/>
      <c r="Y415" s="91">
        <v>1</v>
      </c>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t="s">
        <v>754</v>
      </c>
      <c r="BF415" s="24"/>
      <c r="BG415" s="24"/>
      <c r="BH415" s="24"/>
      <c r="BI415" s="24">
        <v>2</v>
      </c>
      <c r="BJ415" s="24">
        <v>2</v>
      </c>
      <c r="BK415" s="24">
        <v>1</v>
      </c>
      <c r="BL415" s="24">
        <v>2</v>
      </c>
      <c r="BM415" s="24">
        <v>2</v>
      </c>
      <c r="BN415" s="24">
        <v>2</v>
      </c>
      <c r="BO415" s="24">
        <v>2</v>
      </c>
      <c r="BP415" s="24">
        <v>1</v>
      </c>
      <c r="BQ415" s="24">
        <v>2</v>
      </c>
      <c r="BR415" s="24">
        <v>2</v>
      </c>
      <c r="BS415" s="24">
        <v>2</v>
      </c>
      <c r="BT415" s="24">
        <v>2</v>
      </c>
      <c r="BU415" s="24">
        <v>2</v>
      </c>
      <c r="BV415" s="24">
        <v>2</v>
      </c>
      <c r="BW415" s="24">
        <v>2</v>
      </c>
      <c r="BX415" s="24">
        <v>2</v>
      </c>
      <c r="BY415" s="24">
        <v>2</v>
      </c>
      <c r="BZ415" s="24">
        <v>2</v>
      </c>
      <c r="CA415" s="24">
        <v>2</v>
      </c>
      <c r="CB415" s="24">
        <v>1</v>
      </c>
      <c r="CC415" s="24">
        <v>1</v>
      </c>
      <c r="CD415" s="24">
        <v>2</v>
      </c>
      <c r="CE415" s="24">
        <v>2</v>
      </c>
      <c r="CF415" s="24">
        <v>2</v>
      </c>
      <c r="CG415" s="24">
        <v>2</v>
      </c>
      <c r="CH415" s="24">
        <v>2</v>
      </c>
      <c r="CI415" s="24">
        <v>2</v>
      </c>
      <c r="CJ415" s="24">
        <v>2</v>
      </c>
      <c r="CK415" s="24">
        <v>2</v>
      </c>
      <c r="CL415" s="57">
        <f t="shared" si="145"/>
        <v>25</v>
      </c>
      <c r="CM415" s="67">
        <f t="shared" si="146"/>
        <v>0.86206896551724133</v>
      </c>
      <c r="CN415" s="57">
        <f t="shared" si="147"/>
        <v>4</v>
      </c>
      <c r="CO415" s="67">
        <f t="shared" si="148"/>
        <v>0.13793103448275862</v>
      </c>
      <c r="CP415" s="57">
        <f t="shared" si="149"/>
        <v>0</v>
      </c>
      <c r="CQ415" s="67">
        <f t="shared" si="150"/>
        <v>0</v>
      </c>
      <c r="CR415" s="57">
        <f t="shared" si="151"/>
        <v>1.8620689655172413</v>
      </c>
      <c r="CS415" s="57" t="str">
        <f t="shared" ref="CS415:CS445" si="153">IF(CR415&gt;=1.6,"Đạt mục tiêu",IF(CR415&gt;=1,"Cần cố gắng","Chưa đạt"))</f>
        <v>Đạt mục tiêu</v>
      </c>
    </row>
    <row r="416" spans="1:97" ht="31.5">
      <c r="A416" s="21">
        <v>268</v>
      </c>
      <c r="B416" s="24">
        <v>553</v>
      </c>
      <c r="C416" s="181" t="s">
        <v>67</v>
      </c>
      <c r="D416" s="191" t="s">
        <v>10</v>
      </c>
      <c r="E416" s="181" t="s">
        <v>235</v>
      </c>
      <c r="F416" s="191" t="s">
        <v>12</v>
      </c>
      <c r="G416" s="7" t="s">
        <v>1103</v>
      </c>
      <c r="H416" s="7" t="s">
        <v>1104</v>
      </c>
      <c r="I416" s="52" t="s">
        <v>780</v>
      </c>
      <c r="J416" s="24" t="s">
        <v>497</v>
      </c>
      <c r="K416" s="52" t="s">
        <v>348</v>
      </c>
      <c r="L416" s="24" t="s">
        <v>298</v>
      </c>
      <c r="M416" s="24" t="s">
        <v>186</v>
      </c>
      <c r="N416" s="24" t="s">
        <v>186</v>
      </c>
      <c r="O416" s="24"/>
      <c r="P416" s="24"/>
      <c r="Q416" s="24"/>
      <c r="R416" s="24"/>
      <c r="S416" s="24"/>
      <c r="T416" s="24"/>
      <c r="U416" s="24"/>
      <c r="V416" s="24"/>
      <c r="W416" s="28">
        <f t="shared" si="152"/>
        <v>1</v>
      </c>
      <c r="X416" s="24"/>
      <c r="Y416" s="91"/>
      <c r="Z416" s="24"/>
      <c r="AA416" s="24"/>
      <c r="AB416" s="24" t="s">
        <v>754</v>
      </c>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v>2</v>
      </c>
      <c r="BJ416" s="24">
        <v>2</v>
      </c>
      <c r="BK416" s="24">
        <v>1</v>
      </c>
      <c r="BL416" s="24">
        <v>1</v>
      </c>
      <c r="BM416" s="24">
        <v>2</v>
      </c>
      <c r="BN416" s="24">
        <v>2</v>
      </c>
      <c r="BO416" s="24">
        <v>2</v>
      </c>
      <c r="BP416" s="24">
        <v>1</v>
      </c>
      <c r="BQ416" s="24">
        <v>2</v>
      </c>
      <c r="BR416" s="24">
        <v>1</v>
      </c>
      <c r="BS416" s="24">
        <v>2</v>
      </c>
      <c r="BT416" s="24">
        <v>2</v>
      </c>
      <c r="BU416" s="24">
        <v>2</v>
      </c>
      <c r="BV416" s="24">
        <v>2</v>
      </c>
      <c r="BW416" s="24">
        <v>2</v>
      </c>
      <c r="BX416" s="24">
        <v>1</v>
      </c>
      <c r="BY416" s="24">
        <v>2</v>
      </c>
      <c r="BZ416" s="24">
        <v>2</v>
      </c>
      <c r="CA416" s="24">
        <v>1</v>
      </c>
      <c r="CB416" s="24">
        <v>1</v>
      </c>
      <c r="CC416" s="24">
        <v>1</v>
      </c>
      <c r="CD416" s="24">
        <v>2</v>
      </c>
      <c r="CE416" s="24">
        <v>2</v>
      </c>
      <c r="CF416" s="24">
        <v>2</v>
      </c>
      <c r="CG416" s="24">
        <v>2</v>
      </c>
      <c r="CH416" s="24">
        <v>2</v>
      </c>
      <c r="CI416" s="24">
        <v>2</v>
      </c>
      <c r="CJ416" s="24"/>
      <c r="CK416" s="24">
        <v>2</v>
      </c>
      <c r="CL416" s="57">
        <f t="shared" si="145"/>
        <v>20</v>
      </c>
      <c r="CM416" s="67">
        <f t="shared" si="146"/>
        <v>0.7142857142857143</v>
      </c>
      <c r="CN416" s="57">
        <f t="shared" si="147"/>
        <v>8</v>
      </c>
      <c r="CO416" s="67">
        <f t="shared" si="148"/>
        <v>0.2857142857142857</v>
      </c>
      <c r="CP416" s="57">
        <f t="shared" si="149"/>
        <v>0</v>
      </c>
      <c r="CQ416" s="67">
        <f t="shared" si="150"/>
        <v>0</v>
      </c>
      <c r="CR416" s="57">
        <f t="shared" si="151"/>
        <v>1.7142857142857142</v>
      </c>
      <c r="CS416" s="57" t="str">
        <f t="shared" si="153"/>
        <v>Đạt mục tiêu</v>
      </c>
    </row>
    <row r="417" spans="1:97" ht="23.25" customHeight="1">
      <c r="A417" s="21"/>
      <c r="B417" s="24"/>
      <c r="C417" s="190"/>
      <c r="D417" s="192"/>
      <c r="E417" s="190"/>
      <c r="F417" s="192"/>
      <c r="G417" s="7" t="s">
        <v>552</v>
      </c>
      <c r="H417" s="7" t="s">
        <v>554</v>
      </c>
      <c r="I417" s="52" t="s">
        <v>780</v>
      </c>
      <c r="J417" s="24" t="s">
        <v>497</v>
      </c>
      <c r="K417" s="52" t="s">
        <v>348</v>
      </c>
      <c r="L417" s="24" t="s">
        <v>298</v>
      </c>
      <c r="M417" s="24" t="s">
        <v>186</v>
      </c>
      <c r="N417" s="24"/>
      <c r="O417" s="24"/>
      <c r="P417" s="24"/>
      <c r="Q417" s="24"/>
      <c r="R417" s="24"/>
      <c r="S417" s="24"/>
      <c r="T417" s="24" t="s">
        <v>186</v>
      </c>
      <c r="U417" s="24"/>
      <c r="V417" s="24"/>
      <c r="W417" s="28">
        <f t="shared" si="152"/>
        <v>1</v>
      </c>
      <c r="X417" s="24"/>
      <c r="Y417" s="91">
        <v>1</v>
      </c>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t="s">
        <v>754</v>
      </c>
      <c r="BA417" s="24"/>
      <c r="BB417" s="24"/>
      <c r="BC417" s="24"/>
      <c r="BD417" s="24"/>
      <c r="BE417" s="24"/>
      <c r="BF417" s="24"/>
      <c r="BG417" s="24"/>
      <c r="BH417" s="24"/>
      <c r="BI417" s="24">
        <v>2</v>
      </c>
      <c r="BJ417" s="24">
        <v>2</v>
      </c>
      <c r="BK417" s="24">
        <v>1</v>
      </c>
      <c r="BL417" s="24">
        <v>2</v>
      </c>
      <c r="BM417" s="24">
        <v>2</v>
      </c>
      <c r="BN417" s="24">
        <v>2</v>
      </c>
      <c r="BO417" s="24">
        <v>2</v>
      </c>
      <c r="BP417" s="24">
        <v>1</v>
      </c>
      <c r="BQ417" s="24">
        <v>2</v>
      </c>
      <c r="BR417" s="24">
        <v>1</v>
      </c>
      <c r="BS417" s="24">
        <v>2</v>
      </c>
      <c r="BT417" s="24">
        <v>2</v>
      </c>
      <c r="BU417" s="24">
        <v>2</v>
      </c>
      <c r="BV417" s="24">
        <v>2</v>
      </c>
      <c r="BW417" s="24">
        <v>2</v>
      </c>
      <c r="BX417" s="24">
        <v>2</v>
      </c>
      <c r="BY417" s="24">
        <v>2</v>
      </c>
      <c r="BZ417" s="24">
        <v>2</v>
      </c>
      <c r="CA417" s="24">
        <v>2</v>
      </c>
      <c r="CB417" s="24">
        <v>1</v>
      </c>
      <c r="CC417" s="24">
        <v>1</v>
      </c>
      <c r="CD417" s="24">
        <v>2</v>
      </c>
      <c r="CE417" s="24">
        <v>2</v>
      </c>
      <c r="CF417" s="24">
        <v>2</v>
      </c>
      <c r="CG417" s="24">
        <v>2</v>
      </c>
      <c r="CH417" s="24">
        <v>2</v>
      </c>
      <c r="CI417" s="24">
        <v>2</v>
      </c>
      <c r="CJ417" s="24">
        <v>2</v>
      </c>
      <c r="CK417" s="24">
        <v>2</v>
      </c>
      <c r="CL417" s="57">
        <f t="shared" si="145"/>
        <v>24</v>
      </c>
      <c r="CM417" s="67">
        <f t="shared" si="146"/>
        <v>0.82758620689655171</v>
      </c>
      <c r="CN417" s="57">
        <f t="shared" si="147"/>
        <v>5</v>
      </c>
      <c r="CO417" s="67">
        <f t="shared" si="148"/>
        <v>0.17241379310344829</v>
      </c>
      <c r="CP417" s="57">
        <f t="shared" si="149"/>
        <v>0</v>
      </c>
      <c r="CQ417" s="67">
        <f t="shared" si="150"/>
        <v>0</v>
      </c>
      <c r="CR417" s="57">
        <f t="shared" si="151"/>
        <v>1.8275862068965518</v>
      </c>
      <c r="CS417" s="57" t="str">
        <f t="shared" si="153"/>
        <v>Đạt mục tiêu</v>
      </c>
    </row>
    <row r="418" spans="1:97" ht="24" customHeight="1">
      <c r="A418" s="21"/>
      <c r="B418" s="24"/>
      <c r="C418" s="182"/>
      <c r="D418" s="193"/>
      <c r="E418" s="182"/>
      <c r="F418" s="193"/>
      <c r="G418" s="7" t="s">
        <v>553</v>
      </c>
      <c r="H418" s="7" t="s">
        <v>555</v>
      </c>
      <c r="I418" s="52" t="s">
        <v>780</v>
      </c>
      <c r="J418" s="24" t="s">
        <v>497</v>
      </c>
      <c r="K418" s="52" t="s">
        <v>348</v>
      </c>
      <c r="L418" s="24" t="s">
        <v>298</v>
      </c>
      <c r="M418" s="24" t="s">
        <v>186</v>
      </c>
      <c r="N418" s="24"/>
      <c r="O418" s="24"/>
      <c r="P418" s="24"/>
      <c r="Q418" s="24"/>
      <c r="R418" s="24"/>
      <c r="S418" s="24"/>
      <c r="T418" s="24"/>
      <c r="U418" s="24"/>
      <c r="V418" s="24" t="s">
        <v>186</v>
      </c>
      <c r="W418" s="28">
        <f t="shared" si="152"/>
        <v>1</v>
      </c>
      <c r="X418" s="24"/>
      <c r="Y418" s="91"/>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t="s">
        <v>754</v>
      </c>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57">
        <f t="shared" si="145"/>
        <v>0</v>
      </c>
      <c r="CM418" s="67" t="e">
        <f t="shared" si="146"/>
        <v>#DIV/0!</v>
      </c>
      <c r="CN418" s="57">
        <f t="shared" si="147"/>
        <v>0</v>
      </c>
      <c r="CO418" s="67" t="e">
        <f t="shared" si="148"/>
        <v>#DIV/0!</v>
      </c>
      <c r="CP418" s="57">
        <f t="shared" si="149"/>
        <v>0</v>
      </c>
      <c r="CQ418" s="67" t="e">
        <f t="shared" si="150"/>
        <v>#DIV/0!</v>
      </c>
      <c r="CR418" s="57" t="e">
        <f t="shared" si="151"/>
        <v>#DIV/0!</v>
      </c>
      <c r="CS418" s="57" t="e">
        <f t="shared" si="153"/>
        <v>#DIV/0!</v>
      </c>
    </row>
    <row r="419" spans="1:97" ht="24" customHeight="1">
      <c r="A419" s="21"/>
      <c r="B419" s="24"/>
      <c r="C419" s="190" t="s">
        <v>639</v>
      </c>
      <c r="D419" s="190" t="s">
        <v>10</v>
      </c>
      <c r="E419" s="181" t="s">
        <v>774</v>
      </c>
      <c r="F419" s="190" t="s">
        <v>12</v>
      </c>
      <c r="G419" s="7" t="s">
        <v>556</v>
      </c>
      <c r="H419" s="7" t="s">
        <v>559</v>
      </c>
      <c r="I419" s="52" t="s">
        <v>780</v>
      </c>
      <c r="J419" s="24" t="s">
        <v>497</v>
      </c>
      <c r="K419" s="52" t="s">
        <v>348</v>
      </c>
      <c r="L419" s="24" t="s">
        <v>298</v>
      </c>
      <c r="M419" s="24" t="s">
        <v>186</v>
      </c>
      <c r="N419" s="24"/>
      <c r="O419" s="24" t="s">
        <v>186</v>
      </c>
      <c r="P419" s="24"/>
      <c r="Q419" s="24"/>
      <c r="R419" s="24"/>
      <c r="S419" s="24"/>
      <c r="T419" s="24"/>
      <c r="U419" s="24"/>
      <c r="V419" s="24"/>
      <c r="W419" s="28">
        <f t="shared" si="152"/>
        <v>1</v>
      </c>
      <c r="X419" s="24"/>
      <c r="Y419" s="91">
        <v>1</v>
      </c>
      <c r="Z419" s="24"/>
      <c r="AA419" s="24"/>
      <c r="AB419" s="24"/>
      <c r="AC419" s="24"/>
      <c r="AD419" s="24"/>
      <c r="AE419" s="24"/>
      <c r="AF419" s="24"/>
      <c r="AG419" s="24" t="s">
        <v>754</v>
      </c>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v>2</v>
      </c>
      <c r="BJ419" s="24">
        <v>2</v>
      </c>
      <c r="BK419" s="24">
        <v>2</v>
      </c>
      <c r="BL419" s="24">
        <v>2</v>
      </c>
      <c r="BM419" s="24">
        <v>2</v>
      </c>
      <c r="BN419" s="24">
        <v>2</v>
      </c>
      <c r="BO419" s="24">
        <v>2</v>
      </c>
      <c r="BP419" s="24">
        <v>2</v>
      </c>
      <c r="BQ419" s="24">
        <v>2</v>
      </c>
      <c r="BR419" s="24">
        <v>2</v>
      </c>
      <c r="BS419" s="24">
        <v>2</v>
      </c>
      <c r="BT419" s="24">
        <v>2</v>
      </c>
      <c r="BU419" s="24">
        <v>2</v>
      </c>
      <c r="BV419" s="24">
        <v>2</v>
      </c>
      <c r="BW419" s="24">
        <v>2</v>
      </c>
      <c r="BX419" s="24">
        <v>2</v>
      </c>
      <c r="BY419" s="24">
        <v>2</v>
      </c>
      <c r="BZ419" s="24">
        <v>2</v>
      </c>
      <c r="CA419" s="24">
        <v>2</v>
      </c>
      <c r="CB419" s="24">
        <v>2</v>
      </c>
      <c r="CC419" s="24">
        <v>1</v>
      </c>
      <c r="CD419" s="24">
        <v>2</v>
      </c>
      <c r="CE419" s="24">
        <v>2</v>
      </c>
      <c r="CF419" s="24">
        <v>2</v>
      </c>
      <c r="CG419" s="24">
        <v>2</v>
      </c>
      <c r="CH419" s="24">
        <v>2</v>
      </c>
      <c r="CI419" s="24">
        <v>2</v>
      </c>
      <c r="CJ419" s="24"/>
      <c r="CK419" s="24">
        <v>2</v>
      </c>
      <c r="CL419" s="57">
        <f t="shared" si="145"/>
        <v>27</v>
      </c>
      <c r="CM419" s="67">
        <f t="shared" si="146"/>
        <v>0.9642857142857143</v>
      </c>
      <c r="CN419" s="57">
        <f t="shared" si="147"/>
        <v>1</v>
      </c>
      <c r="CO419" s="67">
        <f t="shared" si="148"/>
        <v>3.5714285714285712E-2</v>
      </c>
      <c r="CP419" s="57">
        <f t="shared" si="149"/>
        <v>0</v>
      </c>
      <c r="CQ419" s="67">
        <f t="shared" si="150"/>
        <v>0</v>
      </c>
      <c r="CR419" s="57">
        <f t="shared" si="151"/>
        <v>1.9642857142857142</v>
      </c>
      <c r="CS419" s="57" t="str">
        <f t="shared" si="153"/>
        <v>Đạt mục tiêu</v>
      </c>
    </row>
    <row r="420" spans="1:97" ht="24" customHeight="1">
      <c r="A420" s="21"/>
      <c r="B420" s="24"/>
      <c r="C420" s="190"/>
      <c r="D420" s="190"/>
      <c r="E420" s="190"/>
      <c r="F420" s="190"/>
      <c r="G420" s="7" t="s">
        <v>557</v>
      </c>
      <c r="H420" s="7" t="s">
        <v>1176</v>
      </c>
      <c r="I420" s="52" t="s">
        <v>780</v>
      </c>
      <c r="J420" s="24" t="s">
        <v>497</v>
      </c>
      <c r="K420" s="52" t="s">
        <v>348</v>
      </c>
      <c r="L420" s="24" t="s">
        <v>298</v>
      </c>
      <c r="M420" s="24" t="s">
        <v>186</v>
      </c>
      <c r="N420" s="24"/>
      <c r="O420" s="24"/>
      <c r="P420" s="24" t="s">
        <v>186</v>
      </c>
      <c r="Q420" s="24"/>
      <c r="R420" s="24"/>
      <c r="S420" s="24"/>
      <c r="T420" s="24"/>
      <c r="U420" s="24"/>
      <c r="V420" s="24"/>
      <c r="W420" s="28">
        <f t="shared" si="152"/>
        <v>1</v>
      </c>
      <c r="X420" s="24"/>
      <c r="Y420" s="91"/>
      <c r="Z420" s="24"/>
      <c r="AA420" s="24"/>
      <c r="AB420" s="24"/>
      <c r="AC420" s="24"/>
      <c r="AD420" s="24"/>
      <c r="AE420" s="24"/>
      <c r="AF420" s="24"/>
      <c r="AG420" s="24"/>
      <c r="AH420" s="24"/>
      <c r="AI420" s="24"/>
      <c r="AJ420" s="24"/>
      <c r="AK420" s="24"/>
      <c r="AL420" s="24" t="s">
        <v>758</v>
      </c>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v>2</v>
      </c>
      <c r="BJ420" s="24">
        <v>2</v>
      </c>
      <c r="BK420" s="24">
        <v>1</v>
      </c>
      <c r="BL420" s="24">
        <v>2</v>
      </c>
      <c r="BM420" s="24">
        <v>2</v>
      </c>
      <c r="BN420" s="24">
        <v>2</v>
      </c>
      <c r="BO420" s="24">
        <v>2</v>
      </c>
      <c r="BP420" s="24">
        <v>1</v>
      </c>
      <c r="BQ420" s="24">
        <v>2</v>
      </c>
      <c r="BR420" s="24">
        <v>1</v>
      </c>
      <c r="BS420" s="24">
        <v>2</v>
      </c>
      <c r="BT420" s="24">
        <v>2</v>
      </c>
      <c r="BU420" s="24">
        <v>2</v>
      </c>
      <c r="BV420" s="24">
        <v>2</v>
      </c>
      <c r="BW420" s="24">
        <v>2</v>
      </c>
      <c r="BX420" s="24">
        <v>1</v>
      </c>
      <c r="BY420" s="24">
        <v>2</v>
      </c>
      <c r="BZ420" s="24">
        <v>2</v>
      </c>
      <c r="CA420" s="24">
        <v>1</v>
      </c>
      <c r="CB420" s="24">
        <v>1</v>
      </c>
      <c r="CC420" s="24">
        <v>0</v>
      </c>
      <c r="CD420" s="24">
        <v>2</v>
      </c>
      <c r="CE420" s="24">
        <v>2</v>
      </c>
      <c r="CF420" s="24">
        <v>2</v>
      </c>
      <c r="CG420" s="24">
        <v>2</v>
      </c>
      <c r="CH420" s="24">
        <v>2</v>
      </c>
      <c r="CI420" s="24">
        <v>2</v>
      </c>
      <c r="CJ420" s="24"/>
      <c r="CK420" s="24">
        <v>2</v>
      </c>
      <c r="CL420" s="57">
        <f t="shared" si="145"/>
        <v>21</v>
      </c>
      <c r="CM420" s="67">
        <f t="shared" si="146"/>
        <v>0.75</v>
      </c>
      <c r="CN420" s="57">
        <f t="shared" si="147"/>
        <v>6</v>
      </c>
      <c r="CO420" s="67">
        <f t="shared" si="148"/>
        <v>0.21428571428571427</v>
      </c>
      <c r="CP420" s="57">
        <f t="shared" si="149"/>
        <v>1</v>
      </c>
      <c r="CQ420" s="67">
        <f t="shared" si="150"/>
        <v>3.5714285714285712E-2</v>
      </c>
      <c r="CR420" s="57">
        <f t="shared" si="151"/>
        <v>1.7142857142857142</v>
      </c>
      <c r="CS420" s="57" t="str">
        <f t="shared" si="153"/>
        <v>Đạt mục tiêu</v>
      </c>
    </row>
    <row r="421" spans="1:97" ht="25.5" customHeight="1">
      <c r="A421" s="21"/>
      <c r="B421" s="24"/>
      <c r="C421" s="190"/>
      <c r="D421" s="190"/>
      <c r="E421" s="190"/>
      <c r="F421" s="190"/>
      <c r="G421" s="7" t="s">
        <v>558</v>
      </c>
      <c r="H421" s="7" t="s">
        <v>560</v>
      </c>
      <c r="I421" s="52" t="s">
        <v>780</v>
      </c>
      <c r="J421" s="24" t="s">
        <v>497</v>
      </c>
      <c r="K421" s="52" t="s">
        <v>348</v>
      </c>
      <c r="L421" s="24" t="s">
        <v>298</v>
      </c>
      <c r="M421" s="24" t="s">
        <v>186</v>
      </c>
      <c r="N421" s="24"/>
      <c r="O421" s="24"/>
      <c r="P421" s="24"/>
      <c r="Q421" s="24" t="s">
        <v>186</v>
      </c>
      <c r="R421" s="24"/>
      <c r="S421" s="24"/>
      <c r="T421" s="24"/>
      <c r="U421" s="24"/>
      <c r="V421" s="24"/>
      <c r="W421" s="28">
        <f t="shared" si="152"/>
        <v>1</v>
      </c>
      <c r="X421" s="24"/>
      <c r="Y421" s="93"/>
      <c r="Z421" s="24"/>
      <c r="AA421" s="24"/>
      <c r="AB421" s="24"/>
      <c r="AC421" s="24"/>
      <c r="AD421" s="24"/>
      <c r="AE421" s="24"/>
      <c r="AF421" s="24"/>
      <c r="AG421" s="24"/>
      <c r="AH421" s="24"/>
      <c r="AI421" s="24"/>
      <c r="AJ421" s="24"/>
      <c r="AK421" s="24"/>
      <c r="AL421" s="24"/>
      <c r="AM421" s="24"/>
      <c r="AN421" s="24"/>
      <c r="AO421" s="24" t="s">
        <v>754</v>
      </c>
      <c r="AP421" s="24"/>
      <c r="AQ421" s="24"/>
      <c r="AR421" s="24"/>
      <c r="AS421" s="24"/>
      <c r="AT421" s="24"/>
      <c r="AU421" s="24"/>
      <c r="AV421" s="24"/>
      <c r="AW421" s="24"/>
      <c r="AX421" s="24"/>
      <c r="AY421" s="24"/>
      <c r="AZ421" s="24"/>
      <c r="BA421" s="24"/>
      <c r="BB421" s="24"/>
      <c r="BC421" s="24"/>
      <c r="BD421" s="24"/>
      <c r="BE421" s="24"/>
      <c r="BF421" s="24"/>
      <c r="BG421" s="24"/>
      <c r="BH421" s="24"/>
      <c r="BI421" s="24">
        <v>2</v>
      </c>
      <c r="BJ421" s="24">
        <v>2</v>
      </c>
      <c r="BK421" s="24">
        <v>1</v>
      </c>
      <c r="BL421" s="24">
        <v>2</v>
      </c>
      <c r="BM421" s="24">
        <v>2</v>
      </c>
      <c r="BN421" s="24">
        <v>2</v>
      </c>
      <c r="BO421" s="24">
        <v>2</v>
      </c>
      <c r="BP421" s="24">
        <v>1</v>
      </c>
      <c r="BQ421" s="24">
        <v>2</v>
      </c>
      <c r="BR421" s="24">
        <v>1</v>
      </c>
      <c r="BS421" s="24">
        <v>2</v>
      </c>
      <c r="BT421" s="24">
        <v>2</v>
      </c>
      <c r="BU421" s="24">
        <v>2</v>
      </c>
      <c r="BV421" s="24">
        <v>2</v>
      </c>
      <c r="BW421" s="24">
        <v>2</v>
      </c>
      <c r="BX421" s="24">
        <v>1</v>
      </c>
      <c r="BY421" s="24">
        <v>2</v>
      </c>
      <c r="BZ421" s="24">
        <v>2</v>
      </c>
      <c r="CA421" s="24">
        <v>1</v>
      </c>
      <c r="CB421" s="24">
        <v>1</v>
      </c>
      <c r="CC421" s="24">
        <v>0</v>
      </c>
      <c r="CD421" s="24">
        <v>2</v>
      </c>
      <c r="CE421" s="24">
        <v>2</v>
      </c>
      <c r="CF421" s="24">
        <v>2</v>
      </c>
      <c r="CG421" s="24">
        <v>2</v>
      </c>
      <c r="CH421" s="24">
        <v>2</v>
      </c>
      <c r="CI421" s="24">
        <v>2</v>
      </c>
      <c r="CJ421" s="24"/>
      <c r="CK421" s="24">
        <v>2</v>
      </c>
      <c r="CL421" s="57">
        <f t="shared" si="145"/>
        <v>21</v>
      </c>
      <c r="CM421" s="67">
        <f t="shared" si="146"/>
        <v>0.75</v>
      </c>
      <c r="CN421" s="57">
        <f t="shared" si="147"/>
        <v>6</v>
      </c>
      <c r="CO421" s="67">
        <f t="shared" si="148"/>
        <v>0.21428571428571427</v>
      </c>
      <c r="CP421" s="57">
        <f t="shared" si="149"/>
        <v>1</v>
      </c>
      <c r="CQ421" s="67">
        <f t="shared" si="150"/>
        <v>3.5714285714285712E-2</v>
      </c>
      <c r="CR421" s="57">
        <f t="shared" si="151"/>
        <v>1.7142857142857142</v>
      </c>
      <c r="CS421" s="57" t="str">
        <f t="shared" si="153"/>
        <v>Đạt mục tiêu</v>
      </c>
    </row>
    <row r="422" spans="1:97" ht="25.5" customHeight="1">
      <c r="A422" s="21"/>
      <c r="B422" s="24"/>
      <c r="C422" s="190"/>
      <c r="D422" s="190"/>
      <c r="E422" s="190"/>
      <c r="F422" s="190"/>
      <c r="G422" s="7" t="s">
        <v>588</v>
      </c>
      <c r="H422" s="7" t="s">
        <v>646</v>
      </c>
      <c r="I422" s="52" t="s">
        <v>780</v>
      </c>
      <c r="J422" s="24" t="s">
        <v>497</v>
      </c>
      <c r="K422" s="52" t="s">
        <v>348</v>
      </c>
      <c r="L422" s="24" t="s">
        <v>298</v>
      </c>
      <c r="M422" s="24" t="s">
        <v>186</v>
      </c>
      <c r="N422" s="24"/>
      <c r="O422" s="24"/>
      <c r="P422" s="24"/>
      <c r="Q422" s="24"/>
      <c r="R422" s="24"/>
      <c r="S422" s="24" t="s">
        <v>186</v>
      </c>
      <c r="T422" s="24"/>
      <c r="U422" s="24"/>
      <c r="V422" s="24"/>
      <c r="W422" s="28">
        <f t="shared" si="152"/>
        <v>1</v>
      </c>
      <c r="X422" s="24"/>
      <c r="Y422" s="94">
        <v>1</v>
      </c>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t="s">
        <v>754</v>
      </c>
      <c r="AW422" s="24"/>
      <c r="AX422" s="24"/>
      <c r="AY422" s="24"/>
      <c r="AZ422" s="24"/>
      <c r="BA422" s="24"/>
      <c r="BB422" s="24"/>
      <c r="BC422" s="24"/>
      <c r="BD422" s="24"/>
      <c r="BE422" s="24"/>
      <c r="BF422" s="24"/>
      <c r="BG422" s="24"/>
      <c r="BH422" s="24"/>
      <c r="BI422" s="24">
        <v>2</v>
      </c>
      <c r="BJ422" s="24">
        <v>2</v>
      </c>
      <c r="BK422" s="24">
        <v>1</v>
      </c>
      <c r="BL422" s="24">
        <v>2</v>
      </c>
      <c r="BM422" s="24">
        <v>2</v>
      </c>
      <c r="BN422" s="24">
        <v>2</v>
      </c>
      <c r="BO422" s="24">
        <v>2</v>
      </c>
      <c r="BP422" s="24">
        <v>1</v>
      </c>
      <c r="BQ422" s="24">
        <v>2</v>
      </c>
      <c r="BR422" s="24">
        <v>1</v>
      </c>
      <c r="BS422" s="24">
        <v>2</v>
      </c>
      <c r="BT422" s="24">
        <v>2</v>
      </c>
      <c r="BU422" s="24">
        <v>2</v>
      </c>
      <c r="BV422" s="24">
        <v>2</v>
      </c>
      <c r="BW422" s="24">
        <v>2</v>
      </c>
      <c r="BX422" s="24">
        <v>2</v>
      </c>
      <c r="BY422" s="24">
        <v>2</v>
      </c>
      <c r="BZ422" s="24">
        <v>2</v>
      </c>
      <c r="CA422" s="24">
        <v>2</v>
      </c>
      <c r="CB422" s="24">
        <v>1</v>
      </c>
      <c r="CC422" s="24">
        <v>0</v>
      </c>
      <c r="CD422" s="24">
        <v>2</v>
      </c>
      <c r="CE422" s="24">
        <v>2</v>
      </c>
      <c r="CF422" s="24">
        <v>2</v>
      </c>
      <c r="CG422" s="24">
        <v>2</v>
      </c>
      <c r="CH422" s="24">
        <v>2</v>
      </c>
      <c r="CI422" s="24">
        <v>2</v>
      </c>
      <c r="CJ422" s="24"/>
      <c r="CK422" s="24">
        <v>2</v>
      </c>
      <c r="CL422" s="57">
        <f t="shared" si="145"/>
        <v>23</v>
      </c>
      <c r="CM422" s="67">
        <f t="shared" si="146"/>
        <v>0.8214285714285714</v>
      </c>
      <c r="CN422" s="57">
        <f t="shared" si="147"/>
        <v>4</v>
      </c>
      <c r="CO422" s="67">
        <f t="shared" si="148"/>
        <v>0.14285714285714285</v>
      </c>
      <c r="CP422" s="57">
        <f t="shared" si="149"/>
        <v>1</v>
      </c>
      <c r="CQ422" s="67">
        <f t="shared" si="150"/>
        <v>3.5714285714285712E-2</v>
      </c>
      <c r="CR422" s="57">
        <f t="shared" si="151"/>
        <v>1.7857142857142858</v>
      </c>
      <c r="CS422" s="57" t="str">
        <f t="shared" si="153"/>
        <v>Đạt mục tiêu</v>
      </c>
    </row>
    <row r="423" spans="1:97" ht="31.5">
      <c r="A423" s="21"/>
      <c r="B423" s="24"/>
      <c r="C423" s="190"/>
      <c r="D423" s="190"/>
      <c r="E423" s="190"/>
      <c r="F423" s="190"/>
      <c r="G423" s="7" t="s">
        <v>1106</v>
      </c>
      <c r="H423" s="7" t="s">
        <v>1105</v>
      </c>
      <c r="I423" s="52" t="s">
        <v>780</v>
      </c>
      <c r="J423" s="24" t="s">
        <v>497</v>
      </c>
      <c r="K423" s="52" t="s">
        <v>348</v>
      </c>
      <c r="L423" s="24" t="s">
        <v>298</v>
      </c>
      <c r="M423" s="24" t="s">
        <v>186</v>
      </c>
      <c r="N423" s="24" t="s">
        <v>186</v>
      </c>
      <c r="O423" s="24"/>
      <c r="P423" s="24"/>
      <c r="Q423" s="24"/>
      <c r="R423" s="24"/>
      <c r="S423" s="24"/>
      <c r="T423" s="24"/>
      <c r="U423" s="24"/>
      <c r="V423" s="24"/>
      <c r="W423" s="28">
        <f t="shared" si="152"/>
        <v>1</v>
      </c>
      <c r="X423" s="24"/>
      <c r="Y423" s="91">
        <v>1</v>
      </c>
      <c r="Z423" s="24"/>
      <c r="AA423" s="24"/>
      <c r="AB423" s="24"/>
      <c r="AC423" s="24" t="s">
        <v>754</v>
      </c>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v>2</v>
      </c>
      <c r="BJ423" s="24">
        <v>2</v>
      </c>
      <c r="BK423" s="24">
        <v>1</v>
      </c>
      <c r="BL423" s="24">
        <v>1</v>
      </c>
      <c r="BM423" s="24">
        <v>2</v>
      </c>
      <c r="BN423" s="24">
        <v>2</v>
      </c>
      <c r="BO423" s="24">
        <v>2</v>
      </c>
      <c r="BP423" s="24">
        <v>1</v>
      </c>
      <c r="BQ423" s="24">
        <v>2</v>
      </c>
      <c r="BR423" s="24">
        <v>1</v>
      </c>
      <c r="BS423" s="24">
        <v>2</v>
      </c>
      <c r="BT423" s="24">
        <v>2</v>
      </c>
      <c r="BU423" s="24">
        <v>2</v>
      </c>
      <c r="BV423" s="24">
        <v>2</v>
      </c>
      <c r="BW423" s="24">
        <v>2</v>
      </c>
      <c r="BX423" s="24">
        <v>1</v>
      </c>
      <c r="BY423" s="24">
        <v>2</v>
      </c>
      <c r="BZ423" s="24">
        <v>2</v>
      </c>
      <c r="CA423" s="24">
        <v>1</v>
      </c>
      <c r="CB423" s="24">
        <v>1</v>
      </c>
      <c r="CC423" s="24">
        <v>1</v>
      </c>
      <c r="CD423" s="24">
        <v>2</v>
      </c>
      <c r="CE423" s="24">
        <v>2</v>
      </c>
      <c r="CF423" s="24">
        <v>2</v>
      </c>
      <c r="CG423" s="24">
        <v>2</v>
      </c>
      <c r="CH423" s="24">
        <v>2</v>
      </c>
      <c r="CI423" s="24">
        <v>2</v>
      </c>
      <c r="CJ423" s="24"/>
      <c r="CK423" s="24">
        <v>2</v>
      </c>
      <c r="CL423" s="57">
        <f t="shared" si="145"/>
        <v>20</v>
      </c>
      <c r="CM423" s="67">
        <f t="shared" si="146"/>
        <v>0.7142857142857143</v>
      </c>
      <c r="CN423" s="57">
        <f t="shared" si="147"/>
        <v>8</v>
      </c>
      <c r="CO423" s="67">
        <f t="shared" si="148"/>
        <v>0.2857142857142857</v>
      </c>
      <c r="CP423" s="57">
        <f t="shared" si="149"/>
        <v>0</v>
      </c>
      <c r="CQ423" s="67">
        <f t="shared" si="150"/>
        <v>0</v>
      </c>
      <c r="CR423" s="57">
        <f t="shared" si="151"/>
        <v>1.7142857142857142</v>
      </c>
      <c r="CS423" s="57" t="str">
        <f t="shared" si="153"/>
        <v>Đạt mục tiêu</v>
      </c>
    </row>
    <row r="424" spans="1:97" ht="31.5">
      <c r="A424" s="21"/>
      <c r="B424" s="24"/>
      <c r="C424" s="190"/>
      <c r="D424" s="190"/>
      <c r="E424" s="190"/>
      <c r="F424" s="190"/>
      <c r="G424" s="7" t="s">
        <v>1114</v>
      </c>
      <c r="H424" s="7" t="s">
        <v>1198</v>
      </c>
      <c r="I424" s="52" t="s">
        <v>780</v>
      </c>
      <c r="J424" s="24" t="s">
        <v>497</v>
      </c>
      <c r="K424" s="52" t="s">
        <v>348</v>
      </c>
      <c r="L424" s="24" t="s">
        <v>298</v>
      </c>
      <c r="M424" s="24" t="s">
        <v>186</v>
      </c>
      <c r="N424" s="24"/>
      <c r="O424" s="24"/>
      <c r="P424" s="24"/>
      <c r="Q424" s="24"/>
      <c r="R424" s="24"/>
      <c r="S424" s="24"/>
      <c r="T424" s="24"/>
      <c r="U424" s="24"/>
      <c r="V424" s="24"/>
      <c r="W424" s="28"/>
      <c r="X424" s="24"/>
      <c r="Y424" s="91"/>
      <c r="Z424" s="24"/>
      <c r="AA424" s="24"/>
      <c r="AB424" s="24"/>
      <c r="AC424" s="24"/>
      <c r="AD424" s="24"/>
      <c r="AE424" s="24"/>
      <c r="AF424" s="24"/>
      <c r="AG424" s="24"/>
      <c r="AH424" s="24"/>
      <c r="AI424" s="24"/>
      <c r="AJ424" s="24"/>
      <c r="AK424" s="24"/>
      <c r="AL424" s="24"/>
      <c r="AM424" s="24"/>
      <c r="AN424" s="24"/>
      <c r="AO424" s="24"/>
      <c r="AP424" s="24"/>
      <c r="AQ424" s="24"/>
      <c r="AR424" s="24"/>
      <c r="AS424" s="24" t="s">
        <v>758</v>
      </c>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v>2</v>
      </c>
      <c r="BY424" s="24"/>
      <c r="BZ424" s="24"/>
      <c r="CA424" s="24"/>
      <c r="CB424" s="24"/>
      <c r="CC424" s="24"/>
      <c r="CD424" s="24"/>
      <c r="CE424" s="24"/>
      <c r="CF424" s="24"/>
      <c r="CG424" s="24"/>
      <c r="CH424" s="24"/>
      <c r="CI424" s="24"/>
      <c r="CJ424" s="24"/>
      <c r="CK424" s="24"/>
      <c r="CL424" s="57"/>
      <c r="CM424" s="67"/>
      <c r="CN424" s="57"/>
      <c r="CO424" s="67"/>
      <c r="CP424" s="57"/>
      <c r="CQ424" s="67"/>
      <c r="CR424" s="57"/>
      <c r="CS424" s="57"/>
    </row>
    <row r="425" spans="1:97" ht="31.5" customHeight="1">
      <c r="A425" s="21"/>
      <c r="B425" s="24"/>
      <c r="C425" s="190"/>
      <c r="D425" s="190"/>
      <c r="E425" s="190"/>
      <c r="F425" s="190"/>
      <c r="G425" s="7" t="s">
        <v>647</v>
      </c>
      <c r="H425" s="7" t="s">
        <v>648</v>
      </c>
      <c r="I425" s="52" t="s">
        <v>780</v>
      </c>
      <c r="J425" s="24" t="s">
        <v>497</v>
      </c>
      <c r="K425" s="52" t="s">
        <v>348</v>
      </c>
      <c r="L425" s="24" t="s">
        <v>298</v>
      </c>
      <c r="M425" s="24" t="s">
        <v>186</v>
      </c>
      <c r="N425" s="24"/>
      <c r="O425" s="24"/>
      <c r="P425" s="24"/>
      <c r="Q425" s="24"/>
      <c r="R425" s="24" t="s">
        <v>186</v>
      </c>
      <c r="S425" s="24"/>
      <c r="T425" s="24"/>
      <c r="U425" s="24"/>
      <c r="V425" s="24"/>
      <c r="W425" s="28">
        <f t="shared" si="152"/>
        <v>1</v>
      </c>
      <c r="X425" s="24"/>
      <c r="Y425" s="91">
        <v>1</v>
      </c>
      <c r="Z425" s="24"/>
      <c r="AA425" s="24"/>
      <c r="AB425" s="24"/>
      <c r="AC425" s="24"/>
      <c r="AD425" s="24"/>
      <c r="AE425" s="24"/>
      <c r="AF425" s="24"/>
      <c r="AG425" s="24"/>
      <c r="AH425" s="24"/>
      <c r="AI425" s="24"/>
      <c r="AJ425" s="24"/>
      <c r="AK425" s="24"/>
      <c r="AL425" s="24"/>
      <c r="AM425" s="24"/>
      <c r="AN425" s="24"/>
      <c r="AO425" s="24"/>
      <c r="AP425" s="24"/>
      <c r="AQ425" s="24"/>
      <c r="AR425" s="24" t="s">
        <v>754</v>
      </c>
      <c r="AS425" s="24"/>
      <c r="AT425" s="24"/>
      <c r="AU425" s="24"/>
      <c r="AV425" s="24"/>
      <c r="AW425" s="24"/>
      <c r="AX425" s="24"/>
      <c r="AY425" s="24"/>
      <c r="AZ425" s="24"/>
      <c r="BA425" s="24"/>
      <c r="BB425" s="24"/>
      <c r="BC425" s="24"/>
      <c r="BD425" s="24"/>
      <c r="BE425" s="24"/>
      <c r="BF425" s="24"/>
      <c r="BG425" s="24"/>
      <c r="BH425" s="24"/>
      <c r="BI425" s="24">
        <v>2</v>
      </c>
      <c r="BJ425" s="24">
        <v>2</v>
      </c>
      <c r="BK425" s="24">
        <v>1</v>
      </c>
      <c r="BL425" s="24">
        <v>2</v>
      </c>
      <c r="BM425" s="24">
        <v>2</v>
      </c>
      <c r="BN425" s="24">
        <v>2</v>
      </c>
      <c r="BO425" s="24">
        <v>2</v>
      </c>
      <c r="BP425" s="24">
        <v>1</v>
      </c>
      <c r="BQ425" s="24">
        <v>2</v>
      </c>
      <c r="BR425" s="24">
        <v>1</v>
      </c>
      <c r="BS425" s="24">
        <v>2</v>
      </c>
      <c r="BT425" s="24">
        <v>2</v>
      </c>
      <c r="BU425" s="24">
        <v>2</v>
      </c>
      <c r="BV425" s="24">
        <v>2</v>
      </c>
      <c r="BW425" s="24">
        <v>2</v>
      </c>
      <c r="BX425" s="24">
        <v>1</v>
      </c>
      <c r="BY425" s="24">
        <v>2</v>
      </c>
      <c r="BZ425" s="24">
        <v>2</v>
      </c>
      <c r="CA425" s="24">
        <v>2</v>
      </c>
      <c r="CB425" s="24">
        <v>1</v>
      </c>
      <c r="CC425" s="24">
        <v>0</v>
      </c>
      <c r="CD425" s="24">
        <v>2</v>
      </c>
      <c r="CE425" s="24">
        <v>2</v>
      </c>
      <c r="CF425" s="24">
        <v>2</v>
      </c>
      <c r="CG425" s="24">
        <v>2</v>
      </c>
      <c r="CH425" s="24">
        <v>2</v>
      </c>
      <c r="CI425" s="24">
        <v>2</v>
      </c>
      <c r="CJ425" s="24"/>
      <c r="CK425" s="24">
        <v>2</v>
      </c>
      <c r="CL425" s="57">
        <f t="shared" ref="CL425:CL437" si="154">COUNTIF($BI425:$CK425,2)</f>
        <v>22</v>
      </c>
      <c r="CM425" s="67">
        <f t="shared" ref="CM425:CM437" si="155">CL425/COUNTA($BI425:$CK425)</f>
        <v>0.7857142857142857</v>
      </c>
      <c r="CN425" s="57">
        <f t="shared" ref="CN425:CN437" si="156">COUNTIF($BI425:$CK425,1)</f>
        <v>5</v>
      </c>
      <c r="CO425" s="67">
        <f t="shared" ref="CO425:CO437" si="157">CN425/COUNTA($BI425:$CK425)</f>
        <v>0.17857142857142858</v>
      </c>
      <c r="CP425" s="57">
        <f t="shared" ref="CP425:CP437" si="158">COUNTIF($BI425:$CK425,0)</f>
        <v>1</v>
      </c>
      <c r="CQ425" s="67">
        <f t="shared" ref="CQ425:CQ437" si="159">CP425/COUNTA($BI425:$CK425)</f>
        <v>3.5714285714285712E-2</v>
      </c>
      <c r="CR425" s="57">
        <f t="shared" ref="CR425:CR437" si="160">(((CL425*2)+(CN425*1)+(CP425*0)))/COUNTA($BI425:$CK425)</f>
        <v>1.75</v>
      </c>
      <c r="CS425" s="57" t="str">
        <f t="shared" si="153"/>
        <v>Đạt mục tiêu</v>
      </c>
    </row>
    <row r="426" spans="1:97" ht="26.25" customHeight="1">
      <c r="A426" s="21"/>
      <c r="B426" s="24"/>
      <c r="C426" s="181" t="s">
        <v>68</v>
      </c>
      <c r="D426" s="181" t="s">
        <v>10</v>
      </c>
      <c r="E426" s="181" t="s">
        <v>236</v>
      </c>
      <c r="F426" s="181" t="s">
        <v>12</v>
      </c>
      <c r="G426" s="181" t="s">
        <v>236</v>
      </c>
      <c r="H426" s="181" t="s">
        <v>1082</v>
      </c>
      <c r="I426" s="52" t="s">
        <v>780</v>
      </c>
      <c r="J426" s="24" t="s">
        <v>497</v>
      </c>
      <c r="K426" s="52" t="s">
        <v>348</v>
      </c>
      <c r="L426" s="24" t="s">
        <v>298</v>
      </c>
      <c r="M426" s="24" t="s">
        <v>186</v>
      </c>
      <c r="N426" s="24"/>
      <c r="O426" s="24"/>
      <c r="P426" s="24"/>
      <c r="Q426" s="24"/>
      <c r="R426" s="24" t="s">
        <v>186</v>
      </c>
      <c r="S426" s="24"/>
      <c r="T426" s="24"/>
      <c r="U426" s="24"/>
      <c r="V426" s="24"/>
      <c r="W426" s="28">
        <f t="shared" si="152"/>
        <v>1</v>
      </c>
      <c r="X426" s="24"/>
      <c r="Y426" s="91"/>
      <c r="Z426" s="24"/>
      <c r="AA426" s="24"/>
      <c r="AB426" s="24"/>
      <c r="AC426" s="24"/>
      <c r="AD426" s="24"/>
      <c r="AE426" s="24"/>
      <c r="AF426" s="24"/>
      <c r="AG426" s="24"/>
      <c r="AH426" s="24"/>
      <c r="AI426" s="24"/>
      <c r="AJ426" s="24"/>
      <c r="AK426" s="24"/>
      <c r="AL426" s="24"/>
      <c r="AM426" s="24"/>
      <c r="AN426" s="24"/>
      <c r="AO426" s="24"/>
      <c r="AP426" s="24"/>
      <c r="AQ426" s="24"/>
      <c r="AR426" s="24" t="s">
        <v>758</v>
      </c>
      <c r="AS426" s="24" t="s">
        <v>758</v>
      </c>
      <c r="AT426" s="24" t="s">
        <v>758</v>
      </c>
      <c r="AU426" s="24" t="s">
        <v>758</v>
      </c>
      <c r="AV426" s="24"/>
      <c r="AW426" s="24"/>
      <c r="AX426" s="24"/>
      <c r="AY426" s="24"/>
      <c r="AZ426" s="24"/>
      <c r="BA426" s="24"/>
      <c r="BB426" s="24"/>
      <c r="BC426" s="24"/>
      <c r="BD426" s="24"/>
      <c r="BE426" s="24"/>
      <c r="BF426" s="24"/>
      <c r="BG426" s="24"/>
      <c r="BH426" s="24"/>
      <c r="BI426" s="24">
        <v>2</v>
      </c>
      <c r="BJ426" s="24">
        <v>2</v>
      </c>
      <c r="BK426" s="24">
        <v>2</v>
      </c>
      <c r="BL426" s="24">
        <v>2</v>
      </c>
      <c r="BM426" s="24">
        <v>2</v>
      </c>
      <c r="BN426" s="24">
        <v>2</v>
      </c>
      <c r="BO426" s="24">
        <v>2</v>
      </c>
      <c r="BP426" s="24">
        <v>2</v>
      </c>
      <c r="BQ426" s="24">
        <v>2</v>
      </c>
      <c r="BR426" s="24">
        <v>2</v>
      </c>
      <c r="BS426" s="24">
        <v>2</v>
      </c>
      <c r="BT426" s="24">
        <v>2</v>
      </c>
      <c r="BU426" s="24">
        <v>2</v>
      </c>
      <c r="BV426" s="24">
        <v>2</v>
      </c>
      <c r="BW426" s="24">
        <v>2</v>
      </c>
      <c r="BX426" s="24">
        <v>2</v>
      </c>
      <c r="BY426" s="24">
        <v>2</v>
      </c>
      <c r="BZ426" s="24">
        <v>2</v>
      </c>
      <c r="CA426" s="24">
        <v>2</v>
      </c>
      <c r="CB426" s="24">
        <v>2</v>
      </c>
      <c r="CC426" s="24">
        <v>1</v>
      </c>
      <c r="CD426" s="24">
        <v>2</v>
      </c>
      <c r="CE426" s="24">
        <v>2</v>
      </c>
      <c r="CF426" s="24">
        <v>2</v>
      </c>
      <c r="CG426" s="24">
        <v>2</v>
      </c>
      <c r="CH426" s="24">
        <v>2</v>
      </c>
      <c r="CI426" s="24">
        <v>2</v>
      </c>
      <c r="CJ426" s="24"/>
      <c r="CK426" s="24">
        <v>2</v>
      </c>
      <c r="CL426" s="57">
        <f t="shared" si="154"/>
        <v>27</v>
      </c>
      <c r="CM426" s="67">
        <f t="shared" si="155"/>
        <v>0.9642857142857143</v>
      </c>
      <c r="CN426" s="57">
        <f t="shared" si="156"/>
        <v>1</v>
      </c>
      <c r="CO426" s="67">
        <f t="shared" si="157"/>
        <v>3.5714285714285712E-2</v>
      </c>
      <c r="CP426" s="57">
        <f t="shared" si="158"/>
        <v>0</v>
      </c>
      <c r="CQ426" s="67">
        <f t="shared" si="159"/>
        <v>0</v>
      </c>
      <c r="CR426" s="57">
        <f t="shared" si="160"/>
        <v>1.9642857142857142</v>
      </c>
      <c r="CS426" s="57" t="str">
        <f t="shared" si="153"/>
        <v>Đạt mục tiêu</v>
      </c>
    </row>
    <row r="427" spans="1:97" ht="22.5" customHeight="1">
      <c r="A427" s="21"/>
      <c r="B427" s="24"/>
      <c r="C427" s="182"/>
      <c r="D427" s="182"/>
      <c r="E427" s="182"/>
      <c r="F427" s="182"/>
      <c r="G427" s="182"/>
      <c r="H427" s="182"/>
      <c r="I427" s="52" t="s">
        <v>780</v>
      </c>
      <c r="J427" s="24" t="s">
        <v>497</v>
      </c>
      <c r="K427" s="52" t="s">
        <v>348</v>
      </c>
      <c r="L427" s="24" t="s">
        <v>298</v>
      </c>
      <c r="M427" s="24" t="s">
        <v>186</v>
      </c>
      <c r="N427" s="24"/>
      <c r="O427" s="24"/>
      <c r="P427" s="24"/>
      <c r="Q427" s="24"/>
      <c r="R427" s="24"/>
      <c r="S427" s="24" t="s">
        <v>186</v>
      </c>
      <c r="T427" s="24"/>
      <c r="U427" s="24"/>
      <c r="V427" s="24"/>
      <c r="W427" s="28">
        <f t="shared" si="152"/>
        <v>1</v>
      </c>
      <c r="X427" s="24"/>
      <c r="Y427" s="91"/>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t="s">
        <v>758</v>
      </c>
      <c r="AW427" s="24"/>
      <c r="AX427" s="24" t="s">
        <v>758</v>
      </c>
      <c r="AY427" s="24" t="s">
        <v>758</v>
      </c>
      <c r="AZ427" s="24"/>
      <c r="BA427" s="24"/>
      <c r="BB427" s="24"/>
      <c r="BC427" s="24"/>
      <c r="BD427" s="24"/>
      <c r="BE427" s="24"/>
      <c r="BF427" s="24"/>
      <c r="BG427" s="24"/>
      <c r="BH427" s="24"/>
      <c r="BI427" s="24">
        <v>2</v>
      </c>
      <c r="BJ427" s="24">
        <v>2</v>
      </c>
      <c r="BK427" s="24">
        <v>1</v>
      </c>
      <c r="BL427" s="24">
        <v>2</v>
      </c>
      <c r="BM427" s="24">
        <v>2</v>
      </c>
      <c r="BN427" s="24">
        <v>2</v>
      </c>
      <c r="BO427" s="24">
        <v>2</v>
      </c>
      <c r="BP427" s="24">
        <v>1</v>
      </c>
      <c r="BQ427" s="24">
        <v>2</v>
      </c>
      <c r="BR427" s="24">
        <v>1</v>
      </c>
      <c r="BS427" s="24">
        <v>2</v>
      </c>
      <c r="BT427" s="24">
        <v>2</v>
      </c>
      <c r="BU427" s="24">
        <v>2</v>
      </c>
      <c r="BV427" s="24">
        <v>2</v>
      </c>
      <c r="BW427" s="24">
        <v>2</v>
      </c>
      <c r="BX427" s="24">
        <v>2</v>
      </c>
      <c r="BY427" s="24">
        <v>2</v>
      </c>
      <c r="BZ427" s="24">
        <v>2</v>
      </c>
      <c r="CA427" s="24">
        <v>2</v>
      </c>
      <c r="CB427" s="24">
        <v>1</v>
      </c>
      <c r="CC427" s="24">
        <v>0</v>
      </c>
      <c r="CD427" s="24">
        <v>2</v>
      </c>
      <c r="CE427" s="24">
        <v>2</v>
      </c>
      <c r="CF427" s="24">
        <v>2</v>
      </c>
      <c r="CG427" s="24">
        <v>2</v>
      </c>
      <c r="CH427" s="24">
        <v>2</v>
      </c>
      <c r="CI427" s="24">
        <v>2</v>
      </c>
      <c r="CJ427" s="24"/>
      <c r="CK427" s="24">
        <v>2</v>
      </c>
      <c r="CL427" s="57">
        <f t="shared" si="154"/>
        <v>23</v>
      </c>
      <c r="CM427" s="67">
        <f t="shared" si="155"/>
        <v>0.8214285714285714</v>
      </c>
      <c r="CN427" s="57">
        <f t="shared" si="156"/>
        <v>4</v>
      </c>
      <c r="CO427" s="67">
        <f t="shared" si="157"/>
        <v>0.14285714285714285</v>
      </c>
      <c r="CP427" s="57">
        <f t="shared" si="158"/>
        <v>1</v>
      </c>
      <c r="CQ427" s="67">
        <f t="shared" si="159"/>
        <v>3.5714285714285712E-2</v>
      </c>
      <c r="CR427" s="57">
        <f t="shared" si="160"/>
        <v>1.7857142857142858</v>
      </c>
      <c r="CS427" s="57" t="str">
        <f t="shared" si="153"/>
        <v>Đạt mục tiêu</v>
      </c>
    </row>
    <row r="428" spans="1:97" ht="47.25">
      <c r="A428" s="21"/>
      <c r="B428" s="24"/>
      <c r="C428" s="181" t="s">
        <v>561</v>
      </c>
      <c r="D428" s="191" t="s">
        <v>10</v>
      </c>
      <c r="E428" s="181" t="s">
        <v>562</v>
      </c>
      <c r="F428" s="191" t="s">
        <v>12</v>
      </c>
      <c r="G428" s="7" t="s">
        <v>563</v>
      </c>
      <c r="H428" s="7" t="s">
        <v>568</v>
      </c>
      <c r="I428" s="52" t="s">
        <v>780</v>
      </c>
      <c r="J428" s="24" t="s">
        <v>497</v>
      </c>
      <c r="K428" s="52" t="s">
        <v>348</v>
      </c>
      <c r="L428" s="24" t="s">
        <v>298</v>
      </c>
      <c r="M428" s="24" t="s">
        <v>186</v>
      </c>
      <c r="N428" s="24" t="s">
        <v>186</v>
      </c>
      <c r="O428" s="24"/>
      <c r="P428" s="24"/>
      <c r="Q428" s="24"/>
      <c r="R428" s="24"/>
      <c r="S428" s="24"/>
      <c r="T428" s="24"/>
      <c r="U428" s="24"/>
      <c r="V428" s="24"/>
      <c r="W428" s="28">
        <f t="shared" si="152"/>
        <v>1</v>
      </c>
      <c r="X428" s="24"/>
      <c r="Y428" s="91"/>
      <c r="Z428" s="24" t="s">
        <v>754</v>
      </c>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v>2</v>
      </c>
      <c r="BJ428" s="24">
        <v>2</v>
      </c>
      <c r="BK428" s="24">
        <v>2</v>
      </c>
      <c r="BL428" s="24">
        <v>2</v>
      </c>
      <c r="BM428" s="24">
        <v>2</v>
      </c>
      <c r="BN428" s="24">
        <v>2</v>
      </c>
      <c r="BO428" s="24">
        <v>2</v>
      </c>
      <c r="BP428" s="24">
        <v>2</v>
      </c>
      <c r="BQ428" s="24">
        <v>2</v>
      </c>
      <c r="BR428" s="24">
        <v>2</v>
      </c>
      <c r="BS428" s="24">
        <v>2</v>
      </c>
      <c r="BT428" s="24">
        <v>2</v>
      </c>
      <c r="BU428" s="24">
        <v>2</v>
      </c>
      <c r="BV428" s="24">
        <v>2</v>
      </c>
      <c r="BW428" s="24">
        <v>2</v>
      </c>
      <c r="BX428" s="24">
        <v>2</v>
      </c>
      <c r="BY428" s="24">
        <v>2</v>
      </c>
      <c r="BZ428" s="24">
        <v>2</v>
      </c>
      <c r="CA428" s="24">
        <v>2</v>
      </c>
      <c r="CB428" s="24">
        <v>2</v>
      </c>
      <c r="CC428" s="24">
        <v>1</v>
      </c>
      <c r="CD428" s="24">
        <v>2</v>
      </c>
      <c r="CE428" s="24">
        <v>2</v>
      </c>
      <c r="CF428" s="24">
        <v>2</v>
      </c>
      <c r="CG428" s="24">
        <v>2</v>
      </c>
      <c r="CH428" s="24">
        <v>2</v>
      </c>
      <c r="CI428" s="24">
        <v>2</v>
      </c>
      <c r="CJ428" s="24"/>
      <c r="CK428" s="24">
        <v>2</v>
      </c>
      <c r="CL428" s="57">
        <f t="shared" si="154"/>
        <v>27</v>
      </c>
      <c r="CM428" s="67">
        <f t="shared" si="155"/>
        <v>0.9642857142857143</v>
      </c>
      <c r="CN428" s="57">
        <f t="shared" si="156"/>
        <v>1</v>
      </c>
      <c r="CO428" s="67">
        <f t="shared" si="157"/>
        <v>3.5714285714285712E-2</v>
      </c>
      <c r="CP428" s="57">
        <f t="shared" si="158"/>
        <v>0</v>
      </c>
      <c r="CQ428" s="67">
        <f t="shared" si="159"/>
        <v>0</v>
      </c>
      <c r="CR428" s="57">
        <f t="shared" si="160"/>
        <v>1.9642857142857142</v>
      </c>
      <c r="CS428" s="57" t="str">
        <f t="shared" si="153"/>
        <v>Đạt mục tiêu</v>
      </c>
    </row>
    <row r="429" spans="1:97" ht="29.25" customHeight="1">
      <c r="A429" s="21"/>
      <c r="B429" s="24"/>
      <c r="C429" s="190"/>
      <c r="D429" s="192"/>
      <c r="E429" s="190"/>
      <c r="F429" s="192"/>
      <c r="G429" s="7" t="s">
        <v>564</v>
      </c>
      <c r="H429" s="7" t="s">
        <v>569</v>
      </c>
      <c r="I429" s="52" t="s">
        <v>780</v>
      </c>
      <c r="J429" s="24" t="s">
        <v>497</v>
      </c>
      <c r="K429" s="52" t="s">
        <v>348</v>
      </c>
      <c r="L429" s="24" t="s">
        <v>298</v>
      </c>
      <c r="M429" s="24" t="s">
        <v>186</v>
      </c>
      <c r="N429" s="24"/>
      <c r="O429" s="24" t="s">
        <v>186</v>
      </c>
      <c r="P429" s="24"/>
      <c r="Q429" s="24"/>
      <c r="R429" s="24"/>
      <c r="S429" s="24"/>
      <c r="T429" s="24"/>
      <c r="U429" s="24"/>
      <c r="V429" s="24"/>
      <c r="W429" s="28">
        <f t="shared" si="152"/>
        <v>1</v>
      </c>
      <c r="X429" s="24"/>
      <c r="Y429" s="91"/>
      <c r="Z429" s="24"/>
      <c r="AA429" s="24"/>
      <c r="AB429" s="24"/>
      <c r="AC429" s="24"/>
      <c r="AD429" s="24"/>
      <c r="AE429" s="24"/>
      <c r="AF429" s="24"/>
      <c r="AG429" s="24"/>
      <c r="AH429" s="24" t="s">
        <v>754</v>
      </c>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v>2</v>
      </c>
      <c r="BJ429" s="24">
        <v>2</v>
      </c>
      <c r="BK429" s="24">
        <v>2</v>
      </c>
      <c r="BL429" s="24">
        <v>2</v>
      </c>
      <c r="BM429" s="24">
        <v>2</v>
      </c>
      <c r="BN429" s="24">
        <v>2</v>
      </c>
      <c r="BO429" s="24">
        <v>2</v>
      </c>
      <c r="BP429" s="24">
        <v>2</v>
      </c>
      <c r="BQ429" s="24">
        <v>2</v>
      </c>
      <c r="BR429" s="24">
        <v>2</v>
      </c>
      <c r="BS429" s="24">
        <v>2</v>
      </c>
      <c r="BT429" s="24">
        <v>2</v>
      </c>
      <c r="BU429" s="24">
        <v>2</v>
      </c>
      <c r="BV429" s="24">
        <v>2</v>
      </c>
      <c r="BW429" s="24">
        <v>2</v>
      </c>
      <c r="BX429" s="24">
        <v>2</v>
      </c>
      <c r="BY429" s="24">
        <v>2</v>
      </c>
      <c r="BZ429" s="24">
        <v>2</v>
      </c>
      <c r="CA429" s="24">
        <v>2</v>
      </c>
      <c r="CB429" s="24">
        <v>2</v>
      </c>
      <c r="CC429" s="24">
        <v>1</v>
      </c>
      <c r="CD429" s="24">
        <v>2</v>
      </c>
      <c r="CE429" s="24">
        <v>2</v>
      </c>
      <c r="CF429" s="24">
        <v>2</v>
      </c>
      <c r="CG429" s="24">
        <v>2</v>
      </c>
      <c r="CH429" s="24">
        <v>2</v>
      </c>
      <c r="CI429" s="24">
        <v>2</v>
      </c>
      <c r="CJ429" s="24"/>
      <c r="CK429" s="24">
        <v>2</v>
      </c>
      <c r="CL429" s="57">
        <f t="shared" si="154"/>
        <v>27</v>
      </c>
      <c r="CM429" s="67">
        <f t="shared" si="155"/>
        <v>0.9642857142857143</v>
      </c>
      <c r="CN429" s="57">
        <f t="shared" si="156"/>
        <v>1</v>
      </c>
      <c r="CO429" s="67">
        <f t="shared" si="157"/>
        <v>3.5714285714285712E-2</v>
      </c>
      <c r="CP429" s="57">
        <f t="shared" si="158"/>
        <v>0</v>
      </c>
      <c r="CQ429" s="67">
        <f t="shared" si="159"/>
        <v>0</v>
      </c>
      <c r="CR429" s="57">
        <f t="shared" si="160"/>
        <v>1.9642857142857142</v>
      </c>
      <c r="CS429" s="57" t="str">
        <f t="shared" si="153"/>
        <v>Đạt mục tiêu</v>
      </c>
    </row>
    <row r="430" spans="1:97" ht="33" customHeight="1">
      <c r="A430" s="21"/>
      <c r="B430" s="24"/>
      <c r="C430" s="190"/>
      <c r="D430" s="192"/>
      <c r="E430" s="190"/>
      <c r="F430" s="192"/>
      <c r="G430" s="7" t="s">
        <v>1187</v>
      </c>
      <c r="H430" s="7" t="s">
        <v>1188</v>
      </c>
      <c r="I430" s="52" t="s">
        <v>780</v>
      </c>
      <c r="J430" s="24" t="s">
        <v>497</v>
      </c>
      <c r="K430" s="52" t="s">
        <v>348</v>
      </c>
      <c r="L430" s="24" t="s">
        <v>298</v>
      </c>
      <c r="M430" s="24" t="s">
        <v>186</v>
      </c>
      <c r="N430" s="24"/>
      <c r="O430" s="24"/>
      <c r="P430" s="24"/>
      <c r="Q430" s="24"/>
      <c r="R430" s="24"/>
      <c r="S430" s="24" t="s">
        <v>186</v>
      </c>
      <c r="T430" s="24"/>
      <c r="U430" s="24"/>
      <c r="V430" s="24"/>
      <c r="W430" s="28">
        <f t="shared" si="152"/>
        <v>1</v>
      </c>
      <c r="X430" s="24"/>
      <c r="Y430" s="91"/>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t="s">
        <v>754</v>
      </c>
      <c r="AZ430" s="24"/>
      <c r="BA430" s="24"/>
      <c r="BB430" s="24"/>
      <c r="BC430" s="24"/>
      <c r="BD430" s="24"/>
      <c r="BE430" s="24"/>
      <c r="BF430" s="24"/>
      <c r="BG430" s="24"/>
      <c r="BH430" s="24"/>
      <c r="BI430" s="24">
        <v>2</v>
      </c>
      <c r="BJ430" s="24">
        <v>2</v>
      </c>
      <c r="BK430" s="24">
        <v>2</v>
      </c>
      <c r="BL430" s="24">
        <v>2</v>
      </c>
      <c r="BM430" s="24">
        <v>2</v>
      </c>
      <c r="BN430" s="24">
        <v>2</v>
      </c>
      <c r="BO430" s="24">
        <v>2</v>
      </c>
      <c r="BP430" s="24">
        <v>2</v>
      </c>
      <c r="BQ430" s="24">
        <v>2</v>
      </c>
      <c r="BR430" s="24">
        <v>2</v>
      </c>
      <c r="BS430" s="24">
        <v>2</v>
      </c>
      <c r="BT430" s="24">
        <v>2</v>
      </c>
      <c r="BU430" s="24">
        <v>2</v>
      </c>
      <c r="BV430" s="24">
        <v>2</v>
      </c>
      <c r="BW430" s="24">
        <v>2</v>
      </c>
      <c r="BX430" s="24">
        <v>2</v>
      </c>
      <c r="BY430" s="24">
        <v>2</v>
      </c>
      <c r="BZ430" s="24">
        <v>2</v>
      </c>
      <c r="CA430" s="24">
        <v>2</v>
      </c>
      <c r="CB430" s="24">
        <v>2</v>
      </c>
      <c r="CC430" s="24">
        <v>1</v>
      </c>
      <c r="CD430" s="24">
        <v>2</v>
      </c>
      <c r="CE430" s="24">
        <v>2</v>
      </c>
      <c r="CF430" s="24">
        <v>2</v>
      </c>
      <c r="CG430" s="24">
        <v>2</v>
      </c>
      <c r="CH430" s="24">
        <v>2</v>
      </c>
      <c r="CI430" s="24">
        <v>2</v>
      </c>
      <c r="CJ430" s="24"/>
      <c r="CK430" s="24">
        <v>2</v>
      </c>
      <c r="CL430" s="57">
        <f t="shared" si="154"/>
        <v>27</v>
      </c>
      <c r="CM430" s="67">
        <f t="shared" si="155"/>
        <v>0.9642857142857143</v>
      </c>
      <c r="CN430" s="57">
        <f t="shared" si="156"/>
        <v>1</v>
      </c>
      <c r="CO430" s="67">
        <f t="shared" si="157"/>
        <v>3.5714285714285712E-2</v>
      </c>
      <c r="CP430" s="57">
        <f t="shared" si="158"/>
        <v>0</v>
      </c>
      <c r="CQ430" s="67">
        <f t="shared" si="159"/>
        <v>0</v>
      </c>
      <c r="CR430" s="57">
        <f t="shared" si="160"/>
        <v>1.9642857142857142</v>
      </c>
      <c r="CS430" s="57" t="str">
        <f t="shared" si="153"/>
        <v>Đạt mục tiêu</v>
      </c>
    </row>
    <row r="431" spans="1:97" ht="30" customHeight="1">
      <c r="A431" s="21"/>
      <c r="B431" s="24"/>
      <c r="C431" s="190"/>
      <c r="D431" s="192"/>
      <c r="E431" s="190"/>
      <c r="F431" s="192"/>
      <c r="G431" s="7" t="s">
        <v>565</v>
      </c>
      <c r="H431" s="7" t="s">
        <v>570</v>
      </c>
      <c r="I431" s="52" t="s">
        <v>780</v>
      </c>
      <c r="J431" s="24" t="s">
        <v>497</v>
      </c>
      <c r="K431" s="52" t="s">
        <v>348</v>
      </c>
      <c r="L431" s="24" t="s">
        <v>298</v>
      </c>
      <c r="M431" s="24" t="s">
        <v>186</v>
      </c>
      <c r="N431" s="24"/>
      <c r="O431" s="24"/>
      <c r="P431" s="24" t="s">
        <v>186</v>
      </c>
      <c r="Q431" s="24"/>
      <c r="R431" s="24"/>
      <c r="S431" s="24"/>
      <c r="T431" s="24"/>
      <c r="U431" s="24"/>
      <c r="V431" s="24"/>
      <c r="W431" s="28">
        <f t="shared" si="152"/>
        <v>1</v>
      </c>
      <c r="X431" s="24"/>
      <c r="Y431" s="91"/>
      <c r="Z431" s="24"/>
      <c r="AA431" s="24"/>
      <c r="AB431" s="24"/>
      <c r="AC431" s="24"/>
      <c r="AD431" s="24"/>
      <c r="AE431" s="24"/>
      <c r="AF431" s="24"/>
      <c r="AG431" s="24"/>
      <c r="AH431" s="24"/>
      <c r="AI431" s="24" t="s">
        <v>754</v>
      </c>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v>2</v>
      </c>
      <c r="BJ431" s="24">
        <v>2</v>
      </c>
      <c r="BK431" s="24">
        <v>2</v>
      </c>
      <c r="BL431" s="24">
        <v>2</v>
      </c>
      <c r="BM431" s="24">
        <v>2</v>
      </c>
      <c r="BN431" s="24">
        <v>2</v>
      </c>
      <c r="BO431" s="24">
        <v>2</v>
      </c>
      <c r="BP431" s="24">
        <v>2</v>
      </c>
      <c r="BQ431" s="24">
        <v>2</v>
      </c>
      <c r="BR431" s="24">
        <v>2</v>
      </c>
      <c r="BS431" s="24">
        <v>2</v>
      </c>
      <c r="BT431" s="24">
        <v>2</v>
      </c>
      <c r="BU431" s="24">
        <v>2</v>
      </c>
      <c r="BV431" s="24">
        <v>2</v>
      </c>
      <c r="BW431" s="24">
        <v>2</v>
      </c>
      <c r="BX431" s="24">
        <v>2</v>
      </c>
      <c r="BY431" s="24">
        <v>2</v>
      </c>
      <c r="BZ431" s="24">
        <v>2</v>
      </c>
      <c r="CA431" s="24">
        <v>2</v>
      </c>
      <c r="CB431" s="24">
        <v>2</v>
      </c>
      <c r="CC431" s="24">
        <v>0</v>
      </c>
      <c r="CD431" s="24">
        <v>2</v>
      </c>
      <c r="CE431" s="24">
        <v>2</v>
      </c>
      <c r="CF431" s="24">
        <v>2</v>
      </c>
      <c r="CG431" s="24">
        <v>2</v>
      </c>
      <c r="CH431" s="24">
        <v>2</v>
      </c>
      <c r="CI431" s="24">
        <v>2</v>
      </c>
      <c r="CJ431" s="24"/>
      <c r="CK431" s="24">
        <v>2</v>
      </c>
      <c r="CL431" s="57">
        <f t="shared" si="154"/>
        <v>27</v>
      </c>
      <c r="CM431" s="67">
        <f t="shared" si="155"/>
        <v>0.9642857142857143</v>
      </c>
      <c r="CN431" s="57">
        <f t="shared" si="156"/>
        <v>0</v>
      </c>
      <c r="CO431" s="67">
        <f t="shared" si="157"/>
        <v>0</v>
      </c>
      <c r="CP431" s="57">
        <f t="shared" si="158"/>
        <v>1</v>
      </c>
      <c r="CQ431" s="67">
        <f t="shared" si="159"/>
        <v>3.5714285714285712E-2</v>
      </c>
      <c r="CR431" s="57">
        <f t="shared" si="160"/>
        <v>1.9285714285714286</v>
      </c>
      <c r="CS431" s="57" t="str">
        <f t="shared" si="153"/>
        <v>Đạt mục tiêu</v>
      </c>
    </row>
    <row r="432" spans="1:97" ht="28.5" customHeight="1">
      <c r="A432" s="21"/>
      <c r="B432" s="24"/>
      <c r="C432" s="190"/>
      <c r="D432" s="192"/>
      <c r="E432" s="190"/>
      <c r="F432" s="192"/>
      <c r="G432" s="7" t="s">
        <v>566</v>
      </c>
      <c r="H432" s="7" t="s">
        <v>1113</v>
      </c>
      <c r="I432" s="52" t="s">
        <v>780</v>
      </c>
      <c r="J432" s="24" t="s">
        <v>497</v>
      </c>
      <c r="K432" s="52" t="s">
        <v>348</v>
      </c>
      <c r="L432" s="24" t="s">
        <v>298</v>
      </c>
      <c r="M432" s="24" t="s">
        <v>186</v>
      </c>
      <c r="N432" s="24"/>
      <c r="O432" s="24"/>
      <c r="P432" s="24"/>
      <c r="Q432" s="24" t="s">
        <v>186</v>
      </c>
      <c r="R432" s="24"/>
      <c r="S432" s="24"/>
      <c r="T432" s="24"/>
      <c r="U432" s="24"/>
      <c r="V432" s="24"/>
      <c r="W432" s="28">
        <f t="shared" si="152"/>
        <v>1</v>
      </c>
      <c r="X432" s="24"/>
      <c r="Y432" s="91">
        <v>1</v>
      </c>
      <c r="Z432" s="24"/>
      <c r="AA432" s="24"/>
      <c r="AB432" s="24"/>
      <c r="AC432" s="24"/>
      <c r="AD432" s="24"/>
      <c r="AE432" s="24"/>
      <c r="AF432" s="24"/>
      <c r="AG432" s="24"/>
      <c r="AH432" s="24"/>
      <c r="AI432" s="24"/>
      <c r="AJ432" s="24"/>
      <c r="AK432" s="24"/>
      <c r="AL432" s="24"/>
      <c r="AM432" s="24"/>
      <c r="AN432" s="24" t="s">
        <v>754</v>
      </c>
      <c r="AO432" s="24"/>
      <c r="AP432" s="24"/>
      <c r="AQ432" s="24"/>
      <c r="AR432" s="24"/>
      <c r="AS432" s="24"/>
      <c r="AT432" s="24"/>
      <c r="AU432" s="24"/>
      <c r="AV432" s="24"/>
      <c r="AW432" s="24"/>
      <c r="AX432" s="24"/>
      <c r="AY432" s="24"/>
      <c r="AZ432" s="24"/>
      <c r="BA432" s="24"/>
      <c r="BB432" s="24"/>
      <c r="BC432" s="24"/>
      <c r="BD432" s="24"/>
      <c r="BE432" s="24"/>
      <c r="BF432" s="24"/>
      <c r="BG432" s="24"/>
      <c r="BH432" s="24"/>
      <c r="BI432" s="24">
        <v>2</v>
      </c>
      <c r="BJ432" s="24">
        <v>2</v>
      </c>
      <c r="BK432" s="24">
        <v>1</v>
      </c>
      <c r="BL432" s="24">
        <v>2</v>
      </c>
      <c r="BM432" s="24">
        <v>2</v>
      </c>
      <c r="BN432" s="24">
        <v>2</v>
      </c>
      <c r="BO432" s="24">
        <v>2</v>
      </c>
      <c r="BP432" s="24">
        <v>1</v>
      </c>
      <c r="BQ432" s="24">
        <v>2</v>
      </c>
      <c r="BR432" s="24">
        <v>1</v>
      </c>
      <c r="BS432" s="24">
        <v>2</v>
      </c>
      <c r="BT432" s="24">
        <v>2</v>
      </c>
      <c r="BU432" s="24">
        <v>2</v>
      </c>
      <c r="BV432" s="24">
        <v>2</v>
      </c>
      <c r="BW432" s="24">
        <v>2</v>
      </c>
      <c r="BX432" s="24">
        <v>1</v>
      </c>
      <c r="BY432" s="24">
        <v>2</v>
      </c>
      <c r="BZ432" s="24">
        <v>2</v>
      </c>
      <c r="CA432" s="24">
        <v>1</v>
      </c>
      <c r="CB432" s="24">
        <v>1</v>
      </c>
      <c r="CC432" s="24">
        <v>0</v>
      </c>
      <c r="CD432" s="24">
        <v>2</v>
      </c>
      <c r="CE432" s="24">
        <v>2</v>
      </c>
      <c r="CF432" s="24">
        <v>2</v>
      </c>
      <c r="CG432" s="24">
        <v>2</v>
      </c>
      <c r="CH432" s="24">
        <v>2</v>
      </c>
      <c r="CI432" s="24">
        <v>2</v>
      </c>
      <c r="CJ432" s="24"/>
      <c r="CK432" s="24">
        <v>2</v>
      </c>
      <c r="CL432" s="57">
        <f t="shared" si="154"/>
        <v>21</v>
      </c>
      <c r="CM432" s="67">
        <f t="shared" si="155"/>
        <v>0.75</v>
      </c>
      <c r="CN432" s="57">
        <f t="shared" si="156"/>
        <v>6</v>
      </c>
      <c r="CO432" s="67">
        <f t="shared" si="157"/>
        <v>0.21428571428571427</v>
      </c>
      <c r="CP432" s="57">
        <f t="shared" si="158"/>
        <v>1</v>
      </c>
      <c r="CQ432" s="67">
        <f t="shared" si="159"/>
        <v>3.5714285714285712E-2</v>
      </c>
      <c r="CR432" s="57">
        <f t="shared" si="160"/>
        <v>1.7142857142857142</v>
      </c>
      <c r="CS432" s="57" t="str">
        <f t="shared" si="153"/>
        <v>Đạt mục tiêu</v>
      </c>
    </row>
    <row r="433" spans="1:97" ht="28.5" customHeight="1">
      <c r="A433" s="21"/>
      <c r="B433" s="24"/>
      <c r="C433" s="190"/>
      <c r="D433" s="192"/>
      <c r="E433" s="190"/>
      <c r="F433" s="192"/>
      <c r="G433" s="7" t="s">
        <v>1112</v>
      </c>
      <c r="H433" s="7" t="s">
        <v>1201</v>
      </c>
      <c r="I433" s="52" t="s">
        <v>780</v>
      </c>
      <c r="J433" s="24" t="s">
        <v>497</v>
      </c>
      <c r="K433" s="52" t="s">
        <v>348</v>
      </c>
      <c r="L433" s="24" t="s">
        <v>298</v>
      </c>
      <c r="M433" s="24" t="s">
        <v>186</v>
      </c>
      <c r="N433" s="24"/>
      <c r="O433" s="24"/>
      <c r="P433" s="24"/>
      <c r="Q433" s="24"/>
      <c r="R433" s="24" t="s">
        <v>186</v>
      </c>
      <c r="S433" s="24"/>
      <c r="T433" s="24"/>
      <c r="U433" s="24"/>
      <c r="V433" s="24"/>
      <c r="W433" s="28">
        <f t="shared" si="152"/>
        <v>1</v>
      </c>
      <c r="X433" s="24"/>
      <c r="Y433" s="91">
        <v>1</v>
      </c>
      <c r="Z433" s="24"/>
      <c r="AA433" s="24"/>
      <c r="AB433" s="24"/>
      <c r="AC433" s="24"/>
      <c r="AD433" s="24"/>
      <c r="AE433" s="24"/>
      <c r="AF433" s="24"/>
      <c r="AG433" s="24"/>
      <c r="AH433" s="24"/>
      <c r="AI433" s="24"/>
      <c r="AJ433" s="24"/>
      <c r="AK433" s="24"/>
      <c r="AL433" s="24"/>
      <c r="AM433" s="24"/>
      <c r="AN433" s="24"/>
      <c r="AO433" s="24"/>
      <c r="AP433" s="24"/>
      <c r="AQ433" s="24"/>
      <c r="AR433" s="24"/>
      <c r="AS433" s="24"/>
      <c r="AT433" s="24" t="s">
        <v>754</v>
      </c>
      <c r="AU433" s="24"/>
      <c r="AV433" s="24"/>
      <c r="AW433" s="24"/>
      <c r="AX433" s="24"/>
      <c r="AY433" s="24"/>
      <c r="AZ433" s="24"/>
      <c r="BA433" s="24"/>
      <c r="BB433" s="24"/>
      <c r="BC433" s="24"/>
      <c r="BD433" s="24"/>
      <c r="BE433" s="24"/>
      <c r="BF433" s="24"/>
      <c r="BG433" s="24"/>
      <c r="BH433" s="24"/>
      <c r="BI433" s="24">
        <v>2</v>
      </c>
      <c r="BJ433" s="24">
        <v>2</v>
      </c>
      <c r="BK433" s="24">
        <v>2</v>
      </c>
      <c r="BL433" s="24">
        <v>2</v>
      </c>
      <c r="BM433" s="24">
        <v>2</v>
      </c>
      <c r="BN433" s="24">
        <v>2</v>
      </c>
      <c r="BO433" s="24">
        <v>2</v>
      </c>
      <c r="BP433" s="24">
        <v>2</v>
      </c>
      <c r="BQ433" s="24">
        <v>2</v>
      </c>
      <c r="BR433" s="24">
        <v>2</v>
      </c>
      <c r="BS433" s="24">
        <v>2</v>
      </c>
      <c r="BT433" s="24">
        <v>2</v>
      </c>
      <c r="BU433" s="24">
        <v>2</v>
      </c>
      <c r="BV433" s="24">
        <v>2</v>
      </c>
      <c r="BW433" s="24">
        <v>2</v>
      </c>
      <c r="BX433" s="24">
        <v>2</v>
      </c>
      <c r="BY433" s="24">
        <v>2</v>
      </c>
      <c r="BZ433" s="24">
        <v>2</v>
      </c>
      <c r="CA433" s="24">
        <v>2</v>
      </c>
      <c r="CB433" s="24">
        <v>2</v>
      </c>
      <c r="CC433" s="24">
        <v>1</v>
      </c>
      <c r="CD433" s="24">
        <v>2</v>
      </c>
      <c r="CE433" s="24">
        <v>2</v>
      </c>
      <c r="CF433" s="24">
        <v>2</v>
      </c>
      <c r="CG433" s="24">
        <v>2</v>
      </c>
      <c r="CH433" s="24">
        <v>2</v>
      </c>
      <c r="CI433" s="24">
        <v>2</v>
      </c>
      <c r="CJ433" s="24"/>
      <c r="CK433" s="24">
        <v>2</v>
      </c>
      <c r="CL433" s="57">
        <f t="shared" si="154"/>
        <v>27</v>
      </c>
      <c r="CM433" s="67">
        <f t="shared" si="155"/>
        <v>0.9642857142857143</v>
      </c>
      <c r="CN433" s="57">
        <f t="shared" si="156"/>
        <v>1</v>
      </c>
      <c r="CO433" s="67">
        <f t="shared" si="157"/>
        <v>3.5714285714285712E-2</v>
      </c>
      <c r="CP433" s="57">
        <f t="shared" si="158"/>
        <v>0</v>
      </c>
      <c r="CQ433" s="67">
        <f t="shared" si="159"/>
        <v>0</v>
      </c>
      <c r="CR433" s="57">
        <f t="shared" si="160"/>
        <v>1.9642857142857142</v>
      </c>
      <c r="CS433" s="57" t="str">
        <f t="shared" si="153"/>
        <v>Đạt mục tiêu</v>
      </c>
    </row>
    <row r="434" spans="1:97" ht="26.25" customHeight="1">
      <c r="A434" s="21"/>
      <c r="B434" s="24"/>
      <c r="C434" s="182"/>
      <c r="D434" s="193"/>
      <c r="E434" s="182"/>
      <c r="F434" s="193"/>
      <c r="G434" s="7" t="s">
        <v>567</v>
      </c>
      <c r="H434" s="7" t="s">
        <v>571</v>
      </c>
      <c r="I434" s="52" t="s">
        <v>780</v>
      </c>
      <c r="J434" s="24" t="s">
        <v>497</v>
      </c>
      <c r="K434" s="52" t="s">
        <v>348</v>
      </c>
      <c r="L434" s="24" t="s">
        <v>298</v>
      </c>
      <c r="M434" s="24" t="s">
        <v>186</v>
      </c>
      <c r="N434" s="24"/>
      <c r="O434" s="24"/>
      <c r="P434" s="24"/>
      <c r="Q434" s="24" t="s">
        <v>186</v>
      </c>
      <c r="R434" s="24"/>
      <c r="S434" s="24"/>
      <c r="T434" s="24"/>
      <c r="U434" s="24"/>
      <c r="V434" s="24"/>
      <c r="W434" s="28">
        <f t="shared" si="152"/>
        <v>1</v>
      </c>
      <c r="X434" s="24"/>
      <c r="Y434" s="91">
        <v>1</v>
      </c>
      <c r="Z434" s="24"/>
      <c r="AA434" s="24"/>
      <c r="AB434" s="24"/>
      <c r="AC434" s="24"/>
      <c r="AD434" s="24"/>
      <c r="AE434" s="24"/>
      <c r="AF434" s="24"/>
      <c r="AG434" s="24"/>
      <c r="AH434" s="24"/>
      <c r="AI434" s="24"/>
      <c r="AJ434" s="24"/>
      <c r="AK434" s="24"/>
      <c r="AL434" s="24"/>
      <c r="AM434" s="24"/>
      <c r="AN434" s="24"/>
      <c r="AO434" s="24"/>
      <c r="AP434" s="24" t="s">
        <v>754</v>
      </c>
      <c r="AQ434" s="24"/>
      <c r="AR434" s="24"/>
      <c r="AS434" s="24"/>
      <c r="AT434" s="24"/>
      <c r="AU434" s="24"/>
      <c r="AV434" s="24"/>
      <c r="AW434" s="24"/>
      <c r="AX434" s="24"/>
      <c r="AY434" s="24"/>
      <c r="AZ434" s="24"/>
      <c r="BA434" s="24"/>
      <c r="BB434" s="24"/>
      <c r="BC434" s="24"/>
      <c r="BD434" s="24"/>
      <c r="BE434" s="24"/>
      <c r="BF434" s="24"/>
      <c r="BG434" s="24"/>
      <c r="BH434" s="24"/>
      <c r="BI434" s="24">
        <v>2</v>
      </c>
      <c r="BJ434" s="24">
        <v>2</v>
      </c>
      <c r="BK434" s="24">
        <v>1</v>
      </c>
      <c r="BL434" s="24">
        <v>2</v>
      </c>
      <c r="BM434" s="24">
        <v>2</v>
      </c>
      <c r="BN434" s="24">
        <v>2</v>
      </c>
      <c r="BO434" s="24">
        <v>2</v>
      </c>
      <c r="BP434" s="24">
        <v>1</v>
      </c>
      <c r="BQ434" s="24">
        <v>2</v>
      </c>
      <c r="BR434" s="24">
        <v>1</v>
      </c>
      <c r="BS434" s="24">
        <v>2</v>
      </c>
      <c r="BT434" s="24">
        <v>2</v>
      </c>
      <c r="BU434" s="24">
        <v>2</v>
      </c>
      <c r="BV434" s="24">
        <v>2</v>
      </c>
      <c r="BW434" s="24">
        <v>2</v>
      </c>
      <c r="BX434" s="24">
        <v>1</v>
      </c>
      <c r="BY434" s="24">
        <v>2</v>
      </c>
      <c r="BZ434" s="24">
        <v>2</v>
      </c>
      <c r="CA434" s="24">
        <v>1</v>
      </c>
      <c r="CB434" s="24">
        <v>1</v>
      </c>
      <c r="CC434" s="24">
        <v>0</v>
      </c>
      <c r="CD434" s="24">
        <v>2</v>
      </c>
      <c r="CE434" s="24">
        <v>2</v>
      </c>
      <c r="CF434" s="24">
        <v>2</v>
      </c>
      <c r="CG434" s="24">
        <v>2</v>
      </c>
      <c r="CH434" s="24">
        <v>2</v>
      </c>
      <c r="CI434" s="24">
        <v>2</v>
      </c>
      <c r="CJ434" s="24"/>
      <c r="CK434" s="24">
        <v>2</v>
      </c>
      <c r="CL434" s="57">
        <f t="shared" si="154"/>
        <v>21</v>
      </c>
      <c r="CM434" s="67">
        <f t="shared" si="155"/>
        <v>0.75</v>
      </c>
      <c r="CN434" s="57">
        <f t="shared" si="156"/>
        <v>6</v>
      </c>
      <c r="CO434" s="67">
        <f t="shared" si="157"/>
        <v>0.21428571428571427</v>
      </c>
      <c r="CP434" s="57">
        <f t="shared" si="158"/>
        <v>1</v>
      </c>
      <c r="CQ434" s="67">
        <f t="shared" si="159"/>
        <v>3.5714285714285712E-2</v>
      </c>
      <c r="CR434" s="57">
        <f t="shared" si="160"/>
        <v>1.7142857142857142</v>
      </c>
      <c r="CS434" s="57" t="str">
        <f t="shared" si="153"/>
        <v>Đạt mục tiêu</v>
      </c>
    </row>
    <row r="435" spans="1:97" ht="36" customHeight="1">
      <c r="A435" s="21"/>
      <c r="B435" s="24"/>
      <c r="C435" s="99" t="s">
        <v>722</v>
      </c>
      <c r="D435" s="99" t="s">
        <v>13</v>
      </c>
      <c r="E435" s="99" t="s">
        <v>652</v>
      </c>
      <c r="F435" s="52" t="s">
        <v>13</v>
      </c>
      <c r="G435" s="7" t="s">
        <v>653</v>
      </c>
      <c r="H435" s="7" t="s">
        <v>654</v>
      </c>
      <c r="I435" s="52" t="s">
        <v>780</v>
      </c>
      <c r="J435" s="24" t="s">
        <v>497</v>
      </c>
      <c r="K435" s="52" t="s">
        <v>348</v>
      </c>
      <c r="L435" s="24" t="s">
        <v>298</v>
      </c>
      <c r="M435" s="24" t="s">
        <v>186</v>
      </c>
      <c r="N435" s="24"/>
      <c r="O435" s="24"/>
      <c r="P435" s="24"/>
      <c r="Q435" s="24"/>
      <c r="R435" s="24"/>
      <c r="S435" s="24" t="s">
        <v>186</v>
      </c>
      <c r="T435" s="24"/>
      <c r="U435" s="24"/>
      <c r="V435" s="24"/>
      <c r="W435" s="28">
        <f t="shared" si="152"/>
        <v>1</v>
      </c>
      <c r="X435" s="24"/>
      <c r="Y435" s="91"/>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t="s">
        <v>754</v>
      </c>
      <c r="AX435" s="24"/>
      <c r="AY435" s="24"/>
      <c r="AZ435" s="24"/>
      <c r="BA435" s="24"/>
      <c r="BB435" s="24"/>
      <c r="BC435" s="24"/>
      <c r="BD435" s="24"/>
      <c r="BE435" s="24"/>
      <c r="BF435" s="24"/>
      <c r="BG435" s="24"/>
      <c r="BH435" s="24"/>
      <c r="BI435" s="24">
        <v>2</v>
      </c>
      <c r="BJ435" s="24">
        <v>2</v>
      </c>
      <c r="BK435" s="24">
        <v>1</v>
      </c>
      <c r="BL435" s="24">
        <v>2</v>
      </c>
      <c r="BM435" s="24">
        <v>2</v>
      </c>
      <c r="BN435" s="24">
        <v>2</v>
      </c>
      <c r="BO435" s="24">
        <v>2</v>
      </c>
      <c r="BP435" s="24">
        <v>1</v>
      </c>
      <c r="BQ435" s="24">
        <v>2</v>
      </c>
      <c r="BR435" s="24">
        <v>1</v>
      </c>
      <c r="BS435" s="24">
        <v>2</v>
      </c>
      <c r="BT435" s="24">
        <v>2</v>
      </c>
      <c r="BU435" s="24">
        <v>2</v>
      </c>
      <c r="BV435" s="24">
        <v>2</v>
      </c>
      <c r="BW435" s="24">
        <v>2</v>
      </c>
      <c r="BX435" s="24">
        <v>2</v>
      </c>
      <c r="BY435" s="24">
        <v>2</v>
      </c>
      <c r="BZ435" s="24">
        <v>2</v>
      </c>
      <c r="CA435" s="24">
        <v>2</v>
      </c>
      <c r="CB435" s="24">
        <v>1</v>
      </c>
      <c r="CC435" s="24">
        <v>0</v>
      </c>
      <c r="CD435" s="24">
        <v>2</v>
      </c>
      <c r="CE435" s="24">
        <v>2</v>
      </c>
      <c r="CF435" s="24">
        <v>2</v>
      </c>
      <c r="CG435" s="24">
        <v>2</v>
      </c>
      <c r="CH435" s="24">
        <v>2</v>
      </c>
      <c r="CI435" s="24">
        <v>2</v>
      </c>
      <c r="CJ435" s="24"/>
      <c r="CK435" s="24">
        <v>2</v>
      </c>
      <c r="CL435" s="57">
        <f t="shared" si="154"/>
        <v>23</v>
      </c>
      <c r="CM435" s="67">
        <f t="shared" si="155"/>
        <v>0.8214285714285714</v>
      </c>
      <c r="CN435" s="57">
        <f t="shared" si="156"/>
        <v>4</v>
      </c>
      <c r="CO435" s="67">
        <f t="shared" si="157"/>
        <v>0.14285714285714285</v>
      </c>
      <c r="CP435" s="57">
        <f t="shared" si="158"/>
        <v>1</v>
      </c>
      <c r="CQ435" s="67">
        <f t="shared" si="159"/>
        <v>3.5714285714285712E-2</v>
      </c>
      <c r="CR435" s="57">
        <f t="shared" si="160"/>
        <v>1.7857142857142858</v>
      </c>
      <c r="CS435" s="57" t="str">
        <f t="shared" si="153"/>
        <v>Đạt mục tiêu</v>
      </c>
    </row>
    <row r="436" spans="1:97" ht="47.25">
      <c r="A436" s="21"/>
      <c r="B436" s="24"/>
      <c r="C436" s="181" t="s">
        <v>237</v>
      </c>
      <c r="D436" s="181" t="s">
        <v>13</v>
      </c>
      <c r="E436" s="181" t="s">
        <v>69</v>
      </c>
      <c r="F436" s="181" t="s">
        <v>13</v>
      </c>
      <c r="G436" s="20" t="s">
        <v>955</v>
      </c>
      <c r="H436" s="20" t="s">
        <v>953</v>
      </c>
      <c r="I436" s="52" t="s">
        <v>780</v>
      </c>
      <c r="J436" s="24" t="s">
        <v>497</v>
      </c>
      <c r="K436" s="52" t="s">
        <v>348</v>
      </c>
      <c r="L436" s="24" t="s">
        <v>298</v>
      </c>
      <c r="M436" s="24" t="s">
        <v>186</v>
      </c>
      <c r="N436" s="24" t="s">
        <v>186</v>
      </c>
      <c r="O436" s="24"/>
      <c r="P436" s="24"/>
      <c r="Q436" s="24"/>
      <c r="R436" s="24"/>
      <c r="S436" s="24"/>
      <c r="T436" s="24"/>
      <c r="U436" s="24"/>
      <c r="V436" s="24"/>
      <c r="W436" s="28">
        <f t="shared" si="152"/>
        <v>1</v>
      </c>
      <c r="X436" s="24"/>
      <c r="Y436" s="91"/>
      <c r="Z436" s="24" t="s">
        <v>757</v>
      </c>
      <c r="AA436" s="24" t="s">
        <v>757</v>
      </c>
      <c r="AB436" s="24" t="s">
        <v>757</v>
      </c>
      <c r="AC436" s="24" t="s">
        <v>757</v>
      </c>
      <c r="AD436" s="24" t="s">
        <v>757</v>
      </c>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v>2</v>
      </c>
      <c r="BJ436" s="24">
        <v>2</v>
      </c>
      <c r="BK436" s="24">
        <v>1</v>
      </c>
      <c r="BL436" s="24">
        <v>1</v>
      </c>
      <c r="BM436" s="24">
        <v>2</v>
      </c>
      <c r="BN436" s="24">
        <v>2</v>
      </c>
      <c r="BO436" s="24">
        <v>2</v>
      </c>
      <c r="BP436" s="24">
        <v>1</v>
      </c>
      <c r="BQ436" s="24">
        <v>2</v>
      </c>
      <c r="BR436" s="24">
        <v>1</v>
      </c>
      <c r="BS436" s="24">
        <v>2</v>
      </c>
      <c r="BT436" s="24">
        <v>2</v>
      </c>
      <c r="BU436" s="24">
        <v>2</v>
      </c>
      <c r="BV436" s="24">
        <v>2</v>
      </c>
      <c r="BW436" s="24">
        <v>2</v>
      </c>
      <c r="BX436" s="24">
        <v>1</v>
      </c>
      <c r="BY436" s="24">
        <v>2</v>
      </c>
      <c r="BZ436" s="24">
        <v>2</v>
      </c>
      <c r="CA436" s="24">
        <v>1</v>
      </c>
      <c r="CB436" s="24">
        <v>1</v>
      </c>
      <c r="CC436" s="24">
        <v>1</v>
      </c>
      <c r="CD436" s="24">
        <v>2</v>
      </c>
      <c r="CE436" s="24">
        <v>2</v>
      </c>
      <c r="CF436" s="24">
        <v>2</v>
      </c>
      <c r="CG436" s="24">
        <v>2</v>
      </c>
      <c r="CH436" s="24">
        <v>2</v>
      </c>
      <c r="CI436" s="24">
        <v>2</v>
      </c>
      <c r="CJ436" s="24"/>
      <c r="CK436" s="24">
        <v>2</v>
      </c>
      <c r="CL436" s="57">
        <f t="shared" si="154"/>
        <v>20</v>
      </c>
      <c r="CM436" s="67">
        <f t="shared" si="155"/>
        <v>0.7142857142857143</v>
      </c>
      <c r="CN436" s="57">
        <f t="shared" si="156"/>
        <v>8</v>
      </c>
      <c r="CO436" s="67">
        <f t="shared" si="157"/>
        <v>0.2857142857142857</v>
      </c>
      <c r="CP436" s="57">
        <f t="shared" si="158"/>
        <v>0</v>
      </c>
      <c r="CQ436" s="67">
        <f t="shared" si="159"/>
        <v>0</v>
      </c>
      <c r="CR436" s="57">
        <f t="shared" si="160"/>
        <v>1.7142857142857142</v>
      </c>
      <c r="CS436" s="57" t="str">
        <f t="shared" si="153"/>
        <v>Đạt mục tiêu</v>
      </c>
    </row>
    <row r="437" spans="1:97" ht="33.75" customHeight="1">
      <c r="A437" s="21"/>
      <c r="B437" s="24"/>
      <c r="C437" s="182"/>
      <c r="D437" s="182"/>
      <c r="E437" s="182"/>
      <c r="F437" s="182"/>
      <c r="G437" s="20" t="s">
        <v>954</v>
      </c>
      <c r="H437" s="20" t="s">
        <v>720</v>
      </c>
      <c r="I437" s="52" t="s">
        <v>780</v>
      </c>
      <c r="J437" s="24" t="s">
        <v>497</v>
      </c>
      <c r="K437" s="52" t="s">
        <v>348</v>
      </c>
      <c r="L437" s="24" t="s">
        <v>298</v>
      </c>
      <c r="M437" s="24" t="s">
        <v>186</v>
      </c>
      <c r="N437" s="24"/>
      <c r="O437" s="24" t="s">
        <v>186</v>
      </c>
      <c r="P437" s="24"/>
      <c r="Q437" s="24"/>
      <c r="R437" s="24"/>
      <c r="S437" s="24"/>
      <c r="T437" s="24"/>
      <c r="U437" s="24"/>
      <c r="V437" s="24"/>
      <c r="W437" s="28">
        <f t="shared" si="152"/>
        <v>1</v>
      </c>
      <c r="X437" s="24"/>
      <c r="Y437" s="93"/>
      <c r="Z437" s="24"/>
      <c r="AA437" s="24"/>
      <c r="AB437" s="24"/>
      <c r="AC437" s="24"/>
      <c r="AD437" s="24"/>
      <c r="AE437" s="24" t="s">
        <v>757</v>
      </c>
      <c r="AF437" s="24" t="s">
        <v>757</v>
      </c>
      <c r="AG437" s="24" t="s">
        <v>757</v>
      </c>
      <c r="AH437" s="24" t="s">
        <v>757</v>
      </c>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v>2</v>
      </c>
      <c r="BJ437" s="24">
        <v>2</v>
      </c>
      <c r="BK437" s="24">
        <v>1</v>
      </c>
      <c r="BL437" s="24">
        <v>1</v>
      </c>
      <c r="BM437" s="24">
        <v>2</v>
      </c>
      <c r="BN437" s="24">
        <v>2</v>
      </c>
      <c r="BO437" s="24">
        <v>2</v>
      </c>
      <c r="BP437" s="24">
        <v>1</v>
      </c>
      <c r="BQ437" s="24">
        <v>2</v>
      </c>
      <c r="BR437" s="24">
        <v>1</v>
      </c>
      <c r="BS437" s="24">
        <v>2</v>
      </c>
      <c r="BT437" s="24">
        <v>2</v>
      </c>
      <c r="BU437" s="24">
        <v>2</v>
      </c>
      <c r="BV437" s="24">
        <v>2</v>
      </c>
      <c r="BW437" s="24">
        <v>2</v>
      </c>
      <c r="BX437" s="24">
        <v>1</v>
      </c>
      <c r="BY437" s="24">
        <v>2</v>
      </c>
      <c r="BZ437" s="24">
        <v>2</v>
      </c>
      <c r="CA437" s="24">
        <v>1</v>
      </c>
      <c r="CB437" s="24">
        <v>1</v>
      </c>
      <c r="CC437" s="24">
        <v>0</v>
      </c>
      <c r="CD437" s="24">
        <v>2</v>
      </c>
      <c r="CE437" s="24">
        <v>2</v>
      </c>
      <c r="CF437" s="24">
        <v>2</v>
      </c>
      <c r="CG437" s="24">
        <v>2</v>
      </c>
      <c r="CH437" s="24">
        <v>2</v>
      </c>
      <c r="CI437" s="24">
        <v>2</v>
      </c>
      <c r="CJ437" s="24"/>
      <c r="CK437" s="24">
        <v>2</v>
      </c>
      <c r="CL437" s="57">
        <f t="shared" si="154"/>
        <v>20</v>
      </c>
      <c r="CM437" s="67">
        <f t="shared" si="155"/>
        <v>0.7142857142857143</v>
      </c>
      <c r="CN437" s="57">
        <f t="shared" si="156"/>
        <v>7</v>
      </c>
      <c r="CO437" s="67">
        <f t="shared" si="157"/>
        <v>0.25</v>
      </c>
      <c r="CP437" s="57">
        <f t="shared" si="158"/>
        <v>1</v>
      </c>
      <c r="CQ437" s="67">
        <f t="shared" si="159"/>
        <v>3.5714285714285712E-2</v>
      </c>
      <c r="CR437" s="57">
        <f t="shared" si="160"/>
        <v>1.6785714285714286</v>
      </c>
      <c r="CS437" s="57" t="str">
        <f t="shared" si="153"/>
        <v>Đạt mục tiêu</v>
      </c>
    </row>
    <row r="438" spans="1:97">
      <c r="A438" s="21">
        <v>271</v>
      </c>
      <c r="B438" s="24">
        <v>559</v>
      </c>
      <c r="C438" s="186" t="s">
        <v>371</v>
      </c>
      <c r="D438" s="186"/>
      <c r="E438" s="186"/>
      <c r="F438" s="29" t="s">
        <v>361</v>
      </c>
      <c r="G438" s="29" t="s">
        <v>361</v>
      </c>
      <c r="H438" s="29" t="s">
        <v>361</v>
      </c>
      <c r="I438" s="29" t="s">
        <v>361</v>
      </c>
      <c r="J438" s="29" t="s">
        <v>361</v>
      </c>
      <c r="K438" s="29" t="s">
        <v>361</v>
      </c>
      <c r="L438" s="29" t="s">
        <v>361</v>
      </c>
      <c r="M438" s="29" t="s">
        <v>361</v>
      </c>
      <c r="N438" s="29" t="s">
        <v>361</v>
      </c>
      <c r="O438" s="29" t="s">
        <v>361</v>
      </c>
      <c r="P438" s="29" t="s">
        <v>361</v>
      </c>
      <c r="Q438" s="29" t="s">
        <v>361</v>
      </c>
      <c r="R438" s="29" t="s">
        <v>361</v>
      </c>
      <c r="S438" s="29" t="s">
        <v>361</v>
      </c>
      <c r="T438" s="29" t="s">
        <v>361</v>
      </c>
      <c r="U438" s="29" t="s">
        <v>361</v>
      </c>
      <c r="V438" s="29" t="s">
        <v>361</v>
      </c>
      <c r="W438" s="29" t="s">
        <v>361</v>
      </c>
      <c r="X438" s="29" t="s">
        <v>361</v>
      </c>
      <c r="Y438" s="91">
        <f>SUM(Y439:Y445)</f>
        <v>0</v>
      </c>
      <c r="Z438" s="29" t="s">
        <v>361</v>
      </c>
      <c r="AA438" s="29" t="s">
        <v>361</v>
      </c>
      <c r="AB438" s="29" t="s">
        <v>361</v>
      </c>
      <c r="AC438" s="29" t="s">
        <v>361</v>
      </c>
      <c r="AD438" s="29" t="s">
        <v>361</v>
      </c>
      <c r="AE438" s="29" t="s">
        <v>361</v>
      </c>
      <c r="AF438" s="29" t="s">
        <v>361</v>
      </c>
      <c r="AG438" s="29" t="s">
        <v>361</v>
      </c>
      <c r="AH438" s="29" t="s">
        <v>361</v>
      </c>
      <c r="AI438" s="29" t="s">
        <v>361</v>
      </c>
      <c r="AJ438" s="29" t="s">
        <v>361</v>
      </c>
      <c r="AK438" s="29" t="s">
        <v>361</v>
      </c>
      <c r="AL438" s="29" t="s">
        <v>361</v>
      </c>
      <c r="AM438" s="29" t="s">
        <v>361</v>
      </c>
      <c r="AN438" s="29" t="s">
        <v>361</v>
      </c>
      <c r="AO438" s="29" t="s">
        <v>361</v>
      </c>
      <c r="AP438" s="29" t="s">
        <v>361</v>
      </c>
      <c r="AQ438" s="29" t="s">
        <v>361</v>
      </c>
      <c r="AR438" s="29" t="s">
        <v>361</v>
      </c>
      <c r="AS438" s="29" t="s">
        <v>361</v>
      </c>
      <c r="AT438" s="29" t="s">
        <v>361</v>
      </c>
      <c r="AU438" s="29" t="s">
        <v>361</v>
      </c>
      <c r="AV438" s="29" t="s">
        <v>361</v>
      </c>
      <c r="AW438" s="29" t="s">
        <v>361</v>
      </c>
      <c r="AX438" s="29" t="s">
        <v>361</v>
      </c>
      <c r="AY438" s="29" t="s">
        <v>361</v>
      </c>
      <c r="AZ438" s="29" t="s">
        <v>361</v>
      </c>
      <c r="BA438" s="29" t="s">
        <v>361</v>
      </c>
      <c r="BB438" s="29" t="s">
        <v>361</v>
      </c>
      <c r="BC438" s="29" t="s">
        <v>361</v>
      </c>
      <c r="BD438" s="29" t="s">
        <v>361</v>
      </c>
      <c r="BE438" s="29" t="s">
        <v>361</v>
      </c>
      <c r="BF438" s="29" t="s">
        <v>361</v>
      </c>
      <c r="BG438" s="29" t="s">
        <v>361</v>
      </c>
      <c r="BH438" s="29" t="s">
        <v>361</v>
      </c>
      <c r="BI438" s="29" t="s">
        <v>361</v>
      </c>
      <c r="BJ438" s="29" t="s">
        <v>361</v>
      </c>
      <c r="BK438" s="29" t="s">
        <v>361</v>
      </c>
      <c r="BL438" s="29" t="s">
        <v>361</v>
      </c>
      <c r="BM438" s="29" t="s">
        <v>361</v>
      </c>
      <c r="BN438" s="29" t="s">
        <v>361</v>
      </c>
      <c r="BO438" s="29" t="s">
        <v>361</v>
      </c>
      <c r="BP438" s="29" t="s">
        <v>361</v>
      </c>
      <c r="BQ438" s="29" t="s">
        <v>361</v>
      </c>
      <c r="BR438" s="29" t="s">
        <v>361</v>
      </c>
      <c r="BS438" s="29" t="s">
        <v>361</v>
      </c>
      <c r="BT438" s="29" t="s">
        <v>361</v>
      </c>
      <c r="BU438" s="29" t="s">
        <v>361</v>
      </c>
      <c r="BV438" s="29" t="s">
        <v>361</v>
      </c>
      <c r="BW438" s="29" t="s">
        <v>361</v>
      </c>
      <c r="BX438" s="29" t="s">
        <v>361</v>
      </c>
      <c r="BY438" s="29" t="s">
        <v>361</v>
      </c>
      <c r="BZ438" s="29" t="s">
        <v>361</v>
      </c>
      <c r="CA438" s="29" t="s">
        <v>361</v>
      </c>
      <c r="CB438" s="29" t="s">
        <v>361</v>
      </c>
      <c r="CC438" s="29" t="s">
        <v>361</v>
      </c>
      <c r="CD438" s="29" t="s">
        <v>361</v>
      </c>
      <c r="CE438" s="29" t="s">
        <v>361</v>
      </c>
      <c r="CF438" s="29" t="s">
        <v>361</v>
      </c>
      <c r="CG438" s="29" t="s">
        <v>361</v>
      </c>
      <c r="CH438" s="29" t="s">
        <v>361</v>
      </c>
      <c r="CI438" s="29" t="s">
        <v>361</v>
      </c>
      <c r="CJ438" s="29" t="s">
        <v>361</v>
      </c>
      <c r="CK438" s="29" t="s">
        <v>361</v>
      </c>
      <c r="CL438" s="29" t="s">
        <v>361</v>
      </c>
      <c r="CM438" s="29" t="s">
        <v>361</v>
      </c>
      <c r="CN438" s="29" t="s">
        <v>361</v>
      </c>
      <c r="CO438" s="29" t="s">
        <v>361</v>
      </c>
      <c r="CP438" s="29" t="s">
        <v>361</v>
      </c>
      <c r="CQ438" s="29" t="s">
        <v>361</v>
      </c>
      <c r="CR438" s="29" t="s">
        <v>361</v>
      </c>
      <c r="CS438" s="29" t="s">
        <v>361</v>
      </c>
    </row>
    <row r="439" spans="1:97" ht="31.5" customHeight="1">
      <c r="A439" s="21">
        <v>272</v>
      </c>
      <c r="B439" s="24">
        <v>562</v>
      </c>
      <c r="C439" s="181" t="s">
        <v>70</v>
      </c>
      <c r="D439" s="181" t="s">
        <v>10</v>
      </c>
      <c r="E439" s="181" t="s">
        <v>71</v>
      </c>
      <c r="F439" s="181" t="s">
        <v>12</v>
      </c>
      <c r="G439" s="20" t="s">
        <v>956</v>
      </c>
      <c r="H439" s="20" t="s">
        <v>1083</v>
      </c>
      <c r="I439" s="52" t="s">
        <v>780</v>
      </c>
      <c r="J439" s="24" t="s">
        <v>497</v>
      </c>
      <c r="K439" s="52" t="s">
        <v>348</v>
      </c>
      <c r="L439" s="24" t="s">
        <v>298</v>
      </c>
      <c r="M439" s="24" t="s">
        <v>186</v>
      </c>
      <c r="N439" s="24"/>
      <c r="O439" s="24"/>
      <c r="P439" s="24" t="s">
        <v>186</v>
      </c>
      <c r="Q439" s="24"/>
      <c r="R439" s="24"/>
      <c r="S439" s="24"/>
      <c r="T439" s="24"/>
      <c r="U439" s="24"/>
      <c r="V439" s="24"/>
      <c r="W439" s="28">
        <f t="shared" si="152"/>
        <v>1</v>
      </c>
      <c r="X439" s="24"/>
      <c r="Y439" s="91"/>
      <c r="Z439" s="24"/>
      <c r="AA439" s="24"/>
      <c r="AB439" s="24"/>
      <c r="AC439" s="24"/>
      <c r="AD439" s="24"/>
      <c r="AE439" s="24"/>
      <c r="AF439" s="24"/>
      <c r="AG439" s="24"/>
      <c r="AH439" s="24"/>
      <c r="AI439" s="24" t="s">
        <v>758</v>
      </c>
      <c r="AJ439" s="24" t="s">
        <v>758</v>
      </c>
      <c r="AK439" s="24" t="s">
        <v>758</v>
      </c>
      <c r="AL439" s="24" t="s">
        <v>758</v>
      </c>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v>2</v>
      </c>
      <c r="BJ439" s="24">
        <v>2</v>
      </c>
      <c r="BK439" s="24">
        <v>2</v>
      </c>
      <c r="BL439" s="24">
        <v>2</v>
      </c>
      <c r="BM439" s="24">
        <v>2</v>
      </c>
      <c r="BN439" s="24">
        <v>2</v>
      </c>
      <c r="BO439" s="24">
        <v>2</v>
      </c>
      <c r="BP439" s="24">
        <v>2</v>
      </c>
      <c r="BQ439" s="24">
        <v>2</v>
      </c>
      <c r="BR439" s="24">
        <v>2</v>
      </c>
      <c r="BS439" s="24">
        <v>2</v>
      </c>
      <c r="BT439" s="24">
        <v>2</v>
      </c>
      <c r="BU439" s="24">
        <v>2</v>
      </c>
      <c r="BV439" s="24">
        <v>2</v>
      </c>
      <c r="BW439" s="24">
        <v>2</v>
      </c>
      <c r="BX439" s="24">
        <v>2</v>
      </c>
      <c r="BY439" s="24">
        <v>2</v>
      </c>
      <c r="BZ439" s="24">
        <v>2</v>
      </c>
      <c r="CA439" s="24">
        <v>2</v>
      </c>
      <c r="CB439" s="24">
        <v>2</v>
      </c>
      <c r="CC439" s="24">
        <v>0</v>
      </c>
      <c r="CD439" s="24">
        <v>2</v>
      </c>
      <c r="CE439" s="24">
        <v>2</v>
      </c>
      <c r="CF439" s="24">
        <v>2</v>
      </c>
      <c r="CG439" s="24">
        <v>2</v>
      </c>
      <c r="CH439" s="24">
        <v>2</v>
      </c>
      <c r="CI439" s="24">
        <v>2</v>
      </c>
      <c r="CJ439" s="24"/>
      <c r="CK439" s="24">
        <v>2</v>
      </c>
      <c r="CL439" s="57">
        <f>COUNTIF($BI439:$CK439,2)</f>
        <v>27</v>
      </c>
      <c r="CM439" s="67">
        <f t="shared" ref="CM439:CM445" si="161">CL439/COUNTA($BI439:$CK439)</f>
        <v>0.9642857142857143</v>
      </c>
      <c r="CN439" s="57">
        <f t="shared" ref="CN439:CN445" si="162">COUNTIF($BI439:$CK439,1)</f>
        <v>0</v>
      </c>
      <c r="CO439" s="67">
        <f t="shared" ref="CO439:CO445" si="163">CN439/COUNTA($BI439:$CK439)</f>
        <v>0</v>
      </c>
      <c r="CP439" s="57">
        <f t="shared" ref="CP439:CP445" si="164">COUNTIF($BI439:$CK439,0)</f>
        <v>1</v>
      </c>
      <c r="CQ439" s="67">
        <f t="shared" ref="CQ439:CQ445" si="165">CP439/COUNTA($BI439:$CK439)</f>
        <v>3.5714285714285712E-2</v>
      </c>
      <c r="CR439" s="57">
        <f t="shared" ref="CR439:CR445" si="166">(((CL439*2)+(CN439*1)+(CP439*0)))/COUNTA($BI439:$CK439)</f>
        <v>1.9285714285714286</v>
      </c>
      <c r="CS439" s="57" t="str">
        <f t="shared" si="153"/>
        <v>Đạt mục tiêu</v>
      </c>
    </row>
    <row r="440" spans="1:97" ht="37.5" customHeight="1">
      <c r="A440" s="21"/>
      <c r="B440" s="24"/>
      <c r="C440" s="182"/>
      <c r="D440" s="182"/>
      <c r="E440" s="182"/>
      <c r="F440" s="182"/>
      <c r="G440" s="20" t="s">
        <v>71</v>
      </c>
      <c r="H440" s="20" t="s">
        <v>1084</v>
      </c>
      <c r="I440" s="52" t="s">
        <v>780</v>
      </c>
      <c r="J440" s="24" t="s">
        <v>497</v>
      </c>
      <c r="K440" s="52" t="s">
        <v>348</v>
      </c>
      <c r="L440" s="24" t="s">
        <v>298</v>
      </c>
      <c r="M440" s="24" t="s">
        <v>186</v>
      </c>
      <c r="N440" s="24"/>
      <c r="O440" s="24"/>
      <c r="P440" s="24"/>
      <c r="Q440" s="24" t="s">
        <v>186</v>
      </c>
      <c r="R440" s="24"/>
      <c r="S440" s="24"/>
      <c r="T440" s="24"/>
      <c r="U440" s="24"/>
      <c r="V440" s="24"/>
      <c r="W440" s="28">
        <f t="shared" si="152"/>
        <v>1</v>
      </c>
      <c r="X440" s="24"/>
      <c r="Y440" s="91"/>
      <c r="Z440" s="24"/>
      <c r="AA440" s="24"/>
      <c r="AB440" s="24"/>
      <c r="AC440" s="24"/>
      <c r="AD440" s="24"/>
      <c r="AE440" s="24"/>
      <c r="AF440" s="24"/>
      <c r="AG440" s="24"/>
      <c r="AH440" s="24"/>
      <c r="AI440" s="24"/>
      <c r="AJ440" s="24"/>
      <c r="AK440" s="24"/>
      <c r="AL440" s="24"/>
      <c r="AM440" s="24" t="s">
        <v>757</v>
      </c>
      <c r="AN440" s="24" t="s">
        <v>757</v>
      </c>
      <c r="AO440" s="24" t="s">
        <v>757</v>
      </c>
      <c r="AP440" s="24" t="s">
        <v>757</v>
      </c>
      <c r="AQ440" s="24" t="s">
        <v>757</v>
      </c>
      <c r="AR440" s="24"/>
      <c r="AS440" s="24"/>
      <c r="AT440" s="24"/>
      <c r="AU440" s="24"/>
      <c r="AV440" s="24"/>
      <c r="AW440" s="24"/>
      <c r="AX440" s="24"/>
      <c r="AY440" s="24"/>
      <c r="AZ440" s="24"/>
      <c r="BA440" s="24"/>
      <c r="BB440" s="24"/>
      <c r="BC440" s="24"/>
      <c r="BD440" s="24"/>
      <c r="BE440" s="24"/>
      <c r="BF440" s="24"/>
      <c r="BG440" s="24"/>
      <c r="BH440" s="24"/>
      <c r="BI440" s="24">
        <v>2</v>
      </c>
      <c r="BJ440" s="24">
        <v>2</v>
      </c>
      <c r="BK440" s="24">
        <v>2</v>
      </c>
      <c r="BL440" s="24">
        <v>2</v>
      </c>
      <c r="BM440" s="24">
        <v>2</v>
      </c>
      <c r="BN440" s="24">
        <v>2</v>
      </c>
      <c r="BO440" s="24">
        <v>2</v>
      </c>
      <c r="BP440" s="24">
        <v>2</v>
      </c>
      <c r="BQ440" s="24">
        <v>2</v>
      </c>
      <c r="BR440" s="24">
        <v>2</v>
      </c>
      <c r="BS440" s="24">
        <v>2</v>
      </c>
      <c r="BT440" s="24">
        <v>2</v>
      </c>
      <c r="BU440" s="24">
        <v>2</v>
      </c>
      <c r="BV440" s="24">
        <v>2</v>
      </c>
      <c r="BW440" s="24">
        <v>2</v>
      </c>
      <c r="BX440" s="24">
        <v>2</v>
      </c>
      <c r="BY440" s="24">
        <v>2</v>
      </c>
      <c r="BZ440" s="24">
        <v>2</v>
      </c>
      <c r="CA440" s="24">
        <v>2</v>
      </c>
      <c r="CB440" s="24">
        <v>2</v>
      </c>
      <c r="CC440" s="24">
        <v>0</v>
      </c>
      <c r="CD440" s="24">
        <v>2</v>
      </c>
      <c r="CE440" s="24">
        <v>2</v>
      </c>
      <c r="CF440" s="24">
        <v>2</v>
      </c>
      <c r="CG440" s="24">
        <v>2</v>
      </c>
      <c r="CH440" s="24">
        <v>2</v>
      </c>
      <c r="CI440" s="24">
        <v>2</v>
      </c>
      <c r="CJ440" s="24"/>
      <c r="CK440" s="24">
        <v>2</v>
      </c>
      <c r="CL440" s="57">
        <f>COUNTIF($BI440:$CK440,2)</f>
        <v>27</v>
      </c>
      <c r="CM440" s="67">
        <f t="shared" si="161"/>
        <v>0.9642857142857143</v>
      </c>
      <c r="CN440" s="57">
        <f t="shared" si="162"/>
        <v>0</v>
      </c>
      <c r="CO440" s="67">
        <f t="shared" si="163"/>
        <v>0</v>
      </c>
      <c r="CP440" s="57">
        <f t="shared" si="164"/>
        <v>1</v>
      </c>
      <c r="CQ440" s="67">
        <f t="shared" si="165"/>
        <v>3.5714285714285712E-2</v>
      </c>
      <c r="CR440" s="57">
        <f t="shared" si="166"/>
        <v>1.9285714285714286</v>
      </c>
      <c r="CS440" s="57" t="str">
        <f t="shared" si="153"/>
        <v>Đạt mục tiêu</v>
      </c>
    </row>
    <row r="441" spans="1:97" ht="41.25" customHeight="1">
      <c r="A441" s="21">
        <v>273</v>
      </c>
      <c r="B441" s="24">
        <v>564</v>
      </c>
      <c r="C441" s="181" t="s">
        <v>238</v>
      </c>
      <c r="D441" s="181" t="s">
        <v>10</v>
      </c>
      <c r="E441" s="181" t="s">
        <v>72</v>
      </c>
      <c r="F441" s="181" t="s">
        <v>11</v>
      </c>
      <c r="G441" s="20" t="s">
        <v>957</v>
      </c>
      <c r="H441" s="20" t="s">
        <v>1085</v>
      </c>
      <c r="I441" s="52" t="s">
        <v>780</v>
      </c>
      <c r="J441" s="24" t="s">
        <v>497</v>
      </c>
      <c r="K441" s="52" t="s">
        <v>348</v>
      </c>
      <c r="L441" s="24" t="s">
        <v>298</v>
      </c>
      <c r="M441" s="24" t="s">
        <v>186</v>
      </c>
      <c r="N441" s="24"/>
      <c r="O441" s="24"/>
      <c r="P441" s="24"/>
      <c r="Q441" s="24"/>
      <c r="R441" s="24" t="s">
        <v>186</v>
      </c>
      <c r="S441" s="24"/>
      <c r="T441" s="24"/>
      <c r="U441" s="24"/>
      <c r="V441" s="24"/>
      <c r="W441" s="28">
        <f t="shared" si="152"/>
        <v>1</v>
      </c>
      <c r="X441" s="24"/>
      <c r="Y441" s="91"/>
      <c r="Z441" s="24"/>
      <c r="AA441" s="24"/>
      <c r="AB441" s="24"/>
      <c r="AC441" s="24"/>
      <c r="AD441" s="24"/>
      <c r="AE441" s="24"/>
      <c r="AF441" s="24"/>
      <c r="AG441" s="24"/>
      <c r="AH441" s="24"/>
      <c r="AI441" s="24"/>
      <c r="AJ441" s="24"/>
      <c r="AK441" s="24"/>
      <c r="AL441" s="24"/>
      <c r="AM441" s="24"/>
      <c r="AN441" s="24"/>
      <c r="AO441" s="24"/>
      <c r="AP441" s="24"/>
      <c r="AQ441" s="24"/>
      <c r="AR441" s="24" t="s">
        <v>758</v>
      </c>
      <c r="AS441" s="24" t="s">
        <v>758</v>
      </c>
      <c r="AT441" s="24" t="s">
        <v>758</v>
      </c>
      <c r="AU441" s="24" t="s">
        <v>758</v>
      </c>
      <c r="AV441" s="24"/>
      <c r="AW441" s="24"/>
      <c r="AX441" s="24"/>
      <c r="AY441" s="24"/>
      <c r="AZ441" s="24"/>
      <c r="BA441" s="24"/>
      <c r="BB441" s="24"/>
      <c r="BC441" s="24"/>
      <c r="BD441" s="24"/>
      <c r="BE441" s="24"/>
      <c r="BF441" s="24"/>
      <c r="BG441" s="24"/>
      <c r="BH441" s="24"/>
      <c r="BI441" s="24">
        <v>2</v>
      </c>
      <c r="BJ441" s="24">
        <v>2</v>
      </c>
      <c r="BK441" s="24">
        <v>1</v>
      </c>
      <c r="BL441" s="24">
        <v>2</v>
      </c>
      <c r="BM441" s="24">
        <v>2</v>
      </c>
      <c r="BN441" s="24">
        <v>2</v>
      </c>
      <c r="BO441" s="24">
        <v>2</v>
      </c>
      <c r="BP441" s="24">
        <v>1</v>
      </c>
      <c r="BQ441" s="24">
        <v>2</v>
      </c>
      <c r="BR441" s="24">
        <v>1</v>
      </c>
      <c r="BS441" s="24">
        <v>2</v>
      </c>
      <c r="BT441" s="24">
        <v>2</v>
      </c>
      <c r="BU441" s="24">
        <v>2</v>
      </c>
      <c r="BV441" s="24">
        <v>2</v>
      </c>
      <c r="BW441" s="24">
        <v>2</v>
      </c>
      <c r="BX441" s="24">
        <v>1</v>
      </c>
      <c r="BY441" s="24">
        <v>2</v>
      </c>
      <c r="BZ441" s="24">
        <v>2</v>
      </c>
      <c r="CA441" s="24">
        <v>2</v>
      </c>
      <c r="CB441" s="24">
        <v>1</v>
      </c>
      <c r="CC441" s="24">
        <v>0</v>
      </c>
      <c r="CD441" s="24">
        <v>2</v>
      </c>
      <c r="CE441" s="24">
        <v>2</v>
      </c>
      <c r="CF441" s="24">
        <v>2</v>
      </c>
      <c r="CG441" s="24">
        <v>2</v>
      </c>
      <c r="CH441" s="24">
        <v>2</v>
      </c>
      <c r="CI441" s="24">
        <v>2</v>
      </c>
      <c r="CJ441" s="24"/>
      <c r="CK441" s="24">
        <v>2</v>
      </c>
      <c r="CL441" s="57">
        <f>COUNTIF($BI441:$CK441,2)</f>
        <v>22</v>
      </c>
      <c r="CM441" s="67">
        <f t="shared" si="161"/>
        <v>0.7857142857142857</v>
      </c>
      <c r="CN441" s="57">
        <f t="shared" si="162"/>
        <v>5</v>
      </c>
      <c r="CO441" s="67">
        <f t="shared" si="163"/>
        <v>0.17857142857142858</v>
      </c>
      <c r="CP441" s="57">
        <f t="shared" si="164"/>
        <v>1</v>
      </c>
      <c r="CQ441" s="67">
        <f t="shared" si="165"/>
        <v>3.5714285714285712E-2</v>
      </c>
      <c r="CR441" s="57">
        <f t="shared" si="166"/>
        <v>1.75</v>
      </c>
      <c r="CS441" s="57" t="str">
        <f t="shared" si="153"/>
        <v>Đạt mục tiêu</v>
      </c>
    </row>
    <row r="442" spans="1:97" ht="38.25" customHeight="1">
      <c r="A442" s="21"/>
      <c r="B442" s="24"/>
      <c r="C442" s="182"/>
      <c r="D442" s="182"/>
      <c r="E442" s="182"/>
      <c r="F442" s="182"/>
      <c r="G442" s="20" t="s">
        <v>958</v>
      </c>
      <c r="H442" s="20" t="s">
        <v>1086</v>
      </c>
      <c r="I442" s="52" t="s">
        <v>780</v>
      </c>
      <c r="J442" s="24" t="s">
        <v>497</v>
      </c>
      <c r="K442" s="52" t="s">
        <v>348</v>
      </c>
      <c r="L442" s="24" t="s">
        <v>298</v>
      </c>
      <c r="M442" s="24" t="s">
        <v>186</v>
      </c>
      <c r="N442" s="24"/>
      <c r="O442" s="24"/>
      <c r="P442" s="24"/>
      <c r="Q442" s="24"/>
      <c r="R442" s="24"/>
      <c r="S442" s="24" t="s">
        <v>186</v>
      </c>
      <c r="T442" s="24"/>
      <c r="U442" s="24"/>
      <c r="V442" s="24"/>
      <c r="W442" s="28">
        <f t="shared" si="152"/>
        <v>1</v>
      </c>
      <c r="X442" s="24"/>
      <c r="Y442" s="91"/>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t="s">
        <v>758</v>
      </c>
      <c r="AW442" s="24"/>
      <c r="AX442" s="24" t="s">
        <v>758</v>
      </c>
      <c r="AY442" s="24" t="s">
        <v>758</v>
      </c>
      <c r="AZ442" s="24"/>
      <c r="BA442" s="24"/>
      <c r="BB442" s="24"/>
      <c r="BC442" s="24"/>
      <c r="BD442" s="24"/>
      <c r="BE442" s="24"/>
      <c r="BF442" s="24"/>
      <c r="BG442" s="24"/>
      <c r="BH442" s="24"/>
      <c r="BI442" s="24">
        <v>2</v>
      </c>
      <c r="BJ442" s="24">
        <v>2</v>
      </c>
      <c r="BK442" s="24">
        <v>1</v>
      </c>
      <c r="BL442" s="24">
        <v>2</v>
      </c>
      <c r="BM442" s="24">
        <v>2</v>
      </c>
      <c r="BN442" s="24">
        <v>2</v>
      </c>
      <c r="BO442" s="24">
        <v>2</v>
      </c>
      <c r="BP442" s="24">
        <v>1</v>
      </c>
      <c r="BQ442" s="24">
        <v>2</v>
      </c>
      <c r="BR442" s="24">
        <v>1</v>
      </c>
      <c r="BS442" s="24">
        <v>2</v>
      </c>
      <c r="BT442" s="24">
        <v>2</v>
      </c>
      <c r="BU442" s="24">
        <v>2</v>
      </c>
      <c r="BV442" s="24">
        <v>2</v>
      </c>
      <c r="BW442" s="24">
        <v>2</v>
      </c>
      <c r="BX442" s="24">
        <v>2</v>
      </c>
      <c r="BY442" s="24">
        <v>2</v>
      </c>
      <c r="BZ442" s="24">
        <v>2</v>
      </c>
      <c r="CA442" s="24">
        <v>2</v>
      </c>
      <c r="CB442" s="24">
        <v>1</v>
      </c>
      <c r="CC442" s="24">
        <v>0</v>
      </c>
      <c r="CD442" s="24">
        <v>2</v>
      </c>
      <c r="CE442" s="24">
        <v>2</v>
      </c>
      <c r="CF442" s="24">
        <v>2</v>
      </c>
      <c r="CG442" s="24">
        <v>2</v>
      </c>
      <c r="CH442" s="24">
        <v>2</v>
      </c>
      <c r="CI442" s="24">
        <v>2</v>
      </c>
      <c r="CJ442" s="24"/>
      <c r="CK442" s="24">
        <v>2</v>
      </c>
      <c r="CL442" s="57">
        <v>0</v>
      </c>
      <c r="CM442" s="67">
        <f t="shared" si="161"/>
        <v>0</v>
      </c>
      <c r="CN442" s="57">
        <f t="shared" si="162"/>
        <v>4</v>
      </c>
      <c r="CO442" s="67">
        <f t="shared" si="163"/>
        <v>0.14285714285714285</v>
      </c>
      <c r="CP442" s="57">
        <f t="shared" si="164"/>
        <v>1</v>
      </c>
      <c r="CQ442" s="67">
        <f t="shared" si="165"/>
        <v>3.5714285714285712E-2</v>
      </c>
      <c r="CR442" s="57">
        <f t="shared" si="166"/>
        <v>0.14285714285714285</v>
      </c>
      <c r="CS442" s="57" t="str">
        <f t="shared" si="153"/>
        <v>Chưa đạt</v>
      </c>
    </row>
    <row r="443" spans="1:97" ht="37.5" customHeight="1">
      <c r="A443" s="21">
        <v>274</v>
      </c>
      <c r="B443" s="24">
        <v>565</v>
      </c>
      <c r="C443" s="181" t="s">
        <v>241</v>
      </c>
      <c r="D443" s="181" t="s">
        <v>12</v>
      </c>
      <c r="E443" s="181" t="s">
        <v>73</v>
      </c>
      <c r="F443" s="181" t="s">
        <v>12</v>
      </c>
      <c r="G443" s="20" t="s">
        <v>959</v>
      </c>
      <c r="H443" s="20" t="s">
        <v>1087</v>
      </c>
      <c r="I443" s="52" t="s">
        <v>780</v>
      </c>
      <c r="J443" s="24" t="s">
        <v>497</v>
      </c>
      <c r="K443" s="52" t="s">
        <v>348</v>
      </c>
      <c r="L443" s="24" t="s">
        <v>298</v>
      </c>
      <c r="M443" s="24" t="s">
        <v>186</v>
      </c>
      <c r="N443" s="24"/>
      <c r="O443" s="24"/>
      <c r="P443" s="24"/>
      <c r="Q443" s="24"/>
      <c r="R443" s="24"/>
      <c r="S443" s="24"/>
      <c r="T443" s="24" t="s">
        <v>186</v>
      </c>
      <c r="U443" s="24"/>
      <c r="V443" s="24"/>
      <c r="W443" s="28">
        <f t="shared" si="152"/>
        <v>1</v>
      </c>
      <c r="X443" s="24"/>
      <c r="Y443" s="91"/>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t="s">
        <v>758</v>
      </c>
      <c r="AX443" s="24"/>
      <c r="AY443" s="24"/>
      <c r="AZ443" s="24" t="s">
        <v>758</v>
      </c>
      <c r="BA443" s="24" t="s">
        <v>758</v>
      </c>
      <c r="BB443" s="24" t="s">
        <v>758</v>
      </c>
      <c r="BC443" s="24"/>
      <c r="BD443" s="24"/>
      <c r="BE443" s="24"/>
      <c r="BF443" s="24"/>
      <c r="BG443" s="24"/>
      <c r="BH443" s="24"/>
      <c r="BI443" s="24">
        <v>2</v>
      </c>
      <c r="BJ443" s="24">
        <v>2</v>
      </c>
      <c r="BK443" s="24">
        <v>1</v>
      </c>
      <c r="BL443" s="24">
        <v>2</v>
      </c>
      <c r="BM443" s="24">
        <v>2</v>
      </c>
      <c r="BN443" s="24">
        <v>2</v>
      </c>
      <c r="BO443" s="24">
        <v>2</v>
      </c>
      <c r="BP443" s="24">
        <v>1</v>
      </c>
      <c r="BQ443" s="24">
        <v>2</v>
      </c>
      <c r="BR443" s="24">
        <v>1</v>
      </c>
      <c r="BS443" s="24">
        <v>2</v>
      </c>
      <c r="BT443" s="24">
        <v>2</v>
      </c>
      <c r="BU443" s="24">
        <v>2</v>
      </c>
      <c r="BV443" s="24">
        <v>2</v>
      </c>
      <c r="BW443" s="24">
        <v>2</v>
      </c>
      <c r="BX443" s="24">
        <v>2</v>
      </c>
      <c r="BY443" s="24">
        <v>2</v>
      </c>
      <c r="BZ443" s="24">
        <v>2</v>
      </c>
      <c r="CA443" s="24">
        <v>2</v>
      </c>
      <c r="CB443" s="24">
        <v>1</v>
      </c>
      <c r="CC443" s="24">
        <v>1</v>
      </c>
      <c r="CD443" s="24">
        <v>2</v>
      </c>
      <c r="CE443" s="24">
        <v>2</v>
      </c>
      <c r="CF443" s="24">
        <v>2</v>
      </c>
      <c r="CG443" s="24">
        <v>2</v>
      </c>
      <c r="CH443" s="24">
        <v>2</v>
      </c>
      <c r="CI443" s="24">
        <v>2</v>
      </c>
      <c r="CJ443" s="24">
        <v>2</v>
      </c>
      <c r="CK443" s="24">
        <v>2</v>
      </c>
      <c r="CL443" s="57">
        <f>COUNTIF($BI443:$CK443,2)</f>
        <v>24</v>
      </c>
      <c r="CM443" s="67">
        <f t="shared" si="161"/>
        <v>0.82758620689655171</v>
      </c>
      <c r="CN443" s="57">
        <f t="shared" si="162"/>
        <v>5</v>
      </c>
      <c r="CO443" s="67">
        <f t="shared" si="163"/>
        <v>0.17241379310344829</v>
      </c>
      <c r="CP443" s="57">
        <f t="shared" si="164"/>
        <v>0</v>
      </c>
      <c r="CQ443" s="67">
        <f t="shared" si="165"/>
        <v>0</v>
      </c>
      <c r="CR443" s="57">
        <f t="shared" si="166"/>
        <v>1.8275862068965518</v>
      </c>
      <c r="CS443" s="57" t="str">
        <f t="shared" si="153"/>
        <v>Đạt mục tiêu</v>
      </c>
    </row>
    <row r="444" spans="1:97" ht="37.5" customHeight="1">
      <c r="A444" s="21"/>
      <c r="B444" s="24"/>
      <c r="C444" s="182"/>
      <c r="D444" s="182"/>
      <c r="E444" s="182"/>
      <c r="F444" s="182"/>
      <c r="G444" s="20" t="s">
        <v>960</v>
      </c>
      <c r="H444" s="20" t="s">
        <v>1088</v>
      </c>
      <c r="I444" s="52" t="s">
        <v>780</v>
      </c>
      <c r="J444" s="24" t="s">
        <v>497</v>
      </c>
      <c r="K444" s="52" t="s">
        <v>348</v>
      </c>
      <c r="L444" s="24" t="s">
        <v>298</v>
      </c>
      <c r="M444" s="24" t="s">
        <v>186</v>
      </c>
      <c r="N444" s="24"/>
      <c r="O444" s="24"/>
      <c r="P444" s="24"/>
      <c r="Q444" s="24"/>
      <c r="R444" s="24"/>
      <c r="S444" s="24"/>
      <c r="T444" s="24"/>
      <c r="U444" s="24" t="s">
        <v>186</v>
      </c>
      <c r="V444" s="24"/>
      <c r="W444" s="28">
        <f t="shared" si="152"/>
        <v>1</v>
      </c>
      <c r="X444" s="24"/>
      <c r="Y444" s="91"/>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t="s">
        <v>758</v>
      </c>
      <c r="BD444" s="24" t="s">
        <v>758</v>
      </c>
      <c r="BE444" s="24" t="s">
        <v>758</v>
      </c>
      <c r="BF444" s="24"/>
      <c r="BG444" s="24"/>
      <c r="BH444" s="24"/>
      <c r="BI444" s="24">
        <v>2</v>
      </c>
      <c r="BJ444" s="24">
        <v>2</v>
      </c>
      <c r="BK444" s="24">
        <v>1</v>
      </c>
      <c r="BL444" s="24">
        <v>2</v>
      </c>
      <c r="BM444" s="24">
        <v>2</v>
      </c>
      <c r="BN444" s="24">
        <v>2</v>
      </c>
      <c r="BO444" s="24">
        <v>2</v>
      </c>
      <c r="BP444" s="24">
        <v>1</v>
      </c>
      <c r="BQ444" s="24">
        <v>2</v>
      </c>
      <c r="BR444" s="24">
        <v>2</v>
      </c>
      <c r="BS444" s="24">
        <v>2</v>
      </c>
      <c r="BT444" s="24">
        <v>2</v>
      </c>
      <c r="BU444" s="24">
        <v>2</v>
      </c>
      <c r="BV444" s="24">
        <v>2</v>
      </c>
      <c r="BW444" s="24">
        <v>2</v>
      </c>
      <c r="BX444" s="24">
        <v>2</v>
      </c>
      <c r="BY444" s="24">
        <v>2</v>
      </c>
      <c r="BZ444" s="24">
        <v>2</v>
      </c>
      <c r="CA444" s="24">
        <v>2</v>
      </c>
      <c r="CB444" s="24">
        <v>1</v>
      </c>
      <c r="CC444" s="24">
        <v>1</v>
      </c>
      <c r="CD444" s="24">
        <v>2</v>
      </c>
      <c r="CE444" s="24">
        <v>2</v>
      </c>
      <c r="CF444" s="24">
        <v>2</v>
      </c>
      <c r="CG444" s="24">
        <v>2</v>
      </c>
      <c r="CH444" s="24">
        <v>2</v>
      </c>
      <c r="CI444" s="24">
        <v>2</v>
      </c>
      <c r="CJ444" s="24">
        <v>2</v>
      </c>
      <c r="CK444" s="24">
        <v>2</v>
      </c>
      <c r="CL444" s="57">
        <f>COUNTIF($BI444:$CK444,2)</f>
        <v>25</v>
      </c>
      <c r="CM444" s="67">
        <f t="shared" si="161"/>
        <v>0.86206896551724133</v>
      </c>
      <c r="CN444" s="57">
        <f t="shared" si="162"/>
        <v>4</v>
      </c>
      <c r="CO444" s="67">
        <f t="shared" si="163"/>
        <v>0.13793103448275862</v>
      </c>
      <c r="CP444" s="57">
        <f t="shared" si="164"/>
        <v>0</v>
      </c>
      <c r="CQ444" s="67">
        <f t="shared" si="165"/>
        <v>0</v>
      </c>
      <c r="CR444" s="57">
        <f t="shared" si="166"/>
        <v>1.8620689655172413</v>
      </c>
      <c r="CS444" s="57" t="str">
        <f t="shared" si="153"/>
        <v>Đạt mục tiêu</v>
      </c>
    </row>
    <row r="445" spans="1:97" ht="94.5">
      <c r="A445" s="21">
        <v>275</v>
      </c>
      <c r="B445" s="24">
        <v>568</v>
      </c>
      <c r="C445" s="50" t="s">
        <v>239</v>
      </c>
      <c r="D445" s="55" t="s">
        <v>12</v>
      </c>
      <c r="E445" s="50" t="s">
        <v>240</v>
      </c>
      <c r="F445" s="55" t="s">
        <v>12</v>
      </c>
      <c r="G445" s="50" t="s">
        <v>240</v>
      </c>
      <c r="H445" s="50" t="s">
        <v>240</v>
      </c>
      <c r="I445" s="52" t="s">
        <v>780</v>
      </c>
      <c r="J445" s="24" t="s">
        <v>497</v>
      </c>
      <c r="K445" s="52" t="s">
        <v>348</v>
      </c>
      <c r="L445" s="24" t="s">
        <v>298</v>
      </c>
      <c r="M445" s="24" t="s">
        <v>186</v>
      </c>
      <c r="N445" s="24"/>
      <c r="O445" s="24"/>
      <c r="P445" s="24"/>
      <c r="Q445" s="24"/>
      <c r="R445" s="24"/>
      <c r="S445" s="24"/>
      <c r="T445" s="24"/>
      <c r="U445" s="24"/>
      <c r="V445" s="24" t="s">
        <v>186</v>
      </c>
      <c r="W445" s="28">
        <f t="shared" si="152"/>
        <v>1</v>
      </c>
      <c r="X445" s="24"/>
      <c r="Y445" s="91"/>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t="s">
        <v>758</v>
      </c>
      <c r="BG445" s="24" t="s">
        <v>758</v>
      </c>
      <c r="BH445" s="24" t="s">
        <v>758</v>
      </c>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57">
        <f>COUNTIF($BI445:$CK445,2)</f>
        <v>0</v>
      </c>
      <c r="CM445" s="67" t="e">
        <f t="shared" si="161"/>
        <v>#DIV/0!</v>
      </c>
      <c r="CN445" s="57">
        <f t="shared" si="162"/>
        <v>0</v>
      </c>
      <c r="CO445" s="67" t="e">
        <f t="shared" si="163"/>
        <v>#DIV/0!</v>
      </c>
      <c r="CP445" s="57">
        <f t="shared" si="164"/>
        <v>0</v>
      </c>
      <c r="CQ445" s="67" t="e">
        <f t="shared" si="165"/>
        <v>#DIV/0!</v>
      </c>
      <c r="CR445" s="57" t="e">
        <f t="shared" si="166"/>
        <v>#DIV/0!</v>
      </c>
      <c r="CS445" s="57" t="e">
        <f t="shared" si="153"/>
        <v>#DIV/0!</v>
      </c>
    </row>
    <row r="446" spans="1:97" ht="15.75" customHeight="1">
      <c r="B446" s="28"/>
      <c r="C446" s="28"/>
      <c r="D446" s="28"/>
      <c r="E446" s="28"/>
      <c r="F446" s="28"/>
      <c r="G446" s="183" t="s">
        <v>373</v>
      </c>
      <c r="H446" s="184"/>
      <c r="I446" s="184"/>
      <c r="J446" s="184"/>
      <c r="K446" s="184"/>
      <c r="L446" s="185"/>
      <c r="M446" s="28">
        <f t="shared" ref="M446:U446" si="167">SUM(M447:M452)</f>
        <v>417</v>
      </c>
      <c r="N446" s="28">
        <f t="shared" si="167"/>
        <v>60</v>
      </c>
      <c r="O446" s="28">
        <f t="shared" si="167"/>
        <v>50</v>
      </c>
      <c r="P446" s="28">
        <f t="shared" si="167"/>
        <v>48</v>
      </c>
      <c r="Q446" s="28">
        <f t="shared" si="167"/>
        <v>50</v>
      </c>
      <c r="R446" s="28">
        <f t="shared" si="167"/>
        <v>44</v>
      </c>
      <c r="S446" s="28">
        <f t="shared" si="167"/>
        <v>44</v>
      </c>
      <c r="T446" s="28">
        <f t="shared" si="167"/>
        <v>37</v>
      </c>
      <c r="U446" s="28">
        <f t="shared" si="167"/>
        <v>42</v>
      </c>
      <c r="V446" s="28">
        <v>103</v>
      </c>
      <c r="W446" s="28">
        <f xml:space="preserve"> SUM(N446:V446)</f>
        <v>478</v>
      </c>
      <c r="X446" s="28"/>
      <c r="Y446" s="95">
        <f t="shared" ref="Y446:BH446" si="168">SUM(Y447:Y452)</f>
        <v>157</v>
      </c>
      <c r="Z446" s="28">
        <f t="shared" si="168"/>
        <v>0</v>
      </c>
      <c r="AA446" s="28">
        <f t="shared" si="168"/>
        <v>0</v>
      </c>
      <c r="AB446" s="28">
        <f t="shared" si="168"/>
        <v>0</v>
      </c>
      <c r="AC446" s="28">
        <f t="shared" si="168"/>
        <v>0</v>
      </c>
      <c r="AD446" s="28">
        <f t="shared" si="168"/>
        <v>0</v>
      </c>
      <c r="AE446" s="28">
        <f t="shared" si="168"/>
        <v>0</v>
      </c>
      <c r="AF446" s="28">
        <f t="shared" si="168"/>
        <v>0</v>
      </c>
      <c r="AG446" s="28">
        <f t="shared" si="168"/>
        <v>0</v>
      </c>
      <c r="AH446" s="28">
        <f t="shared" si="168"/>
        <v>0</v>
      </c>
      <c r="AI446" s="28">
        <f t="shared" si="168"/>
        <v>0</v>
      </c>
      <c r="AJ446" s="28">
        <f t="shared" si="168"/>
        <v>0</v>
      </c>
      <c r="AK446" s="28">
        <f t="shared" si="168"/>
        <v>0</v>
      </c>
      <c r="AL446" s="28">
        <f t="shared" si="168"/>
        <v>0</v>
      </c>
      <c r="AM446" s="28">
        <f t="shared" si="168"/>
        <v>0</v>
      </c>
      <c r="AN446" s="28">
        <f t="shared" si="168"/>
        <v>0</v>
      </c>
      <c r="AO446" s="28">
        <f t="shared" si="168"/>
        <v>0</v>
      </c>
      <c r="AP446" s="28">
        <f t="shared" si="168"/>
        <v>0</v>
      </c>
      <c r="AQ446" s="28">
        <f t="shared" si="168"/>
        <v>0</v>
      </c>
      <c r="AR446" s="28">
        <f t="shared" si="168"/>
        <v>0</v>
      </c>
      <c r="AS446" s="28">
        <f t="shared" si="168"/>
        <v>0</v>
      </c>
      <c r="AT446" s="28">
        <f t="shared" si="168"/>
        <v>0</v>
      </c>
      <c r="AU446" s="28">
        <f t="shared" si="168"/>
        <v>0</v>
      </c>
      <c r="AV446" s="28">
        <f t="shared" si="168"/>
        <v>0</v>
      </c>
      <c r="AW446" s="28">
        <f t="shared" si="168"/>
        <v>0</v>
      </c>
      <c r="AX446" s="28">
        <f t="shared" si="168"/>
        <v>0</v>
      </c>
      <c r="AY446" s="28">
        <f t="shared" si="168"/>
        <v>0</v>
      </c>
      <c r="AZ446" s="28">
        <f t="shared" si="168"/>
        <v>0</v>
      </c>
      <c r="BA446" s="28">
        <f t="shared" si="168"/>
        <v>0</v>
      </c>
      <c r="BB446" s="28">
        <f t="shared" si="168"/>
        <v>0</v>
      </c>
      <c r="BC446" s="28">
        <f t="shared" si="168"/>
        <v>0</v>
      </c>
      <c r="BD446" s="28">
        <f t="shared" si="168"/>
        <v>0</v>
      </c>
      <c r="BE446" s="28">
        <f t="shared" si="168"/>
        <v>0</v>
      </c>
      <c r="BF446" s="28">
        <f t="shared" si="168"/>
        <v>0</v>
      </c>
      <c r="BG446" s="28">
        <f t="shared" si="168"/>
        <v>0</v>
      </c>
      <c r="BH446" s="28">
        <f t="shared" si="168"/>
        <v>0</v>
      </c>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2"/>
      <c r="CL446" s="2"/>
      <c r="CM446" s="2"/>
      <c r="CN446" s="2"/>
      <c r="CO446" s="2"/>
      <c r="CP446" s="2"/>
      <c r="CQ446" s="2"/>
      <c r="CR446" s="2"/>
      <c r="CS446" s="2"/>
    </row>
    <row r="447" spans="1:97" ht="15.75" customHeight="1">
      <c r="B447" s="28"/>
      <c r="C447" s="28"/>
      <c r="D447" s="28"/>
      <c r="E447" s="28"/>
      <c r="F447" s="28"/>
      <c r="G447" s="183" t="s">
        <v>1231</v>
      </c>
      <c r="H447" s="184"/>
      <c r="I447" s="184"/>
      <c r="J447" s="184"/>
      <c r="K447" s="184"/>
      <c r="L447" s="185"/>
      <c r="M447" s="78">
        <f t="shared" ref="M447:V447" si="169">COUNTIF(M$7:M$144,"x")</f>
        <v>122</v>
      </c>
      <c r="N447" s="78">
        <f t="shared" si="169"/>
        <v>23</v>
      </c>
      <c r="O447" s="78">
        <f t="shared" si="169"/>
        <v>16</v>
      </c>
      <c r="P447" s="78">
        <f t="shared" si="169"/>
        <v>14</v>
      </c>
      <c r="Q447" s="78">
        <f t="shared" si="169"/>
        <v>13</v>
      </c>
      <c r="R447" s="78">
        <f t="shared" si="169"/>
        <v>11</v>
      </c>
      <c r="S447" s="78">
        <f t="shared" si="169"/>
        <v>11</v>
      </c>
      <c r="T447" s="78">
        <f t="shared" si="169"/>
        <v>11</v>
      </c>
      <c r="U447" s="78">
        <f t="shared" si="169"/>
        <v>11</v>
      </c>
      <c r="V447" s="78">
        <f t="shared" si="169"/>
        <v>11</v>
      </c>
      <c r="W447" s="28">
        <f t="shared" ref="W447:W452" si="170" xml:space="preserve"> SUM(N447:V447)</f>
        <v>121</v>
      </c>
      <c r="X447" s="28"/>
      <c r="Y447" s="95">
        <v>28</v>
      </c>
      <c r="Z447" s="78">
        <f t="shared" ref="Z447:BH447" si="171">COUNTIF(Z$7:Z$144,"x")</f>
        <v>0</v>
      </c>
      <c r="AA447" s="78">
        <f t="shared" si="171"/>
        <v>0</v>
      </c>
      <c r="AB447" s="78">
        <f t="shared" si="171"/>
        <v>0</v>
      </c>
      <c r="AC447" s="78">
        <f t="shared" si="171"/>
        <v>0</v>
      </c>
      <c r="AD447" s="78">
        <f t="shared" si="171"/>
        <v>0</v>
      </c>
      <c r="AE447" s="78">
        <f t="shared" si="171"/>
        <v>0</v>
      </c>
      <c r="AF447" s="78">
        <f t="shared" si="171"/>
        <v>0</v>
      </c>
      <c r="AG447" s="78">
        <f t="shared" si="171"/>
        <v>0</v>
      </c>
      <c r="AH447" s="78">
        <f t="shared" si="171"/>
        <v>0</v>
      </c>
      <c r="AI447" s="78">
        <f t="shared" si="171"/>
        <v>0</v>
      </c>
      <c r="AJ447" s="78">
        <f t="shared" si="171"/>
        <v>0</v>
      </c>
      <c r="AK447" s="78">
        <f t="shared" si="171"/>
        <v>0</v>
      </c>
      <c r="AL447" s="78">
        <f t="shared" si="171"/>
        <v>0</v>
      </c>
      <c r="AM447" s="78">
        <f t="shared" si="171"/>
        <v>0</v>
      </c>
      <c r="AN447" s="78">
        <f t="shared" si="171"/>
        <v>0</v>
      </c>
      <c r="AO447" s="78">
        <f t="shared" si="171"/>
        <v>0</v>
      </c>
      <c r="AP447" s="78">
        <f t="shared" si="171"/>
        <v>0</v>
      </c>
      <c r="AQ447" s="78">
        <f t="shared" si="171"/>
        <v>0</v>
      </c>
      <c r="AR447" s="78">
        <f t="shared" si="171"/>
        <v>0</v>
      </c>
      <c r="AS447" s="78">
        <f t="shared" si="171"/>
        <v>0</v>
      </c>
      <c r="AT447" s="78">
        <f t="shared" si="171"/>
        <v>0</v>
      </c>
      <c r="AU447" s="78">
        <f t="shared" si="171"/>
        <v>0</v>
      </c>
      <c r="AV447" s="78">
        <f t="shared" si="171"/>
        <v>0</v>
      </c>
      <c r="AW447" s="78">
        <f t="shared" si="171"/>
        <v>0</v>
      </c>
      <c r="AX447" s="78">
        <f t="shared" si="171"/>
        <v>0</v>
      </c>
      <c r="AY447" s="78">
        <f t="shared" si="171"/>
        <v>0</v>
      </c>
      <c r="AZ447" s="78">
        <f t="shared" si="171"/>
        <v>0</v>
      </c>
      <c r="BA447" s="78">
        <f t="shared" si="171"/>
        <v>0</v>
      </c>
      <c r="BB447" s="78">
        <f t="shared" si="171"/>
        <v>0</v>
      </c>
      <c r="BC447" s="78">
        <f t="shared" si="171"/>
        <v>0</v>
      </c>
      <c r="BD447" s="78">
        <f t="shared" si="171"/>
        <v>0</v>
      </c>
      <c r="BE447" s="78">
        <f t="shared" si="171"/>
        <v>0</v>
      </c>
      <c r="BF447" s="78">
        <f t="shared" si="171"/>
        <v>0</v>
      </c>
      <c r="BG447" s="78">
        <f t="shared" si="171"/>
        <v>0</v>
      </c>
      <c r="BH447" s="78">
        <f t="shared" si="171"/>
        <v>0</v>
      </c>
      <c r="BI447" s="79"/>
      <c r="BJ447" s="79"/>
      <c r="BK447" s="79"/>
      <c r="BL447" s="79"/>
      <c r="BM447" s="79"/>
      <c r="BN447" s="79"/>
      <c r="BO447" s="79"/>
      <c r="BP447" s="79"/>
      <c r="BQ447" s="79"/>
      <c r="BR447" s="79"/>
      <c r="BS447" s="79"/>
      <c r="BT447" s="79"/>
      <c r="BU447" s="79"/>
      <c r="BV447" s="79"/>
      <c r="BW447" s="79"/>
      <c r="BX447" s="79"/>
      <c r="BY447" s="79"/>
      <c r="BZ447" s="79"/>
      <c r="CA447" s="79"/>
      <c r="CB447" s="79"/>
      <c r="CC447" s="79"/>
      <c r="CD447" s="79"/>
      <c r="CE447" s="79"/>
      <c r="CF447" s="79"/>
      <c r="CG447" s="79"/>
      <c r="CH447" s="79"/>
      <c r="CI447" s="79"/>
      <c r="CJ447" s="79"/>
      <c r="CK447" s="2"/>
      <c r="CL447" s="2"/>
      <c r="CM447" s="2"/>
      <c r="CN447" s="2"/>
      <c r="CO447" s="2"/>
      <c r="CP447" s="2"/>
      <c r="CQ447" s="2"/>
      <c r="CR447" s="2"/>
      <c r="CS447" s="2"/>
    </row>
    <row r="448" spans="1:97" ht="33.75" customHeight="1">
      <c r="A448" s="96" t="s">
        <v>1204</v>
      </c>
      <c r="B448" s="96"/>
      <c r="C448" s="96"/>
      <c r="D448" s="96"/>
      <c r="E448" s="96"/>
      <c r="F448" s="96"/>
      <c r="G448" s="187" t="s">
        <v>1227</v>
      </c>
      <c r="H448" s="188"/>
      <c r="I448" s="188"/>
      <c r="J448" s="188"/>
      <c r="K448" s="188"/>
      <c r="L448" s="189"/>
      <c r="M448" s="78">
        <f>COUNTIF(M$103:M$144,"x")</f>
        <v>37</v>
      </c>
      <c r="N448" s="78">
        <f>COUNTIF(N$103:N$144,"x")</f>
        <v>6</v>
      </c>
      <c r="O448" s="78">
        <f t="shared" ref="O448:V448" si="172">COUNTIF(O$103:O$144,"x")</f>
        <v>5</v>
      </c>
      <c r="P448" s="78">
        <f t="shared" si="172"/>
        <v>5</v>
      </c>
      <c r="Q448" s="78">
        <f t="shared" si="172"/>
        <v>4</v>
      </c>
      <c r="R448" s="78">
        <f t="shared" si="172"/>
        <v>4</v>
      </c>
      <c r="S448" s="78">
        <f t="shared" si="172"/>
        <v>3</v>
      </c>
      <c r="T448" s="78">
        <f t="shared" si="172"/>
        <v>3</v>
      </c>
      <c r="U448" s="78">
        <f t="shared" si="172"/>
        <v>3</v>
      </c>
      <c r="V448" s="78">
        <f t="shared" si="172"/>
        <v>4</v>
      </c>
      <c r="W448" s="28">
        <f t="shared" si="170"/>
        <v>37</v>
      </c>
      <c r="X448" s="97"/>
      <c r="Y448" s="95">
        <v>35</v>
      </c>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row>
    <row r="449" spans="2:97" ht="15.75" customHeight="1">
      <c r="B449" s="28"/>
      <c r="C449" s="28"/>
      <c r="D449" s="28"/>
      <c r="E449" s="28"/>
      <c r="F449" s="28"/>
      <c r="G449" s="183" t="s">
        <v>1232</v>
      </c>
      <c r="H449" s="184"/>
      <c r="I449" s="184"/>
      <c r="J449" s="184"/>
      <c r="K449" s="184"/>
      <c r="L449" s="185"/>
      <c r="M449" s="78">
        <f>COUNTIF(M$145:M$230,"x")</f>
        <v>61</v>
      </c>
      <c r="N449" s="78">
        <f>COUNTIF(N$145:N$232,"x")</f>
        <v>8</v>
      </c>
      <c r="O449" s="78">
        <f t="shared" ref="O449:V449" si="173">COUNTIF(O$145:O$232,"x")</f>
        <v>7</v>
      </c>
      <c r="P449" s="78">
        <f t="shared" si="173"/>
        <v>5</v>
      </c>
      <c r="Q449" s="78">
        <f t="shared" si="173"/>
        <v>7</v>
      </c>
      <c r="R449" s="78">
        <f t="shared" si="173"/>
        <v>7</v>
      </c>
      <c r="S449" s="78">
        <f t="shared" si="173"/>
        <v>4</v>
      </c>
      <c r="T449" s="78">
        <f t="shared" si="173"/>
        <v>6</v>
      </c>
      <c r="U449" s="78">
        <f t="shared" si="173"/>
        <v>11</v>
      </c>
      <c r="V449" s="78">
        <f t="shared" si="173"/>
        <v>7</v>
      </c>
      <c r="W449" s="28">
        <f t="shared" si="170"/>
        <v>62</v>
      </c>
      <c r="X449" s="28"/>
      <c r="Y449" s="95">
        <v>31</v>
      </c>
      <c r="Z449" s="78">
        <f t="shared" ref="Z449:BH449" si="174">COUNTIF(Z$145:Z$230,"x")</f>
        <v>0</v>
      </c>
      <c r="AA449" s="78">
        <f t="shared" si="174"/>
        <v>0</v>
      </c>
      <c r="AB449" s="78">
        <f t="shared" si="174"/>
        <v>0</v>
      </c>
      <c r="AC449" s="78">
        <f t="shared" si="174"/>
        <v>0</v>
      </c>
      <c r="AD449" s="78">
        <f t="shared" si="174"/>
        <v>0</v>
      </c>
      <c r="AE449" s="78">
        <f t="shared" si="174"/>
        <v>0</v>
      </c>
      <c r="AF449" s="78">
        <f t="shared" si="174"/>
        <v>0</v>
      </c>
      <c r="AG449" s="78">
        <f t="shared" si="174"/>
        <v>0</v>
      </c>
      <c r="AH449" s="78">
        <f t="shared" si="174"/>
        <v>0</v>
      </c>
      <c r="AI449" s="78">
        <f t="shared" si="174"/>
        <v>0</v>
      </c>
      <c r="AJ449" s="78">
        <f t="shared" si="174"/>
        <v>0</v>
      </c>
      <c r="AK449" s="78">
        <f t="shared" si="174"/>
        <v>0</v>
      </c>
      <c r="AL449" s="78">
        <f t="shared" si="174"/>
        <v>0</v>
      </c>
      <c r="AM449" s="78">
        <f t="shared" si="174"/>
        <v>0</v>
      </c>
      <c r="AN449" s="78">
        <f t="shared" si="174"/>
        <v>0</v>
      </c>
      <c r="AO449" s="78">
        <f t="shared" si="174"/>
        <v>0</v>
      </c>
      <c r="AP449" s="78">
        <f t="shared" si="174"/>
        <v>0</v>
      </c>
      <c r="AQ449" s="78">
        <f t="shared" si="174"/>
        <v>0</v>
      </c>
      <c r="AR449" s="78">
        <f t="shared" si="174"/>
        <v>0</v>
      </c>
      <c r="AS449" s="78">
        <f t="shared" si="174"/>
        <v>0</v>
      </c>
      <c r="AT449" s="78">
        <f t="shared" si="174"/>
        <v>0</v>
      </c>
      <c r="AU449" s="78">
        <f t="shared" si="174"/>
        <v>0</v>
      </c>
      <c r="AV449" s="78">
        <f t="shared" si="174"/>
        <v>0</v>
      </c>
      <c r="AW449" s="78">
        <f t="shared" si="174"/>
        <v>0</v>
      </c>
      <c r="AX449" s="78">
        <f t="shared" si="174"/>
        <v>0</v>
      </c>
      <c r="AY449" s="78">
        <f t="shared" si="174"/>
        <v>0</v>
      </c>
      <c r="AZ449" s="78">
        <f t="shared" si="174"/>
        <v>0</v>
      </c>
      <c r="BA449" s="78">
        <f t="shared" si="174"/>
        <v>0</v>
      </c>
      <c r="BB449" s="78">
        <f t="shared" si="174"/>
        <v>0</v>
      </c>
      <c r="BC449" s="78">
        <f t="shared" si="174"/>
        <v>0</v>
      </c>
      <c r="BD449" s="78">
        <f t="shared" si="174"/>
        <v>0</v>
      </c>
      <c r="BE449" s="78">
        <f t="shared" si="174"/>
        <v>0</v>
      </c>
      <c r="BF449" s="78">
        <f t="shared" si="174"/>
        <v>0</v>
      </c>
      <c r="BG449" s="78">
        <f t="shared" si="174"/>
        <v>0</v>
      </c>
      <c r="BH449" s="78">
        <f t="shared" si="174"/>
        <v>0</v>
      </c>
      <c r="BI449" s="79"/>
      <c r="BJ449" s="79"/>
      <c r="BK449" s="79"/>
      <c r="BL449" s="79"/>
      <c r="BM449" s="79"/>
      <c r="BN449" s="79"/>
      <c r="BO449" s="79"/>
      <c r="BP449" s="79"/>
      <c r="BQ449" s="79"/>
      <c r="BR449" s="79"/>
      <c r="BS449" s="79"/>
      <c r="BT449" s="79"/>
      <c r="BU449" s="79"/>
      <c r="BV449" s="79"/>
      <c r="BW449" s="79"/>
      <c r="BX449" s="79"/>
      <c r="BY449" s="79"/>
      <c r="BZ449" s="79"/>
      <c r="CA449" s="79"/>
      <c r="CB449" s="79"/>
      <c r="CC449" s="79"/>
      <c r="CD449" s="79"/>
      <c r="CE449" s="79"/>
      <c r="CF449" s="79"/>
      <c r="CG449" s="79"/>
      <c r="CH449" s="79"/>
      <c r="CI449" s="79"/>
      <c r="CJ449" s="79"/>
      <c r="CK449" s="2"/>
      <c r="CL449" s="2"/>
      <c r="CM449" s="2"/>
      <c r="CN449" s="2"/>
      <c r="CO449" s="2"/>
      <c r="CP449" s="2"/>
      <c r="CQ449" s="2"/>
      <c r="CR449" s="2"/>
      <c r="CS449" s="2"/>
    </row>
    <row r="450" spans="2:97" ht="15.75" customHeight="1">
      <c r="B450" s="28"/>
      <c r="C450" s="28"/>
      <c r="D450" s="28"/>
      <c r="E450" s="28"/>
      <c r="F450" s="28"/>
      <c r="G450" s="183" t="s">
        <v>1093</v>
      </c>
      <c r="H450" s="184"/>
      <c r="I450" s="184"/>
      <c r="J450" s="184"/>
      <c r="K450" s="184"/>
      <c r="L450" s="185"/>
      <c r="M450" s="78">
        <f t="shared" ref="M450:V450" si="175">COUNTIF(M$233:M$313,"x")</f>
        <v>77</v>
      </c>
      <c r="N450" s="78">
        <f t="shared" si="175"/>
        <v>9</v>
      </c>
      <c r="O450" s="78">
        <f t="shared" si="175"/>
        <v>7</v>
      </c>
      <c r="P450" s="78">
        <f t="shared" si="175"/>
        <v>8</v>
      </c>
      <c r="Q450" s="78">
        <f t="shared" si="175"/>
        <v>9</v>
      </c>
      <c r="R450" s="78">
        <f t="shared" si="175"/>
        <v>10</v>
      </c>
      <c r="S450" s="78">
        <f t="shared" si="175"/>
        <v>11</v>
      </c>
      <c r="T450" s="78">
        <f t="shared" si="175"/>
        <v>7</v>
      </c>
      <c r="U450" s="78">
        <f t="shared" si="175"/>
        <v>8</v>
      </c>
      <c r="V450" s="78">
        <f t="shared" si="175"/>
        <v>8</v>
      </c>
      <c r="W450" s="28">
        <f t="shared" si="170"/>
        <v>77</v>
      </c>
      <c r="X450" s="28"/>
      <c r="Y450" s="95">
        <v>19</v>
      </c>
      <c r="Z450" s="78">
        <f t="shared" ref="Z450:BH450" si="176">COUNTIF(Z$233:Z$313,"x")</f>
        <v>0</v>
      </c>
      <c r="AA450" s="78">
        <f t="shared" si="176"/>
        <v>0</v>
      </c>
      <c r="AB450" s="78">
        <f t="shared" si="176"/>
        <v>0</v>
      </c>
      <c r="AC450" s="78">
        <f t="shared" si="176"/>
        <v>0</v>
      </c>
      <c r="AD450" s="78">
        <f t="shared" si="176"/>
        <v>0</v>
      </c>
      <c r="AE450" s="78">
        <f t="shared" si="176"/>
        <v>0</v>
      </c>
      <c r="AF450" s="78">
        <f t="shared" si="176"/>
        <v>0</v>
      </c>
      <c r="AG450" s="78">
        <f t="shared" si="176"/>
        <v>0</v>
      </c>
      <c r="AH450" s="78">
        <f t="shared" si="176"/>
        <v>0</v>
      </c>
      <c r="AI450" s="78">
        <f t="shared" si="176"/>
        <v>0</v>
      </c>
      <c r="AJ450" s="78">
        <f t="shared" si="176"/>
        <v>0</v>
      </c>
      <c r="AK450" s="78">
        <f t="shared" si="176"/>
        <v>0</v>
      </c>
      <c r="AL450" s="78">
        <f t="shared" si="176"/>
        <v>0</v>
      </c>
      <c r="AM450" s="78">
        <f t="shared" si="176"/>
        <v>0</v>
      </c>
      <c r="AN450" s="78">
        <f t="shared" si="176"/>
        <v>0</v>
      </c>
      <c r="AO450" s="78">
        <f t="shared" si="176"/>
        <v>0</v>
      </c>
      <c r="AP450" s="78">
        <f t="shared" si="176"/>
        <v>0</v>
      </c>
      <c r="AQ450" s="78">
        <f t="shared" si="176"/>
        <v>0</v>
      </c>
      <c r="AR450" s="78">
        <f t="shared" si="176"/>
        <v>0</v>
      </c>
      <c r="AS450" s="78">
        <f t="shared" si="176"/>
        <v>0</v>
      </c>
      <c r="AT450" s="78">
        <f t="shared" si="176"/>
        <v>0</v>
      </c>
      <c r="AU450" s="78">
        <f t="shared" si="176"/>
        <v>0</v>
      </c>
      <c r="AV450" s="78">
        <f t="shared" si="176"/>
        <v>0</v>
      </c>
      <c r="AW450" s="78">
        <f t="shared" si="176"/>
        <v>0</v>
      </c>
      <c r="AX450" s="78">
        <f t="shared" si="176"/>
        <v>0</v>
      </c>
      <c r="AY450" s="78">
        <f t="shared" si="176"/>
        <v>0</v>
      </c>
      <c r="AZ450" s="78">
        <f t="shared" si="176"/>
        <v>0</v>
      </c>
      <c r="BA450" s="78">
        <f t="shared" si="176"/>
        <v>0</v>
      </c>
      <c r="BB450" s="78">
        <f t="shared" si="176"/>
        <v>0</v>
      </c>
      <c r="BC450" s="78">
        <f t="shared" si="176"/>
        <v>0</v>
      </c>
      <c r="BD450" s="78">
        <f t="shared" si="176"/>
        <v>0</v>
      </c>
      <c r="BE450" s="78">
        <f t="shared" si="176"/>
        <v>0</v>
      </c>
      <c r="BF450" s="78">
        <f t="shared" si="176"/>
        <v>0</v>
      </c>
      <c r="BG450" s="78">
        <f t="shared" si="176"/>
        <v>0</v>
      </c>
      <c r="BH450" s="78">
        <f t="shared" si="176"/>
        <v>0</v>
      </c>
      <c r="BI450" s="79"/>
      <c r="BJ450" s="79"/>
      <c r="BK450" s="79"/>
      <c r="BL450" s="79"/>
      <c r="BM450" s="79"/>
      <c r="BN450" s="79"/>
      <c r="BO450" s="79"/>
      <c r="BP450" s="79"/>
      <c r="BQ450" s="79"/>
      <c r="BR450" s="79"/>
      <c r="BS450" s="79"/>
      <c r="BT450" s="79"/>
      <c r="BU450" s="79"/>
      <c r="BV450" s="79"/>
      <c r="BW450" s="79"/>
      <c r="BX450" s="79"/>
      <c r="BY450" s="79"/>
      <c r="BZ450" s="79"/>
      <c r="CA450" s="79"/>
      <c r="CB450" s="79"/>
      <c r="CC450" s="79"/>
      <c r="CD450" s="79"/>
      <c r="CE450" s="79"/>
      <c r="CF450" s="79"/>
      <c r="CG450" s="79"/>
      <c r="CH450" s="79"/>
      <c r="CI450" s="79"/>
      <c r="CJ450" s="79"/>
      <c r="CK450" s="2"/>
      <c r="CL450" s="2"/>
      <c r="CM450" s="2"/>
      <c r="CN450" s="2"/>
      <c r="CO450" s="2"/>
      <c r="CP450" s="2"/>
      <c r="CQ450" s="2"/>
      <c r="CR450" s="2"/>
      <c r="CS450" s="2"/>
    </row>
    <row r="451" spans="2:97" ht="15.75" customHeight="1">
      <c r="B451" s="28"/>
      <c r="C451" s="28"/>
      <c r="D451" s="28"/>
      <c r="E451" s="28"/>
      <c r="F451" s="28"/>
      <c r="G451" s="183" t="s">
        <v>1228</v>
      </c>
      <c r="H451" s="184"/>
      <c r="I451" s="184"/>
      <c r="J451" s="184"/>
      <c r="K451" s="184"/>
      <c r="L451" s="185"/>
      <c r="M451" s="78">
        <f t="shared" ref="M451:V451" si="177">COUNTIF(M$314:M$355,"x")</f>
        <v>34</v>
      </c>
      <c r="N451" s="78">
        <f t="shared" si="177"/>
        <v>4</v>
      </c>
      <c r="O451" s="78">
        <f t="shared" si="177"/>
        <v>6</v>
      </c>
      <c r="P451" s="78">
        <f t="shared" si="177"/>
        <v>6</v>
      </c>
      <c r="Q451" s="78">
        <f t="shared" si="177"/>
        <v>5</v>
      </c>
      <c r="R451" s="78">
        <f t="shared" si="177"/>
        <v>1</v>
      </c>
      <c r="S451" s="78">
        <f t="shared" si="177"/>
        <v>3</v>
      </c>
      <c r="T451" s="78">
        <f t="shared" si="177"/>
        <v>2</v>
      </c>
      <c r="U451" s="78">
        <f t="shared" si="177"/>
        <v>3</v>
      </c>
      <c r="V451" s="78">
        <f t="shared" si="177"/>
        <v>4</v>
      </c>
      <c r="W451" s="28">
        <f t="shared" si="170"/>
        <v>34</v>
      </c>
      <c r="X451" s="28"/>
      <c r="Y451" s="95">
        <v>16</v>
      </c>
      <c r="Z451" s="78">
        <f t="shared" ref="Z451:BH451" si="178">COUNTIF(Z$314:Z$355,"x")</f>
        <v>0</v>
      </c>
      <c r="AA451" s="78">
        <f t="shared" si="178"/>
        <v>0</v>
      </c>
      <c r="AB451" s="78">
        <f t="shared" si="178"/>
        <v>0</v>
      </c>
      <c r="AC451" s="78">
        <f t="shared" si="178"/>
        <v>0</v>
      </c>
      <c r="AD451" s="78">
        <f t="shared" si="178"/>
        <v>0</v>
      </c>
      <c r="AE451" s="78">
        <f t="shared" si="178"/>
        <v>0</v>
      </c>
      <c r="AF451" s="78">
        <f t="shared" si="178"/>
        <v>0</v>
      </c>
      <c r="AG451" s="78">
        <f t="shared" si="178"/>
        <v>0</v>
      </c>
      <c r="AH451" s="78">
        <f t="shared" si="178"/>
        <v>0</v>
      </c>
      <c r="AI451" s="78">
        <f t="shared" si="178"/>
        <v>0</v>
      </c>
      <c r="AJ451" s="78">
        <f t="shared" si="178"/>
        <v>0</v>
      </c>
      <c r="AK451" s="78">
        <f t="shared" si="178"/>
        <v>0</v>
      </c>
      <c r="AL451" s="78">
        <f t="shared" si="178"/>
        <v>0</v>
      </c>
      <c r="AM451" s="78">
        <f t="shared" si="178"/>
        <v>0</v>
      </c>
      <c r="AN451" s="78">
        <f t="shared" si="178"/>
        <v>0</v>
      </c>
      <c r="AO451" s="78">
        <f t="shared" si="178"/>
        <v>0</v>
      </c>
      <c r="AP451" s="78">
        <f t="shared" si="178"/>
        <v>0</v>
      </c>
      <c r="AQ451" s="78">
        <f t="shared" si="178"/>
        <v>0</v>
      </c>
      <c r="AR451" s="78">
        <f t="shared" si="178"/>
        <v>0</v>
      </c>
      <c r="AS451" s="78">
        <f t="shared" si="178"/>
        <v>0</v>
      </c>
      <c r="AT451" s="78">
        <f t="shared" si="178"/>
        <v>0</v>
      </c>
      <c r="AU451" s="78">
        <f t="shared" si="178"/>
        <v>0</v>
      </c>
      <c r="AV451" s="78">
        <f t="shared" si="178"/>
        <v>0</v>
      </c>
      <c r="AW451" s="78">
        <f t="shared" si="178"/>
        <v>0</v>
      </c>
      <c r="AX451" s="78">
        <f t="shared" si="178"/>
        <v>0</v>
      </c>
      <c r="AY451" s="78">
        <f t="shared" si="178"/>
        <v>0</v>
      </c>
      <c r="AZ451" s="78">
        <f t="shared" si="178"/>
        <v>0</v>
      </c>
      <c r="BA451" s="78">
        <f t="shared" si="178"/>
        <v>0</v>
      </c>
      <c r="BB451" s="78">
        <f t="shared" si="178"/>
        <v>0</v>
      </c>
      <c r="BC451" s="78">
        <f t="shared" si="178"/>
        <v>0</v>
      </c>
      <c r="BD451" s="78">
        <f t="shared" si="178"/>
        <v>0</v>
      </c>
      <c r="BE451" s="78">
        <f t="shared" si="178"/>
        <v>0</v>
      </c>
      <c r="BF451" s="78">
        <f t="shared" si="178"/>
        <v>0</v>
      </c>
      <c r="BG451" s="78">
        <f t="shared" si="178"/>
        <v>0</v>
      </c>
      <c r="BH451" s="78">
        <f t="shared" si="178"/>
        <v>0</v>
      </c>
      <c r="BI451" s="79"/>
      <c r="BJ451" s="79"/>
      <c r="BK451" s="79"/>
      <c r="BL451" s="79"/>
      <c r="BM451" s="79"/>
      <c r="BN451" s="79"/>
      <c r="BO451" s="79"/>
      <c r="BP451" s="79"/>
      <c r="BQ451" s="79"/>
      <c r="BR451" s="79"/>
      <c r="BS451" s="79"/>
      <c r="BT451" s="79"/>
      <c r="BU451" s="79"/>
      <c r="BV451" s="79"/>
      <c r="BW451" s="79"/>
      <c r="BX451" s="79"/>
      <c r="BY451" s="79"/>
      <c r="BZ451" s="79"/>
      <c r="CA451" s="79"/>
      <c r="CB451" s="79"/>
      <c r="CC451" s="79"/>
      <c r="CD451" s="79"/>
      <c r="CE451" s="79"/>
      <c r="CF451" s="79"/>
      <c r="CG451" s="79"/>
      <c r="CH451" s="79"/>
      <c r="CI451" s="79"/>
      <c r="CJ451" s="79"/>
      <c r="CK451" s="2"/>
      <c r="CL451" s="2"/>
      <c r="CM451" s="2"/>
      <c r="CN451" s="2"/>
      <c r="CO451" s="2"/>
      <c r="CP451" s="2"/>
      <c r="CQ451" s="2"/>
      <c r="CR451" s="2"/>
      <c r="CS451" s="2"/>
    </row>
    <row r="452" spans="2:97" ht="15.75" customHeight="1">
      <c r="B452" s="28"/>
      <c r="C452" s="28"/>
      <c r="D452" s="28"/>
      <c r="E452" s="28"/>
      <c r="F452" s="28"/>
      <c r="G452" s="183" t="s">
        <v>1233</v>
      </c>
      <c r="H452" s="184"/>
      <c r="I452" s="184"/>
      <c r="J452" s="184"/>
      <c r="K452" s="184"/>
      <c r="L452" s="185"/>
      <c r="M452" s="78">
        <f t="shared" ref="M452:V452" si="179">COUNTIF(M$356:M$445,"x")</f>
        <v>86</v>
      </c>
      <c r="N452" s="78">
        <f t="shared" si="179"/>
        <v>10</v>
      </c>
      <c r="O452" s="78">
        <f t="shared" si="179"/>
        <v>9</v>
      </c>
      <c r="P452" s="78">
        <f t="shared" si="179"/>
        <v>10</v>
      </c>
      <c r="Q452" s="78">
        <f t="shared" si="179"/>
        <v>12</v>
      </c>
      <c r="R452" s="78">
        <f t="shared" si="179"/>
        <v>11</v>
      </c>
      <c r="S452" s="78">
        <f t="shared" si="179"/>
        <v>12</v>
      </c>
      <c r="T452" s="78">
        <f t="shared" si="179"/>
        <v>8</v>
      </c>
      <c r="U452" s="78">
        <f t="shared" si="179"/>
        <v>6</v>
      </c>
      <c r="V452" s="78">
        <f t="shared" si="179"/>
        <v>7</v>
      </c>
      <c r="W452" s="28">
        <f t="shared" si="170"/>
        <v>85</v>
      </c>
      <c r="X452" s="28"/>
      <c r="Y452" s="95">
        <v>28</v>
      </c>
      <c r="Z452" s="78">
        <f t="shared" ref="Z452:BH452" si="180">COUNTIF(Z$356:Z$445,"x")</f>
        <v>0</v>
      </c>
      <c r="AA452" s="78">
        <f t="shared" si="180"/>
        <v>0</v>
      </c>
      <c r="AB452" s="78">
        <f t="shared" si="180"/>
        <v>0</v>
      </c>
      <c r="AC452" s="78">
        <f t="shared" si="180"/>
        <v>0</v>
      </c>
      <c r="AD452" s="78">
        <f t="shared" si="180"/>
        <v>0</v>
      </c>
      <c r="AE452" s="78">
        <f t="shared" si="180"/>
        <v>0</v>
      </c>
      <c r="AF452" s="78">
        <f t="shared" si="180"/>
        <v>0</v>
      </c>
      <c r="AG452" s="78">
        <f t="shared" si="180"/>
        <v>0</v>
      </c>
      <c r="AH452" s="78">
        <f t="shared" si="180"/>
        <v>0</v>
      </c>
      <c r="AI452" s="78">
        <f t="shared" si="180"/>
        <v>0</v>
      </c>
      <c r="AJ452" s="78">
        <f t="shared" si="180"/>
        <v>0</v>
      </c>
      <c r="AK452" s="78">
        <f t="shared" si="180"/>
        <v>0</v>
      </c>
      <c r="AL452" s="78">
        <f t="shared" si="180"/>
        <v>0</v>
      </c>
      <c r="AM452" s="78">
        <f t="shared" si="180"/>
        <v>0</v>
      </c>
      <c r="AN452" s="78">
        <f t="shared" si="180"/>
        <v>0</v>
      </c>
      <c r="AO452" s="78">
        <f t="shared" si="180"/>
        <v>0</v>
      </c>
      <c r="AP452" s="78">
        <f t="shared" si="180"/>
        <v>0</v>
      </c>
      <c r="AQ452" s="78">
        <f t="shared" si="180"/>
        <v>0</v>
      </c>
      <c r="AR452" s="78">
        <f t="shared" si="180"/>
        <v>0</v>
      </c>
      <c r="AS452" s="78">
        <f t="shared" si="180"/>
        <v>0</v>
      </c>
      <c r="AT452" s="78">
        <f t="shared" si="180"/>
        <v>0</v>
      </c>
      <c r="AU452" s="78">
        <f t="shared" si="180"/>
        <v>0</v>
      </c>
      <c r="AV452" s="78">
        <f t="shared" si="180"/>
        <v>0</v>
      </c>
      <c r="AW452" s="78">
        <f t="shared" si="180"/>
        <v>0</v>
      </c>
      <c r="AX452" s="78">
        <f t="shared" si="180"/>
        <v>0</v>
      </c>
      <c r="AY452" s="78">
        <f t="shared" si="180"/>
        <v>0</v>
      </c>
      <c r="AZ452" s="78">
        <f t="shared" si="180"/>
        <v>0</v>
      </c>
      <c r="BA452" s="78">
        <f t="shared" si="180"/>
        <v>0</v>
      </c>
      <c r="BB452" s="78">
        <f t="shared" si="180"/>
        <v>0</v>
      </c>
      <c r="BC452" s="78">
        <f t="shared" si="180"/>
        <v>0</v>
      </c>
      <c r="BD452" s="78">
        <f t="shared" si="180"/>
        <v>0</v>
      </c>
      <c r="BE452" s="78">
        <f t="shared" si="180"/>
        <v>0</v>
      </c>
      <c r="BF452" s="78">
        <f t="shared" si="180"/>
        <v>0</v>
      </c>
      <c r="BG452" s="78">
        <f t="shared" si="180"/>
        <v>0</v>
      </c>
      <c r="BH452" s="78">
        <f t="shared" si="180"/>
        <v>0</v>
      </c>
      <c r="BI452" s="79"/>
      <c r="BJ452" s="79"/>
      <c r="BK452" s="79"/>
      <c r="BL452" s="79"/>
      <c r="BM452" s="79"/>
      <c r="BN452" s="79"/>
      <c r="BO452" s="79"/>
      <c r="BP452" s="79"/>
      <c r="BQ452" s="79"/>
      <c r="BR452" s="79"/>
      <c r="BS452" s="79"/>
      <c r="BT452" s="79"/>
      <c r="BU452" s="79"/>
      <c r="BV452" s="79"/>
      <c r="BW452" s="79"/>
      <c r="BX452" s="79"/>
      <c r="BY452" s="79"/>
      <c r="BZ452" s="79"/>
      <c r="CA452" s="79"/>
      <c r="CB452" s="79"/>
      <c r="CC452" s="79"/>
      <c r="CD452" s="79"/>
      <c r="CE452" s="79"/>
      <c r="CF452" s="79"/>
      <c r="CG452" s="79"/>
      <c r="CH452" s="79"/>
      <c r="CI452" s="79"/>
      <c r="CJ452" s="79"/>
      <c r="CK452" s="2"/>
      <c r="CL452" s="2"/>
      <c r="CM452" s="2"/>
      <c r="CN452" s="2"/>
      <c r="CO452" s="2"/>
      <c r="CP452" s="2"/>
      <c r="CQ452" s="2"/>
      <c r="CR452" s="2"/>
      <c r="CS452" s="2"/>
    </row>
    <row r="453" spans="2:97">
      <c r="B453" s="28"/>
      <c r="C453" s="28"/>
      <c r="D453" s="28"/>
      <c r="E453" s="28"/>
      <c r="F453" s="28"/>
      <c r="Y453" s="91"/>
    </row>
    <row r="454" spans="2:97">
      <c r="B454" s="28"/>
      <c r="C454" s="28"/>
      <c r="D454" s="28"/>
      <c r="E454" s="28"/>
      <c r="F454" s="28"/>
      <c r="G454" s="179" t="s">
        <v>324</v>
      </c>
      <c r="H454" s="180"/>
      <c r="I454" s="100"/>
      <c r="J454" s="23"/>
      <c r="K454" s="23"/>
      <c r="L454" s="23"/>
      <c r="M454" s="23"/>
      <c r="N454" s="23"/>
      <c r="O454" s="23"/>
      <c r="P454" s="23"/>
      <c r="Q454" s="23"/>
      <c r="R454" s="23"/>
      <c r="S454" s="23"/>
      <c r="T454" s="23"/>
      <c r="U454" s="23"/>
      <c r="V454" s="23"/>
      <c r="W454" s="23"/>
      <c r="X454" s="23"/>
      <c r="Y454" s="91"/>
      <c r="Z454" s="98">
        <f>SUM(Z455:Z463)</f>
        <v>33</v>
      </c>
      <c r="AA454" s="98">
        <f>SUM(AA455:AA463)</f>
        <v>33</v>
      </c>
      <c r="AB454" s="98">
        <f>SUM(AB455:AB463)</f>
        <v>32</v>
      </c>
      <c r="AC454" s="98">
        <f>SUM(AC455:AC463)</f>
        <v>33</v>
      </c>
      <c r="AD454" s="98">
        <f t="shared" ref="AD454:BH454" si="181">SUM(AD455:AD463)</f>
        <v>32</v>
      </c>
      <c r="AE454" s="98">
        <f t="shared" si="181"/>
        <v>31</v>
      </c>
      <c r="AF454" s="98">
        <f t="shared" si="181"/>
        <v>31</v>
      </c>
      <c r="AG454" s="98">
        <f t="shared" si="181"/>
        <v>31</v>
      </c>
      <c r="AH454" s="98">
        <f t="shared" si="181"/>
        <v>31</v>
      </c>
      <c r="AI454" s="98">
        <f t="shared" si="181"/>
        <v>26</v>
      </c>
      <c r="AJ454" s="98">
        <f t="shared" si="181"/>
        <v>26</v>
      </c>
      <c r="AK454" s="98">
        <f t="shared" si="181"/>
        <v>26</v>
      </c>
      <c r="AL454" s="98">
        <f t="shared" si="181"/>
        <v>28</v>
      </c>
      <c r="AM454" s="98">
        <f t="shared" si="181"/>
        <v>25</v>
      </c>
      <c r="AN454" s="98">
        <f t="shared" si="181"/>
        <v>26</v>
      </c>
      <c r="AO454" s="98">
        <f t="shared" si="181"/>
        <v>25</v>
      </c>
      <c r="AP454" s="98">
        <f t="shared" si="181"/>
        <v>25</v>
      </c>
      <c r="AQ454" s="98">
        <f t="shared" si="181"/>
        <v>26</v>
      </c>
      <c r="AR454" s="98">
        <f t="shared" si="181"/>
        <v>27</v>
      </c>
      <c r="AS454" s="98">
        <f t="shared" si="181"/>
        <v>28</v>
      </c>
      <c r="AT454" s="98">
        <f t="shared" si="181"/>
        <v>27</v>
      </c>
      <c r="AU454" s="98">
        <f t="shared" si="181"/>
        <v>27</v>
      </c>
      <c r="AV454" s="98">
        <f t="shared" si="181"/>
        <v>27</v>
      </c>
      <c r="AW454" s="98">
        <f t="shared" si="181"/>
        <v>23</v>
      </c>
      <c r="AX454" s="98">
        <f t="shared" si="181"/>
        <v>27</v>
      </c>
      <c r="AY454" s="98">
        <f t="shared" si="181"/>
        <v>27</v>
      </c>
      <c r="AZ454" s="98">
        <f t="shared" si="181"/>
        <v>25</v>
      </c>
      <c r="BA454" s="98">
        <f t="shared" si="181"/>
        <v>24</v>
      </c>
      <c r="BB454" s="98">
        <f t="shared" si="181"/>
        <v>24</v>
      </c>
      <c r="BC454" s="98">
        <f t="shared" si="181"/>
        <v>28</v>
      </c>
      <c r="BD454" s="98">
        <f t="shared" si="181"/>
        <v>28</v>
      </c>
      <c r="BE454" s="98">
        <f t="shared" si="181"/>
        <v>30</v>
      </c>
      <c r="BF454" s="98">
        <f t="shared" si="181"/>
        <v>25</v>
      </c>
      <c r="BG454" s="98">
        <f t="shared" si="181"/>
        <v>25</v>
      </c>
      <c r="BH454" s="98">
        <f t="shared" si="181"/>
        <v>26</v>
      </c>
      <c r="BI454" s="47"/>
      <c r="BJ454" s="47"/>
      <c r="BK454" s="47"/>
      <c r="BL454" s="47"/>
      <c r="BM454" s="47"/>
      <c r="BN454" s="47"/>
      <c r="BO454" s="47"/>
      <c r="BP454" s="47"/>
      <c r="BQ454" s="47"/>
      <c r="BR454" s="47"/>
      <c r="BS454" s="47"/>
      <c r="BT454" s="47"/>
      <c r="BU454" s="47"/>
      <c r="BV454" s="47"/>
      <c r="BW454" s="47"/>
      <c r="BX454" s="47"/>
      <c r="BY454" s="47"/>
      <c r="BZ454" s="47"/>
      <c r="CA454" s="47"/>
      <c r="CB454" s="47"/>
      <c r="CC454" s="47"/>
      <c r="CD454" s="47"/>
      <c r="CE454" s="47"/>
      <c r="CF454" s="47"/>
      <c r="CG454" s="47"/>
      <c r="CH454" s="47"/>
      <c r="CI454" s="47"/>
      <c r="CJ454" s="47"/>
    </row>
    <row r="455" spans="2:97">
      <c r="B455" s="28"/>
      <c r="C455" s="28"/>
      <c r="D455" s="28"/>
      <c r="E455" s="28"/>
      <c r="F455" s="28"/>
      <c r="G455" s="175" t="s">
        <v>374</v>
      </c>
      <c r="H455" s="176"/>
      <c r="I455" s="101"/>
      <c r="J455" s="23"/>
      <c r="K455" s="23"/>
      <c r="L455" s="23"/>
      <c r="M455" s="23"/>
      <c r="N455" s="23"/>
      <c r="O455" s="23"/>
      <c r="P455" s="23"/>
      <c r="Q455" s="23"/>
      <c r="R455" s="23"/>
      <c r="S455" s="23"/>
      <c r="T455" s="23"/>
      <c r="U455" s="23"/>
      <c r="V455" s="23"/>
      <c r="W455" s="23"/>
      <c r="X455" s="23"/>
      <c r="Y455" s="91"/>
      <c r="Z455" s="104">
        <f t="shared" ref="Z455:BH455" si="182">COUNTIF(Z$7:Z$445,"ĐTT")</f>
        <v>1</v>
      </c>
      <c r="AA455" s="104">
        <f t="shared" si="182"/>
        <v>2</v>
      </c>
      <c r="AB455" s="104">
        <f t="shared" si="182"/>
        <v>1</v>
      </c>
      <c r="AC455" s="104">
        <f t="shared" si="182"/>
        <v>2</v>
      </c>
      <c r="AD455" s="104">
        <f t="shared" si="182"/>
        <v>1</v>
      </c>
      <c r="AE455" s="104">
        <f t="shared" si="182"/>
        <v>0</v>
      </c>
      <c r="AF455" s="104">
        <f t="shared" si="182"/>
        <v>0</v>
      </c>
      <c r="AG455" s="104">
        <f t="shared" si="182"/>
        <v>0</v>
      </c>
      <c r="AH455" s="104">
        <f t="shared" si="182"/>
        <v>0</v>
      </c>
      <c r="AI455" s="104">
        <f t="shared" si="182"/>
        <v>0</v>
      </c>
      <c r="AJ455" s="104">
        <f t="shared" si="182"/>
        <v>0</v>
      </c>
      <c r="AK455" s="104">
        <f t="shared" si="182"/>
        <v>0</v>
      </c>
      <c r="AL455" s="104">
        <f t="shared" si="182"/>
        <v>0</v>
      </c>
      <c r="AM455" s="104">
        <f t="shared" si="182"/>
        <v>0</v>
      </c>
      <c r="AN455" s="104">
        <f t="shared" si="182"/>
        <v>0</v>
      </c>
      <c r="AO455" s="104">
        <f t="shared" si="182"/>
        <v>0</v>
      </c>
      <c r="AP455" s="104">
        <f t="shared" si="182"/>
        <v>0</v>
      </c>
      <c r="AQ455" s="104">
        <f t="shared" si="182"/>
        <v>0</v>
      </c>
      <c r="AR455" s="104">
        <f t="shared" si="182"/>
        <v>0</v>
      </c>
      <c r="AS455" s="104">
        <f t="shared" si="182"/>
        <v>0</v>
      </c>
      <c r="AT455" s="104">
        <f t="shared" si="182"/>
        <v>0</v>
      </c>
      <c r="AU455" s="104">
        <f t="shared" si="182"/>
        <v>0</v>
      </c>
      <c r="AV455" s="104">
        <f t="shared" si="182"/>
        <v>0</v>
      </c>
      <c r="AW455" s="104">
        <f t="shared" si="182"/>
        <v>1</v>
      </c>
      <c r="AX455" s="104">
        <f t="shared" si="182"/>
        <v>0</v>
      </c>
      <c r="AY455" s="104">
        <f t="shared" si="182"/>
        <v>0</v>
      </c>
      <c r="AZ455" s="104">
        <f t="shared" si="182"/>
        <v>1</v>
      </c>
      <c r="BA455" s="104">
        <f t="shared" si="182"/>
        <v>1</v>
      </c>
      <c r="BB455" s="104">
        <f t="shared" si="182"/>
        <v>1</v>
      </c>
      <c r="BC455" s="104">
        <f t="shared" si="182"/>
        <v>2</v>
      </c>
      <c r="BD455" s="104">
        <f t="shared" si="182"/>
        <v>2</v>
      </c>
      <c r="BE455" s="104">
        <f t="shared" si="182"/>
        <v>2</v>
      </c>
      <c r="BF455" s="104">
        <f t="shared" si="182"/>
        <v>4</v>
      </c>
      <c r="BG455" s="104">
        <f t="shared" si="182"/>
        <v>4</v>
      </c>
      <c r="BH455" s="104">
        <f t="shared" si="182"/>
        <v>4</v>
      </c>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row>
    <row r="456" spans="2:97">
      <c r="B456" s="28"/>
      <c r="C456" s="28"/>
      <c r="D456" s="28"/>
      <c r="E456" s="28"/>
      <c r="F456" s="28"/>
      <c r="G456" s="175" t="s">
        <v>375</v>
      </c>
      <c r="H456" s="176"/>
      <c r="I456" s="101"/>
      <c r="J456" s="23"/>
      <c r="K456" s="23"/>
      <c r="L456" s="23"/>
      <c r="M456" s="23"/>
      <c r="N456" s="23"/>
      <c r="O456" s="23"/>
      <c r="P456" s="23"/>
      <c r="Q456" s="23"/>
      <c r="R456" s="23"/>
      <c r="S456" s="23"/>
      <c r="T456" s="23"/>
      <c r="U456" s="23"/>
      <c r="V456" s="23"/>
      <c r="W456" s="23"/>
      <c r="X456" s="23"/>
      <c r="Y456" s="91"/>
      <c r="Z456" s="104">
        <f t="shared" ref="Z456:BH456" si="183">COUNTIF(Z$7:Z$445,"TDS")</f>
        <v>3</v>
      </c>
      <c r="AA456" s="104">
        <f t="shared" si="183"/>
        <v>3</v>
      </c>
      <c r="AB456" s="104">
        <f t="shared" si="183"/>
        <v>3</v>
      </c>
      <c r="AC456" s="104">
        <f t="shared" si="183"/>
        <v>3</v>
      </c>
      <c r="AD456" s="104">
        <f t="shared" si="183"/>
        <v>3</v>
      </c>
      <c r="AE456" s="104">
        <f t="shared" si="183"/>
        <v>2</v>
      </c>
      <c r="AF456" s="104">
        <f t="shared" si="183"/>
        <v>2</v>
      </c>
      <c r="AG456" s="104">
        <f t="shared" si="183"/>
        <v>2</v>
      </c>
      <c r="AH456" s="104">
        <f t="shared" si="183"/>
        <v>2</v>
      </c>
      <c r="AI456" s="104">
        <f t="shared" si="183"/>
        <v>1</v>
      </c>
      <c r="AJ456" s="104">
        <f t="shared" si="183"/>
        <v>1</v>
      </c>
      <c r="AK456" s="104">
        <f t="shared" si="183"/>
        <v>1</v>
      </c>
      <c r="AL456" s="104">
        <f t="shared" si="183"/>
        <v>1</v>
      </c>
      <c r="AM456" s="104">
        <f t="shared" si="183"/>
        <v>1</v>
      </c>
      <c r="AN456" s="104">
        <f t="shared" si="183"/>
        <v>1</v>
      </c>
      <c r="AO456" s="104">
        <f t="shared" si="183"/>
        <v>1</v>
      </c>
      <c r="AP456" s="104">
        <f t="shared" si="183"/>
        <v>1</v>
      </c>
      <c r="AQ456" s="104">
        <f t="shared" si="183"/>
        <v>1</v>
      </c>
      <c r="AR456" s="104">
        <f t="shared" si="183"/>
        <v>1</v>
      </c>
      <c r="AS456" s="104">
        <f t="shared" si="183"/>
        <v>1</v>
      </c>
      <c r="AT456" s="104">
        <f t="shared" si="183"/>
        <v>1</v>
      </c>
      <c r="AU456" s="104">
        <f t="shared" si="183"/>
        <v>1</v>
      </c>
      <c r="AV456" s="104">
        <f t="shared" si="183"/>
        <v>1</v>
      </c>
      <c r="AW456" s="104">
        <f t="shared" si="183"/>
        <v>1</v>
      </c>
      <c r="AX456" s="104">
        <f t="shared" si="183"/>
        <v>1</v>
      </c>
      <c r="AY456" s="104">
        <f t="shared" si="183"/>
        <v>1</v>
      </c>
      <c r="AZ456" s="104">
        <f t="shared" si="183"/>
        <v>1</v>
      </c>
      <c r="BA456" s="104">
        <f t="shared" si="183"/>
        <v>1</v>
      </c>
      <c r="BB456" s="104">
        <f t="shared" si="183"/>
        <v>1</v>
      </c>
      <c r="BC456" s="104">
        <f t="shared" si="183"/>
        <v>1</v>
      </c>
      <c r="BD456" s="104">
        <f t="shared" si="183"/>
        <v>1</v>
      </c>
      <c r="BE456" s="104">
        <f t="shared" si="183"/>
        <v>1</v>
      </c>
      <c r="BF456" s="104">
        <f t="shared" si="183"/>
        <v>1</v>
      </c>
      <c r="BG456" s="104">
        <f t="shared" si="183"/>
        <v>1</v>
      </c>
      <c r="BH456" s="104">
        <f t="shared" si="183"/>
        <v>1</v>
      </c>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row>
    <row r="457" spans="2:97">
      <c r="B457" s="28"/>
      <c r="C457" s="28"/>
      <c r="D457" s="28"/>
      <c r="E457" s="28"/>
      <c r="F457" s="28"/>
      <c r="G457" s="175" t="s">
        <v>376</v>
      </c>
      <c r="H457" s="176"/>
      <c r="I457" s="101"/>
      <c r="J457" s="23"/>
      <c r="K457" s="23"/>
      <c r="L457" s="23"/>
      <c r="M457" s="23"/>
      <c r="N457" s="23"/>
      <c r="O457" s="23"/>
      <c r="P457" s="23"/>
      <c r="Q457" s="23"/>
      <c r="R457" s="23"/>
      <c r="S457" s="23"/>
      <c r="T457" s="23"/>
      <c r="U457" s="23"/>
      <c r="V457" s="23"/>
      <c r="W457" s="23"/>
      <c r="X457" s="23"/>
      <c r="Y457" s="91"/>
      <c r="Z457" s="104">
        <f t="shared" ref="Z457:BH457" si="184">COUNTIF(Z$7:Z$445,"HĐG")</f>
        <v>3</v>
      </c>
      <c r="AA457" s="104">
        <f t="shared" si="184"/>
        <v>3</v>
      </c>
      <c r="AB457" s="104">
        <f t="shared" si="184"/>
        <v>3</v>
      </c>
      <c r="AC457" s="104">
        <f t="shared" si="184"/>
        <v>3</v>
      </c>
      <c r="AD457" s="104">
        <f t="shared" si="184"/>
        <v>3</v>
      </c>
      <c r="AE457" s="104">
        <f t="shared" si="184"/>
        <v>4</v>
      </c>
      <c r="AF457" s="104">
        <f t="shared" si="184"/>
        <v>4</v>
      </c>
      <c r="AG457" s="104">
        <f t="shared" si="184"/>
        <v>4</v>
      </c>
      <c r="AH457" s="104">
        <f t="shared" si="184"/>
        <v>4</v>
      </c>
      <c r="AI457" s="104">
        <f t="shared" si="184"/>
        <v>3</v>
      </c>
      <c r="AJ457" s="104">
        <f t="shared" si="184"/>
        <v>3</v>
      </c>
      <c r="AK457" s="104">
        <f t="shared" si="184"/>
        <v>3</v>
      </c>
      <c r="AL457" s="104">
        <f t="shared" si="184"/>
        <v>4</v>
      </c>
      <c r="AM457" s="104">
        <f t="shared" si="184"/>
        <v>3</v>
      </c>
      <c r="AN457" s="104">
        <f t="shared" si="184"/>
        <v>3</v>
      </c>
      <c r="AO457" s="104">
        <f t="shared" si="184"/>
        <v>3</v>
      </c>
      <c r="AP457" s="104">
        <f t="shared" si="184"/>
        <v>3</v>
      </c>
      <c r="AQ457" s="104">
        <f t="shared" si="184"/>
        <v>3</v>
      </c>
      <c r="AR457" s="104">
        <f t="shared" si="184"/>
        <v>5</v>
      </c>
      <c r="AS457" s="104">
        <f t="shared" si="184"/>
        <v>6</v>
      </c>
      <c r="AT457" s="104">
        <f t="shared" si="184"/>
        <v>5</v>
      </c>
      <c r="AU457" s="104">
        <f t="shared" si="184"/>
        <v>5</v>
      </c>
      <c r="AV457" s="104">
        <f t="shared" si="184"/>
        <v>4</v>
      </c>
      <c r="AW457" s="104">
        <f t="shared" si="184"/>
        <v>3</v>
      </c>
      <c r="AX457" s="104">
        <f t="shared" si="184"/>
        <v>4</v>
      </c>
      <c r="AY457" s="104">
        <f t="shared" si="184"/>
        <v>4</v>
      </c>
      <c r="AZ457" s="104">
        <f t="shared" si="184"/>
        <v>3</v>
      </c>
      <c r="BA457" s="104">
        <f t="shared" si="184"/>
        <v>3</v>
      </c>
      <c r="BB457" s="104">
        <f t="shared" si="184"/>
        <v>3</v>
      </c>
      <c r="BC457" s="104">
        <f t="shared" si="184"/>
        <v>2</v>
      </c>
      <c r="BD457" s="104">
        <f t="shared" si="184"/>
        <v>2</v>
      </c>
      <c r="BE457" s="104">
        <f t="shared" si="184"/>
        <v>2</v>
      </c>
      <c r="BF457" s="104">
        <f t="shared" si="184"/>
        <v>4</v>
      </c>
      <c r="BG457" s="104">
        <f t="shared" si="184"/>
        <v>4</v>
      </c>
      <c r="BH457" s="104">
        <f t="shared" si="184"/>
        <v>4</v>
      </c>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row>
    <row r="458" spans="2:97">
      <c r="B458" s="28"/>
      <c r="C458" s="28"/>
      <c r="D458" s="28"/>
      <c r="E458" s="28"/>
      <c r="F458" s="28"/>
      <c r="G458" s="175" t="s">
        <v>377</v>
      </c>
      <c r="H458" s="176"/>
      <c r="I458" s="101"/>
      <c r="J458" s="23"/>
      <c r="K458" s="23"/>
      <c r="L458" s="23"/>
      <c r="M458" s="23"/>
      <c r="N458" s="23"/>
      <c r="O458" s="23"/>
      <c r="P458" s="23"/>
      <c r="Q458" s="23"/>
      <c r="R458" s="23"/>
      <c r="S458" s="23"/>
      <c r="T458" s="23"/>
      <c r="U458" s="23"/>
      <c r="V458" s="23"/>
      <c r="W458" s="23"/>
      <c r="X458" s="23"/>
      <c r="Y458" s="91"/>
      <c r="Z458" s="104">
        <f t="shared" ref="Z458:BH458" si="185">COUNTIF(Z$7:Z$445,"HĐNT")</f>
        <v>4</v>
      </c>
      <c r="AA458" s="104">
        <f t="shared" si="185"/>
        <v>4</v>
      </c>
      <c r="AB458" s="104">
        <f t="shared" si="185"/>
        <v>4</v>
      </c>
      <c r="AC458" s="104">
        <f t="shared" si="185"/>
        <v>4</v>
      </c>
      <c r="AD458" s="104">
        <f t="shared" si="185"/>
        <v>4</v>
      </c>
      <c r="AE458" s="104">
        <f t="shared" si="185"/>
        <v>4</v>
      </c>
      <c r="AF458" s="104">
        <f t="shared" si="185"/>
        <v>4</v>
      </c>
      <c r="AG458" s="104">
        <f t="shared" si="185"/>
        <v>4</v>
      </c>
      <c r="AH458" s="104">
        <f t="shared" si="185"/>
        <v>4</v>
      </c>
      <c r="AI458" s="104">
        <f t="shared" si="185"/>
        <v>3</v>
      </c>
      <c r="AJ458" s="104">
        <f t="shared" si="185"/>
        <v>3</v>
      </c>
      <c r="AK458" s="104">
        <f t="shared" si="185"/>
        <v>3</v>
      </c>
      <c r="AL458" s="104">
        <f t="shared" si="185"/>
        <v>3</v>
      </c>
      <c r="AM458" s="104">
        <f t="shared" si="185"/>
        <v>3</v>
      </c>
      <c r="AN458" s="104">
        <f t="shared" si="185"/>
        <v>3</v>
      </c>
      <c r="AO458" s="104">
        <f t="shared" si="185"/>
        <v>3</v>
      </c>
      <c r="AP458" s="104">
        <f t="shared" si="185"/>
        <v>3</v>
      </c>
      <c r="AQ458" s="104">
        <f t="shared" si="185"/>
        <v>3</v>
      </c>
      <c r="AR458" s="104">
        <f t="shared" si="185"/>
        <v>8</v>
      </c>
      <c r="AS458" s="104">
        <f t="shared" si="185"/>
        <v>8</v>
      </c>
      <c r="AT458" s="104">
        <f t="shared" si="185"/>
        <v>8</v>
      </c>
      <c r="AU458" s="104">
        <f t="shared" si="185"/>
        <v>8</v>
      </c>
      <c r="AV458" s="104">
        <f t="shared" si="185"/>
        <v>8</v>
      </c>
      <c r="AW458" s="104">
        <f t="shared" si="185"/>
        <v>6</v>
      </c>
      <c r="AX458" s="104">
        <f t="shared" si="185"/>
        <v>8</v>
      </c>
      <c r="AY458" s="104">
        <f t="shared" si="185"/>
        <v>8</v>
      </c>
      <c r="AZ458" s="104">
        <f t="shared" si="185"/>
        <v>7</v>
      </c>
      <c r="BA458" s="104">
        <f t="shared" si="185"/>
        <v>6</v>
      </c>
      <c r="BB458" s="104">
        <f t="shared" si="185"/>
        <v>6</v>
      </c>
      <c r="BC458" s="104">
        <f t="shared" si="185"/>
        <v>6</v>
      </c>
      <c r="BD458" s="104">
        <f t="shared" si="185"/>
        <v>6</v>
      </c>
      <c r="BE458" s="104">
        <f t="shared" si="185"/>
        <v>6</v>
      </c>
      <c r="BF458" s="104">
        <f t="shared" si="185"/>
        <v>6</v>
      </c>
      <c r="BG458" s="104">
        <f t="shared" si="185"/>
        <v>6</v>
      </c>
      <c r="BH458" s="104">
        <f t="shared" si="185"/>
        <v>6</v>
      </c>
      <c r="BI458" s="48"/>
      <c r="BJ458" s="48"/>
      <c r="BK458" s="48"/>
      <c r="BL458" s="48"/>
      <c r="BM458" s="48"/>
      <c r="BN458" s="48"/>
      <c r="BO458" s="48"/>
      <c r="BP458" s="48"/>
      <c r="BQ458" s="48"/>
      <c r="BR458" s="48"/>
      <c r="BS458" s="48"/>
      <c r="BT458" s="48"/>
      <c r="BU458" s="48"/>
      <c r="BV458" s="48"/>
      <c r="BW458" s="48"/>
      <c r="BX458" s="48"/>
      <c r="BY458" s="48"/>
      <c r="BZ458" s="48"/>
      <c r="CA458" s="48"/>
      <c r="CB458" s="48"/>
      <c r="CC458" s="48"/>
      <c r="CD458" s="48"/>
      <c r="CE458" s="48"/>
      <c r="CF458" s="48"/>
      <c r="CG458" s="48"/>
      <c r="CH458" s="48"/>
      <c r="CI458" s="48"/>
      <c r="CJ458" s="48"/>
    </row>
    <row r="459" spans="2:97">
      <c r="B459" s="28"/>
      <c r="C459" s="28"/>
      <c r="D459" s="28"/>
      <c r="E459" s="28"/>
      <c r="F459" s="28"/>
      <c r="G459" s="175" t="s">
        <v>378</v>
      </c>
      <c r="H459" s="176"/>
      <c r="I459" s="101"/>
      <c r="J459" s="23"/>
      <c r="K459" s="23"/>
      <c r="L459" s="23"/>
      <c r="M459" s="23"/>
      <c r="N459" s="23"/>
      <c r="O459" s="23"/>
      <c r="P459" s="23"/>
      <c r="Q459" s="23"/>
      <c r="R459" s="23"/>
      <c r="S459" s="23"/>
      <c r="T459" s="23"/>
      <c r="U459" s="23"/>
      <c r="V459" s="23"/>
      <c r="W459" s="23"/>
      <c r="X459" s="23"/>
      <c r="Y459" s="91"/>
      <c r="Z459" s="104">
        <f t="shared" ref="Z459:BH459" si="186">COUNTIF(Z$7:Z$445,"VS-AN")</f>
        <v>5</v>
      </c>
      <c r="AA459" s="104">
        <f t="shared" si="186"/>
        <v>5</v>
      </c>
      <c r="AB459" s="104">
        <f t="shared" si="186"/>
        <v>5</v>
      </c>
      <c r="AC459" s="104">
        <f t="shared" si="186"/>
        <v>5</v>
      </c>
      <c r="AD459" s="104">
        <f t="shared" si="186"/>
        <v>5</v>
      </c>
      <c r="AE459" s="104">
        <f t="shared" si="186"/>
        <v>3</v>
      </c>
      <c r="AF459" s="104">
        <f t="shared" si="186"/>
        <v>3</v>
      </c>
      <c r="AG459" s="104">
        <f t="shared" si="186"/>
        <v>3</v>
      </c>
      <c r="AH459" s="104">
        <f t="shared" si="186"/>
        <v>3</v>
      </c>
      <c r="AI459" s="104">
        <f t="shared" si="186"/>
        <v>3</v>
      </c>
      <c r="AJ459" s="104">
        <f t="shared" si="186"/>
        <v>3</v>
      </c>
      <c r="AK459" s="104">
        <f t="shared" si="186"/>
        <v>3</v>
      </c>
      <c r="AL459" s="104">
        <f t="shared" si="186"/>
        <v>3</v>
      </c>
      <c r="AM459" s="104">
        <f t="shared" si="186"/>
        <v>4</v>
      </c>
      <c r="AN459" s="104">
        <f t="shared" si="186"/>
        <v>4</v>
      </c>
      <c r="AO459" s="104">
        <f t="shared" si="186"/>
        <v>4</v>
      </c>
      <c r="AP459" s="104">
        <f t="shared" si="186"/>
        <v>4</v>
      </c>
      <c r="AQ459" s="104">
        <f t="shared" si="186"/>
        <v>4</v>
      </c>
      <c r="AR459" s="104">
        <f t="shared" si="186"/>
        <v>2</v>
      </c>
      <c r="AS459" s="104">
        <f t="shared" si="186"/>
        <v>2</v>
      </c>
      <c r="AT459" s="104">
        <f t="shared" si="186"/>
        <v>2</v>
      </c>
      <c r="AU459" s="104">
        <f t="shared" si="186"/>
        <v>2</v>
      </c>
      <c r="AV459" s="104">
        <f t="shared" si="186"/>
        <v>2</v>
      </c>
      <c r="AW459" s="104">
        <f t="shared" si="186"/>
        <v>2</v>
      </c>
      <c r="AX459" s="104">
        <f t="shared" si="186"/>
        <v>2</v>
      </c>
      <c r="AY459" s="104">
        <f t="shared" si="186"/>
        <v>2</v>
      </c>
      <c r="AZ459" s="104">
        <f t="shared" si="186"/>
        <v>2</v>
      </c>
      <c r="BA459" s="104">
        <f t="shared" si="186"/>
        <v>2</v>
      </c>
      <c r="BB459" s="104">
        <f t="shared" si="186"/>
        <v>2</v>
      </c>
      <c r="BC459" s="104">
        <f t="shared" si="186"/>
        <v>2</v>
      </c>
      <c r="BD459" s="104">
        <f t="shared" si="186"/>
        <v>2</v>
      </c>
      <c r="BE459" s="104">
        <f t="shared" si="186"/>
        <v>2</v>
      </c>
      <c r="BF459" s="104">
        <f t="shared" si="186"/>
        <v>1</v>
      </c>
      <c r="BG459" s="104">
        <f t="shared" si="186"/>
        <v>1</v>
      </c>
      <c r="BH459" s="104">
        <f t="shared" si="186"/>
        <v>1</v>
      </c>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row>
    <row r="460" spans="2:97">
      <c r="B460" s="28"/>
      <c r="C460" s="28"/>
      <c r="D460" s="28"/>
      <c r="E460" s="28"/>
      <c r="F460" s="28"/>
      <c r="G460" s="175" t="s">
        <v>379</v>
      </c>
      <c r="H460" s="176"/>
      <c r="I460" s="101"/>
      <c r="J460" s="23"/>
      <c r="K460" s="23"/>
      <c r="L460" s="23"/>
      <c r="M460" s="23"/>
      <c r="N460" s="23"/>
      <c r="O460" s="23"/>
      <c r="P460" s="23"/>
      <c r="Q460" s="23"/>
      <c r="R460" s="23"/>
      <c r="S460" s="23"/>
      <c r="T460" s="23"/>
      <c r="U460" s="23"/>
      <c r="V460" s="23"/>
      <c r="W460" s="23"/>
      <c r="X460" s="23"/>
      <c r="Y460" s="91"/>
      <c r="Z460" s="104">
        <f t="shared" ref="Z460:BH460" si="187">COUNTIF(Z$7:Z$445,"HĐC")</f>
        <v>12</v>
      </c>
      <c r="AA460" s="104">
        <f t="shared" si="187"/>
        <v>11</v>
      </c>
      <c r="AB460" s="104">
        <f t="shared" si="187"/>
        <v>11</v>
      </c>
      <c r="AC460" s="104">
        <f t="shared" si="187"/>
        <v>11</v>
      </c>
      <c r="AD460" s="104">
        <f t="shared" si="187"/>
        <v>11</v>
      </c>
      <c r="AE460" s="104">
        <f t="shared" si="187"/>
        <v>13</v>
      </c>
      <c r="AF460" s="104">
        <f t="shared" si="187"/>
        <v>13</v>
      </c>
      <c r="AG460" s="104">
        <f t="shared" si="187"/>
        <v>13</v>
      </c>
      <c r="AH460" s="104">
        <f t="shared" si="187"/>
        <v>13</v>
      </c>
      <c r="AI460" s="104">
        <f t="shared" si="187"/>
        <v>11</v>
      </c>
      <c r="AJ460" s="104">
        <f t="shared" si="187"/>
        <v>11</v>
      </c>
      <c r="AK460" s="104">
        <f t="shared" si="187"/>
        <v>11</v>
      </c>
      <c r="AL460" s="104">
        <f t="shared" si="187"/>
        <v>12</v>
      </c>
      <c r="AM460" s="104">
        <f t="shared" si="187"/>
        <v>9</v>
      </c>
      <c r="AN460" s="104">
        <f t="shared" si="187"/>
        <v>10</v>
      </c>
      <c r="AO460" s="104">
        <f t="shared" si="187"/>
        <v>9</v>
      </c>
      <c r="AP460" s="104">
        <f t="shared" si="187"/>
        <v>9</v>
      </c>
      <c r="AQ460" s="104">
        <f t="shared" si="187"/>
        <v>10</v>
      </c>
      <c r="AR460" s="104">
        <f t="shared" si="187"/>
        <v>6</v>
      </c>
      <c r="AS460" s="104">
        <f t="shared" si="187"/>
        <v>6</v>
      </c>
      <c r="AT460" s="104">
        <f t="shared" si="187"/>
        <v>6</v>
      </c>
      <c r="AU460" s="104">
        <f t="shared" si="187"/>
        <v>6</v>
      </c>
      <c r="AV460" s="104">
        <f t="shared" si="187"/>
        <v>7</v>
      </c>
      <c r="AW460" s="104">
        <f t="shared" si="187"/>
        <v>5</v>
      </c>
      <c r="AX460" s="104">
        <f t="shared" si="187"/>
        <v>7</v>
      </c>
      <c r="AY460" s="104">
        <f t="shared" si="187"/>
        <v>7</v>
      </c>
      <c r="AZ460" s="104">
        <f t="shared" si="187"/>
        <v>6</v>
      </c>
      <c r="BA460" s="104">
        <f t="shared" si="187"/>
        <v>6</v>
      </c>
      <c r="BB460" s="104">
        <f t="shared" si="187"/>
        <v>6</v>
      </c>
      <c r="BC460" s="104">
        <f t="shared" si="187"/>
        <v>10</v>
      </c>
      <c r="BD460" s="104">
        <f t="shared" si="187"/>
        <v>10</v>
      </c>
      <c r="BE460" s="104">
        <f t="shared" si="187"/>
        <v>12</v>
      </c>
      <c r="BF460" s="104">
        <f t="shared" si="187"/>
        <v>4</v>
      </c>
      <c r="BG460" s="104">
        <f t="shared" si="187"/>
        <v>4</v>
      </c>
      <c r="BH460" s="104">
        <f t="shared" si="187"/>
        <v>5</v>
      </c>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row>
    <row r="461" spans="2:97">
      <c r="B461" s="28"/>
      <c r="C461" s="28"/>
      <c r="D461" s="28"/>
      <c r="E461" s="28"/>
      <c r="F461" s="28"/>
      <c r="G461" s="175" t="s">
        <v>380</v>
      </c>
      <c r="H461" s="176"/>
      <c r="I461" s="101"/>
      <c r="J461" s="23"/>
      <c r="K461" s="23"/>
      <c r="L461" s="23"/>
      <c r="M461" s="23"/>
      <c r="N461" s="23"/>
      <c r="O461" s="23"/>
      <c r="P461" s="23"/>
      <c r="Q461" s="23"/>
      <c r="R461" s="23"/>
      <c r="S461" s="23"/>
      <c r="T461" s="23"/>
      <c r="U461" s="23"/>
      <c r="V461" s="23"/>
      <c r="W461" s="23"/>
      <c r="X461" s="23"/>
      <c r="Y461" s="91"/>
      <c r="Z461" s="104">
        <f t="shared" ref="Z461:BH461" si="188">COUNTIF(Z$7:Z$445,"TQDN")</f>
        <v>0</v>
      </c>
      <c r="AA461" s="104">
        <f t="shared" si="188"/>
        <v>0</v>
      </c>
      <c r="AB461" s="104">
        <f t="shared" si="188"/>
        <v>0</v>
      </c>
      <c r="AC461" s="104">
        <f t="shared" si="188"/>
        <v>0</v>
      </c>
      <c r="AD461" s="104">
        <f t="shared" si="188"/>
        <v>0</v>
      </c>
      <c r="AE461" s="104">
        <f t="shared" si="188"/>
        <v>0</v>
      </c>
      <c r="AF461" s="104">
        <f t="shared" si="188"/>
        <v>0</v>
      </c>
      <c r="AG461" s="104">
        <f t="shared" si="188"/>
        <v>0</v>
      </c>
      <c r="AH461" s="104">
        <f t="shared" si="188"/>
        <v>0</v>
      </c>
      <c r="AI461" s="104">
        <f t="shared" si="188"/>
        <v>0</v>
      </c>
      <c r="AJ461" s="104">
        <f t="shared" si="188"/>
        <v>0</v>
      </c>
      <c r="AK461" s="104">
        <f t="shared" si="188"/>
        <v>0</v>
      </c>
      <c r="AL461" s="104">
        <f t="shared" si="188"/>
        <v>0</v>
      </c>
      <c r="AM461" s="104">
        <f t="shared" si="188"/>
        <v>0</v>
      </c>
      <c r="AN461" s="104">
        <f t="shared" si="188"/>
        <v>0</v>
      </c>
      <c r="AO461" s="104">
        <f t="shared" si="188"/>
        <v>0</v>
      </c>
      <c r="AP461" s="104">
        <f t="shared" si="188"/>
        <v>0</v>
      </c>
      <c r="AQ461" s="104">
        <f t="shared" si="188"/>
        <v>0</v>
      </c>
      <c r="AR461" s="104">
        <f t="shared" si="188"/>
        <v>0</v>
      </c>
      <c r="AS461" s="104">
        <f t="shared" si="188"/>
        <v>0</v>
      </c>
      <c r="AT461" s="104">
        <f t="shared" si="188"/>
        <v>0</v>
      </c>
      <c r="AU461" s="104">
        <f t="shared" si="188"/>
        <v>0</v>
      </c>
      <c r="AV461" s="104">
        <f t="shared" si="188"/>
        <v>0</v>
      </c>
      <c r="AW461" s="104">
        <f t="shared" si="188"/>
        <v>0</v>
      </c>
      <c r="AX461" s="104">
        <f t="shared" si="188"/>
        <v>0</v>
      </c>
      <c r="AY461" s="104">
        <f t="shared" si="188"/>
        <v>0</v>
      </c>
      <c r="AZ461" s="104">
        <f t="shared" si="188"/>
        <v>0</v>
      </c>
      <c r="BA461" s="104">
        <f t="shared" si="188"/>
        <v>0</v>
      </c>
      <c r="BB461" s="104">
        <f t="shared" si="188"/>
        <v>0</v>
      </c>
      <c r="BC461" s="104">
        <f t="shared" si="188"/>
        <v>0</v>
      </c>
      <c r="BD461" s="104">
        <f t="shared" si="188"/>
        <v>0</v>
      </c>
      <c r="BE461" s="104">
        <f t="shared" si="188"/>
        <v>0</v>
      </c>
      <c r="BF461" s="104">
        <f t="shared" si="188"/>
        <v>0</v>
      </c>
      <c r="BG461" s="104">
        <f t="shared" si="188"/>
        <v>0</v>
      </c>
      <c r="BH461" s="104">
        <f t="shared" si="188"/>
        <v>0</v>
      </c>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row>
    <row r="462" spans="2:97">
      <c r="B462" s="28"/>
      <c r="C462" s="28"/>
      <c r="D462" s="28"/>
      <c r="E462" s="28"/>
      <c r="F462" s="28"/>
      <c r="G462" s="175" t="s">
        <v>381</v>
      </c>
      <c r="H462" s="176"/>
      <c r="I462" s="101"/>
      <c r="J462" s="23"/>
      <c r="K462" s="23"/>
      <c r="L462" s="23"/>
      <c r="M462" s="23"/>
      <c r="N462" s="23"/>
      <c r="O462" s="23"/>
      <c r="P462" s="23"/>
      <c r="Q462" s="23"/>
      <c r="R462" s="23"/>
      <c r="S462" s="23"/>
      <c r="T462" s="23"/>
      <c r="U462" s="23"/>
      <c r="V462" s="23"/>
      <c r="W462" s="23"/>
      <c r="X462" s="23"/>
      <c r="Y462" s="91"/>
      <c r="Z462" s="104">
        <f t="shared" ref="Z462:BH462" si="189">COUNTIF(Z$7:Z$445,"LH")</f>
        <v>0</v>
      </c>
      <c r="AA462" s="104">
        <f t="shared" si="189"/>
        <v>0</v>
      </c>
      <c r="AB462" s="104">
        <f t="shared" si="189"/>
        <v>0</v>
      </c>
      <c r="AC462" s="104">
        <f t="shared" si="189"/>
        <v>0</v>
      </c>
      <c r="AD462" s="104">
        <f t="shared" si="189"/>
        <v>0</v>
      </c>
      <c r="AE462" s="104">
        <f t="shared" si="189"/>
        <v>0</v>
      </c>
      <c r="AF462" s="104">
        <f t="shared" si="189"/>
        <v>0</v>
      </c>
      <c r="AG462" s="104">
        <f t="shared" si="189"/>
        <v>0</v>
      </c>
      <c r="AH462" s="104">
        <f t="shared" si="189"/>
        <v>0</v>
      </c>
      <c r="AI462" s="104">
        <f t="shared" si="189"/>
        <v>0</v>
      </c>
      <c r="AJ462" s="104">
        <f t="shared" si="189"/>
        <v>0</v>
      </c>
      <c r="AK462" s="104">
        <f t="shared" si="189"/>
        <v>0</v>
      </c>
      <c r="AL462" s="104">
        <f t="shared" si="189"/>
        <v>0</v>
      </c>
      <c r="AM462" s="104">
        <f t="shared" si="189"/>
        <v>0</v>
      </c>
      <c r="AN462" s="104">
        <f t="shared" si="189"/>
        <v>0</v>
      </c>
      <c r="AO462" s="104">
        <f t="shared" si="189"/>
        <v>0</v>
      </c>
      <c r="AP462" s="104">
        <f t="shared" si="189"/>
        <v>0</v>
      </c>
      <c r="AQ462" s="104">
        <f t="shared" si="189"/>
        <v>0</v>
      </c>
      <c r="AR462" s="104">
        <f t="shared" si="189"/>
        <v>0</v>
      </c>
      <c r="AS462" s="104">
        <f t="shared" si="189"/>
        <v>0</v>
      </c>
      <c r="AT462" s="104">
        <f t="shared" si="189"/>
        <v>0</v>
      </c>
      <c r="AU462" s="104">
        <f t="shared" si="189"/>
        <v>0</v>
      </c>
      <c r="AV462" s="104">
        <f t="shared" si="189"/>
        <v>0</v>
      </c>
      <c r="AW462" s="104">
        <f t="shared" si="189"/>
        <v>0</v>
      </c>
      <c r="AX462" s="104">
        <f t="shared" si="189"/>
        <v>0</v>
      </c>
      <c r="AY462" s="104">
        <f t="shared" si="189"/>
        <v>0</v>
      </c>
      <c r="AZ462" s="104">
        <f t="shared" si="189"/>
        <v>0</v>
      </c>
      <c r="BA462" s="104">
        <f t="shared" si="189"/>
        <v>0</v>
      </c>
      <c r="BB462" s="104">
        <f t="shared" si="189"/>
        <v>0</v>
      </c>
      <c r="BC462" s="104">
        <f t="shared" si="189"/>
        <v>0</v>
      </c>
      <c r="BD462" s="104">
        <f t="shared" si="189"/>
        <v>0</v>
      </c>
      <c r="BE462" s="104">
        <f t="shared" si="189"/>
        <v>0</v>
      </c>
      <c r="BF462" s="104">
        <f t="shared" si="189"/>
        <v>0</v>
      </c>
      <c r="BG462" s="104">
        <f t="shared" si="189"/>
        <v>0</v>
      </c>
      <c r="BH462" s="104">
        <f t="shared" si="189"/>
        <v>0</v>
      </c>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row>
    <row r="463" spans="2:97">
      <c r="B463" s="28"/>
      <c r="C463" s="28"/>
      <c r="D463" s="28"/>
      <c r="E463" s="28"/>
      <c r="F463" s="28"/>
      <c r="G463" s="177" t="s">
        <v>382</v>
      </c>
      <c r="H463" s="178"/>
      <c r="I463" s="102"/>
      <c r="J463" s="23"/>
      <c r="K463" s="23"/>
      <c r="L463" s="23"/>
      <c r="M463" s="23"/>
      <c r="N463" s="23"/>
      <c r="O463" s="23"/>
      <c r="P463" s="23"/>
      <c r="Q463" s="23"/>
      <c r="R463" s="23"/>
      <c r="S463" s="23"/>
      <c r="T463" s="23"/>
      <c r="U463" s="23"/>
      <c r="V463" s="23"/>
      <c r="W463" s="23"/>
      <c r="X463" s="23"/>
      <c r="Y463" s="91"/>
      <c r="Z463" s="98">
        <f t="shared" ref="Z463:BH463" si="190">COUNTIF(Z$7:Z$445,"HĐH")</f>
        <v>5</v>
      </c>
      <c r="AA463" s="98">
        <f t="shared" si="190"/>
        <v>5</v>
      </c>
      <c r="AB463" s="98">
        <f t="shared" si="190"/>
        <v>5</v>
      </c>
      <c r="AC463" s="98">
        <f t="shared" si="190"/>
        <v>5</v>
      </c>
      <c r="AD463" s="98">
        <f t="shared" si="190"/>
        <v>5</v>
      </c>
      <c r="AE463" s="98">
        <f t="shared" si="190"/>
        <v>5</v>
      </c>
      <c r="AF463" s="98">
        <f t="shared" si="190"/>
        <v>5</v>
      </c>
      <c r="AG463" s="98">
        <f t="shared" si="190"/>
        <v>5</v>
      </c>
      <c r="AH463" s="98">
        <f t="shared" si="190"/>
        <v>5</v>
      </c>
      <c r="AI463" s="98">
        <f t="shared" si="190"/>
        <v>5</v>
      </c>
      <c r="AJ463" s="98">
        <f t="shared" si="190"/>
        <v>5</v>
      </c>
      <c r="AK463" s="98">
        <f t="shared" si="190"/>
        <v>5</v>
      </c>
      <c r="AL463" s="98">
        <f t="shared" si="190"/>
        <v>5</v>
      </c>
      <c r="AM463" s="98">
        <f t="shared" si="190"/>
        <v>5</v>
      </c>
      <c r="AN463" s="98">
        <f t="shared" si="190"/>
        <v>5</v>
      </c>
      <c r="AO463" s="98">
        <f t="shared" si="190"/>
        <v>5</v>
      </c>
      <c r="AP463" s="98">
        <f t="shared" si="190"/>
        <v>5</v>
      </c>
      <c r="AQ463" s="98">
        <f t="shared" si="190"/>
        <v>5</v>
      </c>
      <c r="AR463" s="98">
        <f t="shared" si="190"/>
        <v>5</v>
      </c>
      <c r="AS463" s="98">
        <f t="shared" si="190"/>
        <v>5</v>
      </c>
      <c r="AT463" s="98">
        <f t="shared" si="190"/>
        <v>5</v>
      </c>
      <c r="AU463" s="98">
        <f t="shared" si="190"/>
        <v>5</v>
      </c>
      <c r="AV463" s="98">
        <f t="shared" si="190"/>
        <v>5</v>
      </c>
      <c r="AW463" s="98">
        <f t="shared" si="190"/>
        <v>5</v>
      </c>
      <c r="AX463" s="98">
        <f t="shared" si="190"/>
        <v>5</v>
      </c>
      <c r="AY463" s="98">
        <f t="shared" si="190"/>
        <v>5</v>
      </c>
      <c r="AZ463" s="98">
        <f t="shared" si="190"/>
        <v>5</v>
      </c>
      <c r="BA463" s="98">
        <f t="shared" si="190"/>
        <v>5</v>
      </c>
      <c r="BB463" s="98">
        <f t="shared" si="190"/>
        <v>5</v>
      </c>
      <c r="BC463" s="98">
        <f t="shared" si="190"/>
        <v>5</v>
      </c>
      <c r="BD463" s="98">
        <f t="shared" si="190"/>
        <v>5</v>
      </c>
      <c r="BE463" s="98">
        <f t="shared" si="190"/>
        <v>5</v>
      </c>
      <c r="BF463" s="98">
        <f t="shared" si="190"/>
        <v>5</v>
      </c>
      <c r="BG463" s="98">
        <f t="shared" si="190"/>
        <v>5</v>
      </c>
      <c r="BH463" s="98">
        <f t="shared" si="190"/>
        <v>5</v>
      </c>
      <c r="BI463" s="47"/>
      <c r="BJ463" s="47"/>
      <c r="BK463" s="47"/>
      <c r="BL463" s="47"/>
      <c r="BM463" s="47"/>
      <c r="BN463" s="47"/>
      <c r="BO463" s="47"/>
      <c r="BP463" s="47"/>
      <c r="BQ463" s="47"/>
      <c r="BR463" s="47"/>
      <c r="BS463" s="47"/>
      <c r="BT463" s="47"/>
      <c r="BU463" s="47"/>
      <c r="BV463" s="47"/>
      <c r="BW463" s="47"/>
      <c r="BX463" s="47"/>
      <c r="BY463" s="47"/>
      <c r="BZ463" s="47"/>
      <c r="CA463" s="47"/>
      <c r="CB463" s="47"/>
      <c r="CC463" s="47"/>
      <c r="CD463" s="47"/>
      <c r="CE463" s="47"/>
      <c r="CF463" s="47"/>
      <c r="CG463" s="47"/>
      <c r="CH463" s="47"/>
      <c r="CI463" s="47"/>
      <c r="CJ463" s="47"/>
    </row>
    <row r="464" spans="2:97">
      <c r="B464" s="28"/>
      <c r="C464" s="28"/>
      <c r="D464" s="28"/>
      <c r="E464" s="28"/>
      <c r="F464" s="28"/>
      <c r="G464" s="172" t="s">
        <v>387</v>
      </c>
      <c r="H464" s="173"/>
      <c r="I464" s="103"/>
      <c r="J464" s="23"/>
      <c r="K464" s="23"/>
      <c r="L464" s="23"/>
      <c r="M464" s="23"/>
      <c r="N464" s="23"/>
      <c r="O464" s="23"/>
      <c r="P464" s="23"/>
      <c r="Q464" s="23"/>
      <c r="R464" s="23"/>
      <c r="S464" s="23"/>
      <c r="T464" s="23"/>
      <c r="U464" s="23"/>
      <c r="V464" s="23"/>
      <c r="W464" s="23"/>
      <c r="X464" s="23"/>
      <c r="Y464" s="91"/>
      <c r="Z464" s="27">
        <f t="shared" ref="Z464:BH464" si="191">COUNTIF(Z$7:Z$144,"HĐH")</f>
        <v>1</v>
      </c>
      <c r="AA464" s="27">
        <f t="shared" si="191"/>
        <v>1</v>
      </c>
      <c r="AB464" s="27">
        <f t="shared" si="191"/>
        <v>1</v>
      </c>
      <c r="AC464" s="27">
        <f t="shared" si="191"/>
        <v>1</v>
      </c>
      <c r="AD464" s="27">
        <f t="shared" si="191"/>
        <v>1</v>
      </c>
      <c r="AE464" s="27">
        <f t="shared" si="191"/>
        <v>1</v>
      </c>
      <c r="AF464" s="27">
        <f t="shared" si="191"/>
        <v>0</v>
      </c>
      <c r="AG464" s="27">
        <f t="shared" si="191"/>
        <v>1</v>
      </c>
      <c r="AH464" s="27">
        <f t="shared" si="191"/>
        <v>1</v>
      </c>
      <c r="AI464" s="27">
        <f t="shared" si="191"/>
        <v>1</v>
      </c>
      <c r="AJ464" s="27">
        <f t="shared" si="191"/>
        <v>1</v>
      </c>
      <c r="AK464" s="27">
        <f t="shared" si="191"/>
        <v>1</v>
      </c>
      <c r="AL464" s="27">
        <f t="shared" si="191"/>
        <v>1</v>
      </c>
      <c r="AM464" s="27">
        <f t="shared" si="191"/>
        <v>0</v>
      </c>
      <c r="AN464" s="27">
        <f t="shared" si="191"/>
        <v>1</v>
      </c>
      <c r="AO464" s="27">
        <f t="shared" si="191"/>
        <v>1</v>
      </c>
      <c r="AP464" s="27">
        <f t="shared" si="191"/>
        <v>1</v>
      </c>
      <c r="AQ464" s="27">
        <f t="shared" si="191"/>
        <v>1</v>
      </c>
      <c r="AR464" s="27">
        <f t="shared" si="191"/>
        <v>1</v>
      </c>
      <c r="AS464" s="27">
        <f t="shared" si="191"/>
        <v>1</v>
      </c>
      <c r="AT464" s="27">
        <f t="shared" si="191"/>
        <v>0</v>
      </c>
      <c r="AU464" s="27">
        <f t="shared" si="191"/>
        <v>0</v>
      </c>
      <c r="AV464" s="27">
        <f t="shared" si="191"/>
        <v>0</v>
      </c>
      <c r="AW464" s="27">
        <f t="shared" si="191"/>
        <v>1</v>
      </c>
      <c r="AX464" s="27">
        <f t="shared" si="191"/>
        <v>1</v>
      </c>
      <c r="AY464" s="27">
        <f t="shared" si="191"/>
        <v>1</v>
      </c>
      <c r="AZ464" s="27">
        <f t="shared" si="191"/>
        <v>0</v>
      </c>
      <c r="BA464" s="27">
        <f t="shared" si="191"/>
        <v>1</v>
      </c>
      <c r="BB464" s="27">
        <f t="shared" si="191"/>
        <v>1</v>
      </c>
      <c r="BC464" s="27">
        <f t="shared" si="191"/>
        <v>1</v>
      </c>
      <c r="BD464" s="27">
        <f t="shared" si="191"/>
        <v>1</v>
      </c>
      <c r="BE464" s="27">
        <f t="shared" si="191"/>
        <v>1</v>
      </c>
      <c r="BF464" s="27">
        <f t="shared" si="191"/>
        <v>1</v>
      </c>
      <c r="BG464" s="27">
        <f t="shared" si="191"/>
        <v>0</v>
      </c>
      <c r="BH464" s="27">
        <f t="shared" si="191"/>
        <v>1</v>
      </c>
      <c r="BI464" s="49"/>
      <c r="BJ464" s="49"/>
      <c r="BK464" s="49"/>
      <c r="BL464" s="49"/>
      <c r="BM464" s="49"/>
      <c r="BN464" s="49"/>
      <c r="BO464" s="49"/>
      <c r="BP464" s="49"/>
      <c r="BQ464" s="49"/>
      <c r="BR464" s="49"/>
      <c r="BS464" s="49"/>
      <c r="BT464" s="49"/>
      <c r="BU464" s="49"/>
      <c r="BV464" s="49"/>
      <c r="BW464" s="49"/>
      <c r="BX464" s="49"/>
      <c r="BY464" s="49"/>
      <c r="BZ464" s="49"/>
      <c r="CA464" s="49"/>
      <c r="CB464" s="49"/>
      <c r="CC464" s="49"/>
      <c r="CD464" s="49"/>
      <c r="CE464" s="49"/>
      <c r="CF464" s="49"/>
      <c r="CG464" s="49"/>
      <c r="CH464" s="49"/>
      <c r="CI464" s="49"/>
      <c r="CJ464" s="49"/>
    </row>
    <row r="465" spans="1:97">
      <c r="B465" s="28"/>
      <c r="C465" s="28"/>
      <c r="D465" s="28"/>
      <c r="E465" s="28"/>
      <c r="F465" s="28"/>
      <c r="G465" s="172" t="s">
        <v>383</v>
      </c>
      <c r="H465" s="173"/>
      <c r="I465" s="103"/>
      <c r="J465" s="23"/>
      <c r="K465" s="23"/>
      <c r="L465" s="23"/>
      <c r="M465" s="23"/>
      <c r="N465" s="23"/>
      <c r="O465" s="23"/>
      <c r="P465" s="23"/>
      <c r="Q465" s="23"/>
      <c r="R465" s="23"/>
      <c r="S465" s="23"/>
      <c r="T465" s="23"/>
      <c r="U465" s="23"/>
      <c r="V465" s="23"/>
      <c r="W465" s="23"/>
      <c r="X465" s="23"/>
      <c r="Y465" s="91"/>
      <c r="Z465" s="27">
        <f t="shared" ref="Z465:BH465" si="192">COUNTIF(Z$145:Z$230,"HĐH")</f>
        <v>1</v>
      </c>
      <c r="AA465" s="27">
        <f t="shared" si="192"/>
        <v>1</v>
      </c>
      <c r="AB465" s="27">
        <f t="shared" si="192"/>
        <v>1</v>
      </c>
      <c r="AC465" s="27">
        <f t="shared" si="192"/>
        <v>1</v>
      </c>
      <c r="AD465" s="27">
        <f t="shared" si="192"/>
        <v>2</v>
      </c>
      <c r="AE465" s="27">
        <f t="shared" si="192"/>
        <v>2</v>
      </c>
      <c r="AF465" s="27">
        <f t="shared" si="192"/>
        <v>2</v>
      </c>
      <c r="AG465" s="27">
        <f t="shared" si="192"/>
        <v>1</v>
      </c>
      <c r="AH465" s="27">
        <f t="shared" si="192"/>
        <v>1</v>
      </c>
      <c r="AI465" s="27">
        <f t="shared" si="192"/>
        <v>0</v>
      </c>
      <c r="AJ465" s="27">
        <f t="shared" si="192"/>
        <v>1</v>
      </c>
      <c r="AK465" s="27">
        <f t="shared" si="192"/>
        <v>1</v>
      </c>
      <c r="AL465" s="27">
        <f t="shared" si="192"/>
        <v>1</v>
      </c>
      <c r="AM465" s="27">
        <f t="shared" si="192"/>
        <v>2</v>
      </c>
      <c r="AN465" s="27">
        <f t="shared" si="192"/>
        <v>0</v>
      </c>
      <c r="AO465" s="27">
        <f t="shared" si="192"/>
        <v>1</v>
      </c>
      <c r="AP465" s="27">
        <f t="shared" si="192"/>
        <v>2</v>
      </c>
      <c r="AQ465" s="27">
        <f t="shared" si="192"/>
        <v>1</v>
      </c>
      <c r="AR465" s="27">
        <f t="shared" si="192"/>
        <v>1</v>
      </c>
      <c r="AS465" s="27">
        <f t="shared" si="192"/>
        <v>1</v>
      </c>
      <c r="AT465" s="27">
        <f t="shared" si="192"/>
        <v>2</v>
      </c>
      <c r="AU465" s="27">
        <f t="shared" si="192"/>
        <v>2</v>
      </c>
      <c r="AV465" s="27">
        <f t="shared" si="192"/>
        <v>1</v>
      </c>
      <c r="AW465" s="27">
        <f t="shared" si="192"/>
        <v>0</v>
      </c>
      <c r="AX465" s="27">
        <f t="shared" si="192"/>
        <v>1</v>
      </c>
      <c r="AY465" s="27">
        <f t="shared" si="192"/>
        <v>1</v>
      </c>
      <c r="AZ465" s="27">
        <f t="shared" si="192"/>
        <v>1</v>
      </c>
      <c r="BA465" s="27">
        <f t="shared" si="192"/>
        <v>2</v>
      </c>
      <c r="BB465" s="27">
        <f t="shared" si="192"/>
        <v>2</v>
      </c>
      <c r="BC465" s="27">
        <f t="shared" si="192"/>
        <v>2</v>
      </c>
      <c r="BD465" s="27">
        <f t="shared" si="192"/>
        <v>2</v>
      </c>
      <c r="BE465" s="27">
        <f t="shared" si="192"/>
        <v>2</v>
      </c>
      <c r="BF465" s="27">
        <f t="shared" si="192"/>
        <v>1</v>
      </c>
      <c r="BG465" s="27">
        <f t="shared" si="192"/>
        <v>1</v>
      </c>
      <c r="BH465" s="27">
        <f t="shared" si="192"/>
        <v>1</v>
      </c>
      <c r="BI465" s="49"/>
      <c r="BJ465" s="49"/>
      <c r="BK465" s="49"/>
      <c r="BL465" s="49"/>
      <c r="BM465" s="49"/>
      <c r="BN465" s="49"/>
      <c r="BO465" s="49"/>
      <c r="BP465" s="49"/>
      <c r="BQ465" s="49"/>
      <c r="BR465" s="49"/>
      <c r="BS465" s="49"/>
      <c r="BT465" s="49"/>
      <c r="BU465" s="49"/>
      <c r="BV465" s="49"/>
      <c r="BW465" s="49"/>
      <c r="BX465" s="49"/>
      <c r="BY465" s="49"/>
      <c r="BZ465" s="49"/>
      <c r="CA465" s="49"/>
      <c r="CB465" s="49"/>
      <c r="CC465" s="49"/>
      <c r="CD465" s="49"/>
      <c r="CE465" s="49"/>
      <c r="CF465" s="49"/>
      <c r="CG465" s="49"/>
      <c r="CH465" s="49"/>
      <c r="CI465" s="49"/>
      <c r="CJ465" s="49"/>
    </row>
    <row r="466" spans="1:97">
      <c r="B466" s="28"/>
      <c r="C466" s="28"/>
      <c r="D466" s="28"/>
      <c r="E466" s="28"/>
      <c r="F466" s="28"/>
      <c r="G466" s="172" t="s">
        <v>384</v>
      </c>
      <c r="H466" s="173"/>
      <c r="I466" s="103"/>
      <c r="J466" s="23"/>
      <c r="K466" s="23"/>
      <c r="L466" s="23"/>
      <c r="M466" s="23"/>
      <c r="N466" s="23"/>
      <c r="O466" s="23"/>
      <c r="P466" s="23"/>
      <c r="Q466" s="23"/>
      <c r="R466" s="23"/>
      <c r="S466" s="23"/>
      <c r="T466" s="23"/>
      <c r="U466" s="23"/>
      <c r="V466" s="23"/>
      <c r="W466" s="23"/>
      <c r="X466" s="23"/>
      <c r="Y466" s="91"/>
      <c r="Z466" s="27">
        <f t="shared" ref="Z466:BH466" si="193">COUNTIF(Z$233:Z$313,"HĐH")</f>
        <v>1</v>
      </c>
      <c r="AA466" s="27">
        <f t="shared" si="193"/>
        <v>1</v>
      </c>
      <c r="AB466" s="27">
        <f t="shared" si="193"/>
        <v>1</v>
      </c>
      <c r="AC466" s="27">
        <f t="shared" si="193"/>
        <v>1</v>
      </c>
      <c r="AD466" s="27">
        <f t="shared" si="193"/>
        <v>1</v>
      </c>
      <c r="AE466" s="27">
        <f t="shared" si="193"/>
        <v>1</v>
      </c>
      <c r="AF466" s="27">
        <f t="shared" si="193"/>
        <v>1</v>
      </c>
      <c r="AG466" s="27">
        <f t="shared" si="193"/>
        <v>1</v>
      </c>
      <c r="AH466" s="27">
        <f t="shared" si="193"/>
        <v>0</v>
      </c>
      <c r="AI466" s="27">
        <f t="shared" si="193"/>
        <v>1</v>
      </c>
      <c r="AJ466" s="27">
        <f t="shared" si="193"/>
        <v>1</v>
      </c>
      <c r="AK466" s="27">
        <f t="shared" si="193"/>
        <v>1</v>
      </c>
      <c r="AL466" s="27">
        <f t="shared" si="193"/>
        <v>1</v>
      </c>
      <c r="AM466" s="27">
        <f t="shared" si="193"/>
        <v>1</v>
      </c>
      <c r="AN466" s="27">
        <f t="shared" si="193"/>
        <v>1</v>
      </c>
      <c r="AO466" s="27">
        <f t="shared" si="193"/>
        <v>1</v>
      </c>
      <c r="AP466" s="27">
        <f t="shared" si="193"/>
        <v>1</v>
      </c>
      <c r="AQ466" s="27">
        <f t="shared" si="193"/>
        <v>1</v>
      </c>
      <c r="AR466" s="27">
        <f t="shared" si="193"/>
        <v>1</v>
      </c>
      <c r="AS466" s="27">
        <f t="shared" si="193"/>
        <v>1</v>
      </c>
      <c r="AT466" s="27">
        <f t="shared" si="193"/>
        <v>1</v>
      </c>
      <c r="AU466" s="27">
        <f t="shared" si="193"/>
        <v>1</v>
      </c>
      <c r="AV466" s="27">
        <f t="shared" si="193"/>
        <v>1</v>
      </c>
      <c r="AW466" s="27">
        <f t="shared" si="193"/>
        <v>1</v>
      </c>
      <c r="AX466" s="27">
        <f t="shared" si="193"/>
        <v>1</v>
      </c>
      <c r="AY466" s="27">
        <f t="shared" si="193"/>
        <v>1</v>
      </c>
      <c r="AZ466" s="27">
        <f t="shared" si="193"/>
        <v>1</v>
      </c>
      <c r="BA466" s="27">
        <f t="shared" si="193"/>
        <v>1</v>
      </c>
      <c r="BB466" s="27">
        <f t="shared" si="193"/>
        <v>0</v>
      </c>
      <c r="BC466" s="27">
        <f t="shared" si="193"/>
        <v>1</v>
      </c>
      <c r="BD466" s="27">
        <f t="shared" si="193"/>
        <v>0</v>
      </c>
      <c r="BE466" s="27">
        <f t="shared" si="193"/>
        <v>1</v>
      </c>
      <c r="BF466" s="27">
        <f t="shared" si="193"/>
        <v>1</v>
      </c>
      <c r="BG466" s="27">
        <f t="shared" si="193"/>
        <v>1</v>
      </c>
      <c r="BH466" s="27">
        <f t="shared" si="193"/>
        <v>1</v>
      </c>
      <c r="BI466" s="49"/>
      <c r="BJ466" s="49"/>
      <c r="BK466" s="49"/>
      <c r="BL466" s="49"/>
      <c r="BM466" s="49"/>
      <c r="BN466" s="49"/>
      <c r="BO466" s="49"/>
      <c r="BP466" s="49"/>
      <c r="BQ466" s="49"/>
      <c r="BR466" s="49"/>
      <c r="BS466" s="49"/>
      <c r="BT466" s="49"/>
      <c r="BU466" s="49"/>
      <c r="BV466" s="49"/>
      <c r="BW466" s="49"/>
      <c r="BX466" s="49"/>
      <c r="BY466" s="49"/>
      <c r="BZ466" s="49"/>
      <c r="CA466" s="49"/>
      <c r="CB466" s="49"/>
      <c r="CC466" s="49"/>
      <c r="CD466" s="49"/>
      <c r="CE466" s="49"/>
      <c r="CF466" s="49"/>
      <c r="CG466" s="49"/>
      <c r="CH466" s="49"/>
      <c r="CI466" s="49"/>
      <c r="CJ466" s="49"/>
    </row>
    <row r="467" spans="1:97">
      <c r="B467" s="28"/>
      <c r="C467" s="28"/>
      <c r="D467" s="28"/>
      <c r="E467" s="28"/>
      <c r="F467" s="28"/>
      <c r="G467" s="172" t="s">
        <v>385</v>
      </c>
      <c r="H467" s="173"/>
      <c r="I467" s="103"/>
      <c r="J467" s="23"/>
      <c r="K467" s="23"/>
      <c r="L467" s="23"/>
      <c r="M467" s="23"/>
      <c r="N467" s="23"/>
      <c r="O467" s="23"/>
      <c r="P467" s="23"/>
      <c r="Q467" s="23"/>
      <c r="R467" s="23"/>
      <c r="S467" s="23"/>
      <c r="T467" s="23"/>
      <c r="U467" s="23"/>
      <c r="V467" s="23"/>
      <c r="W467" s="23"/>
      <c r="X467" s="23"/>
      <c r="Y467" s="91"/>
      <c r="Z467" s="27">
        <f t="shared" ref="Z467:BH467" si="194">COUNTIF(Z$314:Z$355,"HĐH")</f>
        <v>1</v>
      </c>
      <c r="AA467" s="27">
        <f t="shared" si="194"/>
        <v>1</v>
      </c>
      <c r="AB467" s="27">
        <f t="shared" si="194"/>
        <v>0</v>
      </c>
      <c r="AC467" s="27">
        <f t="shared" si="194"/>
        <v>0</v>
      </c>
      <c r="AD467" s="27">
        <f t="shared" si="194"/>
        <v>0</v>
      </c>
      <c r="AE467" s="27">
        <f t="shared" si="194"/>
        <v>0</v>
      </c>
      <c r="AF467" s="27">
        <f t="shared" si="194"/>
        <v>1</v>
      </c>
      <c r="AG467" s="27">
        <f t="shared" si="194"/>
        <v>0</v>
      </c>
      <c r="AH467" s="27">
        <f t="shared" si="194"/>
        <v>1</v>
      </c>
      <c r="AI467" s="27">
        <f t="shared" si="194"/>
        <v>1</v>
      </c>
      <c r="AJ467" s="27">
        <f t="shared" si="194"/>
        <v>1</v>
      </c>
      <c r="AK467" s="27">
        <f t="shared" si="194"/>
        <v>0</v>
      </c>
      <c r="AL467" s="27">
        <f t="shared" si="194"/>
        <v>1</v>
      </c>
      <c r="AM467" s="27">
        <f t="shared" si="194"/>
        <v>0</v>
      </c>
      <c r="AN467" s="27">
        <f t="shared" si="194"/>
        <v>1</v>
      </c>
      <c r="AO467" s="27">
        <f t="shared" si="194"/>
        <v>0</v>
      </c>
      <c r="AP467" s="27">
        <f t="shared" si="194"/>
        <v>0</v>
      </c>
      <c r="AQ467" s="27">
        <f t="shared" si="194"/>
        <v>1</v>
      </c>
      <c r="AR467" s="27">
        <f t="shared" si="194"/>
        <v>0</v>
      </c>
      <c r="AS467" s="27">
        <f t="shared" si="194"/>
        <v>1</v>
      </c>
      <c r="AT467" s="27">
        <f t="shared" si="194"/>
        <v>0</v>
      </c>
      <c r="AU467" s="27">
        <f t="shared" si="194"/>
        <v>0</v>
      </c>
      <c r="AV467" s="27">
        <f t="shared" si="194"/>
        <v>1</v>
      </c>
      <c r="AW467" s="27">
        <f t="shared" si="194"/>
        <v>1</v>
      </c>
      <c r="AX467" s="27">
        <f t="shared" si="194"/>
        <v>0</v>
      </c>
      <c r="AY467" s="27">
        <f t="shared" si="194"/>
        <v>0</v>
      </c>
      <c r="AZ467" s="27">
        <f t="shared" si="194"/>
        <v>1</v>
      </c>
      <c r="BA467" s="27">
        <f t="shared" si="194"/>
        <v>0</v>
      </c>
      <c r="BB467" s="27">
        <f t="shared" si="194"/>
        <v>0</v>
      </c>
      <c r="BC467" s="27">
        <f t="shared" si="194"/>
        <v>0</v>
      </c>
      <c r="BD467" s="27">
        <f t="shared" si="194"/>
        <v>1</v>
      </c>
      <c r="BE467" s="27">
        <f t="shared" si="194"/>
        <v>0</v>
      </c>
      <c r="BF467" s="27">
        <f t="shared" si="194"/>
        <v>0</v>
      </c>
      <c r="BG467" s="27">
        <f t="shared" si="194"/>
        <v>1</v>
      </c>
      <c r="BH467" s="27">
        <f t="shared" si="194"/>
        <v>1</v>
      </c>
      <c r="BI467" s="49"/>
      <c r="BJ467" s="49"/>
      <c r="BK467" s="49"/>
      <c r="BL467" s="49"/>
      <c r="BM467" s="49"/>
      <c r="BN467" s="49"/>
      <c r="BO467" s="49"/>
      <c r="BP467" s="49"/>
      <c r="BQ467" s="49"/>
      <c r="BR467" s="49"/>
      <c r="BS467" s="49"/>
      <c r="BT467" s="49"/>
      <c r="BU467" s="49"/>
      <c r="BV467" s="49"/>
      <c r="BW467" s="49"/>
      <c r="BX467" s="49"/>
      <c r="BY467" s="49"/>
      <c r="BZ467" s="49"/>
      <c r="CA467" s="49"/>
      <c r="CB467" s="49"/>
      <c r="CC467" s="49"/>
      <c r="CD467" s="49"/>
      <c r="CE467" s="49"/>
      <c r="CF467" s="49"/>
      <c r="CG467" s="49"/>
      <c r="CH467" s="49"/>
      <c r="CI467" s="49"/>
      <c r="CJ467" s="49"/>
    </row>
    <row r="468" spans="1:97">
      <c r="B468" s="28"/>
      <c r="C468" s="28"/>
      <c r="D468" s="28"/>
      <c r="E468" s="28"/>
      <c r="F468" s="28"/>
      <c r="G468" s="172" t="s">
        <v>386</v>
      </c>
      <c r="H468" s="173"/>
      <c r="I468" s="103"/>
      <c r="J468" s="23"/>
      <c r="K468" s="23"/>
      <c r="L468" s="23"/>
      <c r="M468" s="23"/>
      <c r="N468" s="23"/>
      <c r="O468" s="23"/>
      <c r="P468" s="23"/>
      <c r="Q468" s="23"/>
      <c r="R468" s="23"/>
      <c r="S468" s="23"/>
      <c r="T468" s="23"/>
      <c r="U468" s="23"/>
      <c r="V468" s="23"/>
      <c r="W468" s="23"/>
      <c r="X468" s="23"/>
      <c r="Y468" s="90"/>
      <c r="Z468" s="27">
        <f t="shared" ref="Z468:BH468" si="195">COUNTIF(Z$356:Z$445,"HĐH")</f>
        <v>1</v>
      </c>
      <c r="AA468" s="27">
        <f t="shared" si="195"/>
        <v>1</v>
      </c>
      <c r="AB468" s="27">
        <f t="shared" si="195"/>
        <v>2</v>
      </c>
      <c r="AC468" s="27">
        <f t="shared" si="195"/>
        <v>2</v>
      </c>
      <c r="AD468" s="27">
        <f t="shared" si="195"/>
        <v>1</v>
      </c>
      <c r="AE468" s="27">
        <f t="shared" si="195"/>
        <v>1</v>
      </c>
      <c r="AF468" s="27">
        <f t="shared" si="195"/>
        <v>1</v>
      </c>
      <c r="AG468" s="27">
        <f t="shared" si="195"/>
        <v>2</v>
      </c>
      <c r="AH468" s="27">
        <f t="shared" si="195"/>
        <v>2</v>
      </c>
      <c r="AI468" s="27">
        <f t="shared" si="195"/>
        <v>2</v>
      </c>
      <c r="AJ468" s="27">
        <f t="shared" si="195"/>
        <v>1</v>
      </c>
      <c r="AK468" s="27">
        <f t="shared" si="195"/>
        <v>2</v>
      </c>
      <c r="AL468" s="27">
        <f t="shared" si="195"/>
        <v>1</v>
      </c>
      <c r="AM468" s="27">
        <f t="shared" si="195"/>
        <v>2</v>
      </c>
      <c r="AN468" s="27">
        <f t="shared" si="195"/>
        <v>2</v>
      </c>
      <c r="AO468" s="27">
        <f t="shared" si="195"/>
        <v>2</v>
      </c>
      <c r="AP468" s="27">
        <f t="shared" si="195"/>
        <v>1</v>
      </c>
      <c r="AQ468" s="27">
        <f t="shared" si="195"/>
        <v>1</v>
      </c>
      <c r="AR468" s="27">
        <f t="shared" si="195"/>
        <v>2</v>
      </c>
      <c r="AS468" s="27">
        <f t="shared" si="195"/>
        <v>1</v>
      </c>
      <c r="AT468" s="27">
        <f t="shared" si="195"/>
        <v>2</v>
      </c>
      <c r="AU468" s="27">
        <f t="shared" si="195"/>
        <v>2</v>
      </c>
      <c r="AV468" s="27">
        <f t="shared" si="195"/>
        <v>2</v>
      </c>
      <c r="AW468" s="27">
        <f t="shared" si="195"/>
        <v>2</v>
      </c>
      <c r="AX468" s="27">
        <f t="shared" si="195"/>
        <v>2</v>
      </c>
      <c r="AY468" s="27">
        <f t="shared" si="195"/>
        <v>2</v>
      </c>
      <c r="AZ468" s="27">
        <f t="shared" si="195"/>
        <v>2</v>
      </c>
      <c r="BA468" s="27">
        <f t="shared" si="195"/>
        <v>1</v>
      </c>
      <c r="BB468" s="27">
        <f t="shared" si="195"/>
        <v>2</v>
      </c>
      <c r="BC468" s="27">
        <f t="shared" si="195"/>
        <v>1</v>
      </c>
      <c r="BD468" s="27">
        <f t="shared" si="195"/>
        <v>1</v>
      </c>
      <c r="BE468" s="27">
        <f t="shared" si="195"/>
        <v>1</v>
      </c>
      <c r="BF468" s="27">
        <f t="shared" si="195"/>
        <v>1</v>
      </c>
      <c r="BG468" s="27">
        <f t="shared" si="195"/>
        <v>2</v>
      </c>
      <c r="BH468" s="27">
        <f t="shared" si="195"/>
        <v>1</v>
      </c>
      <c r="BI468" s="49"/>
      <c r="BJ468" s="49"/>
      <c r="BK468" s="49"/>
      <c r="BL468" s="49"/>
      <c r="BM468" s="49"/>
      <c r="BN468" s="49"/>
      <c r="BO468" s="49"/>
      <c r="BP468" s="49"/>
      <c r="BQ468" s="49"/>
      <c r="BR468" s="49"/>
      <c r="BS468" s="49"/>
      <c r="BT468" s="49"/>
      <c r="BU468" s="49"/>
      <c r="BV468" s="49"/>
      <c r="BW468" s="49"/>
      <c r="BX468" s="49"/>
      <c r="BY468" s="49"/>
      <c r="BZ468" s="49"/>
      <c r="CA468" s="49"/>
      <c r="CB468" s="49"/>
      <c r="CC468" s="49"/>
      <c r="CD468" s="49"/>
      <c r="CE468" s="49"/>
      <c r="CF468" s="49"/>
      <c r="CG468" s="49"/>
      <c r="CH468" s="49"/>
      <c r="CI468" s="49"/>
      <c r="CJ468" s="49"/>
    </row>
    <row r="469" spans="1:97">
      <c r="Y469" s="91"/>
    </row>
    <row r="470" spans="1:97">
      <c r="A470" s="170" t="s">
        <v>331</v>
      </c>
      <c r="B470" s="170"/>
      <c r="C470" s="13" t="s">
        <v>332</v>
      </c>
      <c r="D470" s="13"/>
      <c r="E470" s="8"/>
      <c r="F470" s="9"/>
      <c r="G470" s="23"/>
      <c r="H470" s="23"/>
      <c r="I470" s="23"/>
      <c r="J470" s="23"/>
      <c r="K470" s="23"/>
      <c r="L470" s="23"/>
      <c r="M470" s="23"/>
      <c r="N470" s="23"/>
      <c r="O470" s="23"/>
      <c r="P470" s="23"/>
      <c r="Q470" s="23"/>
      <c r="R470" s="23"/>
      <c r="S470" s="23"/>
      <c r="T470" s="23"/>
      <c r="U470" s="23"/>
      <c r="V470" s="23"/>
      <c r="W470" s="23"/>
      <c r="X470" s="23"/>
      <c r="Y470" s="91"/>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81">
        <f t="shared" ref="BI470:CI470" si="196">COUNTIFS($N$7:$N$445,"x",BI$7:BI$445,"2")</f>
        <v>52</v>
      </c>
      <c r="BJ470" s="81">
        <f t="shared" si="196"/>
        <v>52</v>
      </c>
      <c r="BK470" s="81">
        <f t="shared" si="196"/>
        <v>29</v>
      </c>
      <c r="BL470" s="81">
        <f t="shared" si="196"/>
        <v>29</v>
      </c>
      <c r="BM470" s="81">
        <f t="shared" si="196"/>
        <v>52</v>
      </c>
      <c r="BN470" s="81">
        <f t="shared" si="196"/>
        <v>52</v>
      </c>
      <c r="BO470" s="81">
        <f t="shared" si="196"/>
        <v>52</v>
      </c>
      <c r="BP470" s="81">
        <f t="shared" si="196"/>
        <v>29</v>
      </c>
      <c r="BQ470" s="81">
        <f t="shared" si="196"/>
        <v>52</v>
      </c>
      <c r="BR470" s="81">
        <f t="shared" si="196"/>
        <v>29</v>
      </c>
      <c r="BS470" s="81">
        <f t="shared" si="196"/>
        <v>52</v>
      </c>
      <c r="BT470" s="81">
        <f t="shared" si="196"/>
        <v>52</v>
      </c>
      <c r="BU470" s="81">
        <f t="shared" si="196"/>
        <v>52</v>
      </c>
      <c r="BV470" s="81">
        <f t="shared" si="196"/>
        <v>52</v>
      </c>
      <c r="BW470" s="81">
        <f t="shared" si="196"/>
        <v>52</v>
      </c>
      <c r="BX470" s="81">
        <f t="shared" si="196"/>
        <v>29</v>
      </c>
      <c r="BY470" s="81">
        <f t="shared" si="196"/>
        <v>52</v>
      </c>
      <c r="BZ470" s="81">
        <f t="shared" si="196"/>
        <v>52</v>
      </c>
      <c r="CA470" s="81">
        <f t="shared" si="196"/>
        <v>29</v>
      </c>
      <c r="CB470" s="81">
        <f t="shared" si="196"/>
        <v>29</v>
      </c>
      <c r="CC470" s="81">
        <f t="shared" si="196"/>
        <v>0</v>
      </c>
      <c r="CD470" s="81">
        <f t="shared" si="196"/>
        <v>52</v>
      </c>
      <c r="CE470" s="81">
        <f t="shared" si="196"/>
        <v>52</v>
      </c>
      <c r="CF470" s="81">
        <f t="shared" si="196"/>
        <v>52</v>
      </c>
      <c r="CG470" s="81">
        <f t="shared" si="196"/>
        <v>52</v>
      </c>
      <c r="CH470" s="81">
        <f t="shared" si="196"/>
        <v>52</v>
      </c>
      <c r="CI470" s="81">
        <f t="shared" si="196"/>
        <v>52</v>
      </c>
      <c r="CJ470" s="81"/>
      <c r="CK470" s="81">
        <f>COUNTIFS($N$7:$N$445,"x",CK$7:CK$445,"2")</f>
        <v>52</v>
      </c>
      <c r="CL470" s="23"/>
      <c r="CM470" s="23"/>
      <c r="CN470" s="23"/>
      <c r="CO470" s="23"/>
      <c r="CP470" s="23"/>
      <c r="CQ470" s="23"/>
      <c r="CR470" s="23"/>
      <c r="CS470" s="23"/>
    </row>
    <row r="471" spans="1:97">
      <c r="A471" s="170"/>
      <c r="B471" s="170"/>
      <c r="C471" s="13" t="s">
        <v>333</v>
      </c>
      <c r="D471" s="13"/>
      <c r="E471" s="8"/>
      <c r="F471" s="9"/>
      <c r="G471" s="23"/>
      <c r="H471" s="23"/>
      <c r="I471" s="23"/>
      <c r="J471" s="23"/>
      <c r="K471" s="23"/>
      <c r="L471" s="23"/>
      <c r="M471" s="23"/>
      <c r="N471" s="23"/>
      <c r="O471" s="23"/>
      <c r="P471" s="23"/>
      <c r="Q471" s="23"/>
      <c r="R471" s="23"/>
      <c r="S471" s="23"/>
      <c r="T471" s="23"/>
      <c r="U471" s="23"/>
      <c r="V471" s="23"/>
      <c r="W471" s="23"/>
      <c r="X471" s="23"/>
      <c r="Y471" s="91"/>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23"/>
      <c r="BH471" s="23"/>
      <c r="BI471" s="81">
        <f t="shared" ref="BI471:CI471" si="197">COUNTIFS($N$7:$N$445,"x",BI$7:BI$445,"1")</f>
        <v>0</v>
      </c>
      <c r="BJ471" s="81">
        <f t="shared" si="197"/>
        <v>0</v>
      </c>
      <c r="BK471" s="81">
        <f t="shared" si="197"/>
        <v>23</v>
      </c>
      <c r="BL471" s="81">
        <f t="shared" si="197"/>
        <v>23</v>
      </c>
      <c r="BM471" s="81">
        <f t="shared" si="197"/>
        <v>0</v>
      </c>
      <c r="BN471" s="81">
        <f t="shared" si="197"/>
        <v>0</v>
      </c>
      <c r="BO471" s="81">
        <f t="shared" si="197"/>
        <v>0</v>
      </c>
      <c r="BP471" s="81">
        <f t="shared" si="197"/>
        <v>23</v>
      </c>
      <c r="BQ471" s="81">
        <f t="shared" si="197"/>
        <v>0</v>
      </c>
      <c r="BR471" s="81">
        <f t="shared" si="197"/>
        <v>23</v>
      </c>
      <c r="BS471" s="81">
        <f t="shared" si="197"/>
        <v>0</v>
      </c>
      <c r="BT471" s="81">
        <f t="shared" si="197"/>
        <v>0</v>
      </c>
      <c r="BU471" s="81">
        <f t="shared" si="197"/>
        <v>0</v>
      </c>
      <c r="BV471" s="81">
        <f t="shared" si="197"/>
        <v>0</v>
      </c>
      <c r="BW471" s="81">
        <f t="shared" si="197"/>
        <v>0</v>
      </c>
      <c r="BX471" s="81">
        <f t="shared" si="197"/>
        <v>23</v>
      </c>
      <c r="BY471" s="81">
        <f t="shared" si="197"/>
        <v>0</v>
      </c>
      <c r="BZ471" s="81">
        <f t="shared" si="197"/>
        <v>0</v>
      </c>
      <c r="CA471" s="81">
        <f t="shared" si="197"/>
        <v>23</v>
      </c>
      <c r="CB471" s="81">
        <f t="shared" si="197"/>
        <v>23</v>
      </c>
      <c r="CC471" s="81">
        <f t="shared" si="197"/>
        <v>45</v>
      </c>
      <c r="CD471" s="81">
        <f t="shared" si="197"/>
        <v>0</v>
      </c>
      <c r="CE471" s="81">
        <f t="shared" si="197"/>
        <v>0</v>
      </c>
      <c r="CF471" s="81">
        <f t="shared" si="197"/>
        <v>0</v>
      </c>
      <c r="CG471" s="81">
        <f t="shared" si="197"/>
        <v>0</v>
      </c>
      <c r="CH471" s="81">
        <f t="shared" si="197"/>
        <v>0</v>
      </c>
      <c r="CI471" s="81">
        <f t="shared" si="197"/>
        <v>0</v>
      </c>
      <c r="CJ471" s="81"/>
      <c r="CK471" s="81">
        <f>COUNTIFS($N$7:$N$445,"x",CK$7:CK$445,"1")</f>
        <v>0</v>
      </c>
      <c r="CL471" s="23"/>
      <c r="CM471" s="23"/>
      <c r="CN471" s="23"/>
      <c r="CO471" s="23"/>
      <c r="CP471" s="23"/>
      <c r="CQ471" s="23"/>
      <c r="CR471" s="23"/>
      <c r="CS471" s="23"/>
    </row>
    <row r="472" spans="1:97">
      <c r="A472" s="170"/>
      <c r="B472" s="170"/>
      <c r="C472" s="25" t="s">
        <v>334</v>
      </c>
      <c r="D472" s="25"/>
      <c r="E472" s="8"/>
      <c r="F472" s="9"/>
      <c r="G472" s="23"/>
      <c r="H472" s="23"/>
      <c r="I472" s="23"/>
      <c r="J472" s="23"/>
      <c r="K472" s="23"/>
      <c r="L472" s="23"/>
      <c r="M472" s="23"/>
      <c r="N472" s="23"/>
      <c r="O472" s="23"/>
      <c r="P472" s="23"/>
      <c r="Q472" s="23"/>
      <c r="R472" s="23"/>
      <c r="S472" s="23"/>
      <c r="T472" s="23"/>
      <c r="U472" s="23"/>
      <c r="V472" s="23"/>
      <c r="W472" s="23"/>
      <c r="X472" s="23"/>
      <c r="Y472" s="91"/>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23"/>
      <c r="BH472" s="23"/>
      <c r="BI472" s="81">
        <f t="shared" ref="BI472:CI472" si="198">COUNTIFS($N$7:$N$445,"x",BI$7:BI$445,"0")</f>
        <v>0</v>
      </c>
      <c r="BJ472" s="81">
        <f t="shared" si="198"/>
        <v>0</v>
      </c>
      <c r="BK472" s="81">
        <f t="shared" si="198"/>
        <v>0</v>
      </c>
      <c r="BL472" s="81">
        <f t="shared" si="198"/>
        <v>0</v>
      </c>
      <c r="BM472" s="81">
        <f t="shared" si="198"/>
        <v>0</v>
      </c>
      <c r="BN472" s="81">
        <f t="shared" si="198"/>
        <v>0</v>
      </c>
      <c r="BO472" s="81">
        <f t="shared" si="198"/>
        <v>0</v>
      </c>
      <c r="BP472" s="81">
        <f t="shared" si="198"/>
        <v>0</v>
      </c>
      <c r="BQ472" s="81">
        <f t="shared" si="198"/>
        <v>0</v>
      </c>
      <c r="BR472" s="81">
        <f t="shared" si="198"/>
        <v>0</v>
      </c>
      <c r="BS472" s="81">
        <f t="shared" si="198"/>
        <v>0</v>
      </c>
      <c r="BT472" s="81">
        <f t="shared" si="198"/>
        <v>0</v>
      </c>
      <c r="BU472" s="81">
        <f t="shared" si="198"/>
        <v>0</v>
      </c>
      <c r="BV472" s="81">
        <f t="shared" si="198"/>
        <v>0</v>
      </c>
      <c r="BW472" s="81">
        <f t="shared" si="198"/>
        <v>0</v>
      </c>
      <c r="BX472" s="81">
        <f t="shared" si="198"/>
        <v>0</v>
      </c>
      <c r="BY472" s="81">
        <f t="shared" si="198"/>
        <v>0</v>
      </c>
      <c r="BZ472" s="81">
        <f t="shared" si="198"/>
        <v>0</v>
      </c>
      <c r="CA472" s="81">
        <f t="shared" si="198"/>
        <v>0</v>
      </c>
      <c r="CB472" s="81">
        <f t="shared" si="198"/>
        <v>0</v>
      </c>
      <c r="CC472" s="81">
        <f t="shared" si="198"/>
        <v>7</v>
      </c>
      <c r="CD472" s="81">
        <f t="shared" si="198"/>
        <v>0</v>
      </c>
      <c r="CE472" s="81">
        <f t="shared" si="198"/>
        <v>0</v>
      </c>
      <c r="CF472" s="81">
        <f t="shared" si="198"/>
        <v>0</v>
      </c>
      <c r="CG472" s="81">
        <f t="shared" si="198"/>
        <v>0</v>
      </c>
      <c r="CH472" s="81">
        <f t="shared" si="198"/>
        <v>0</v>
      </c>
      <c r="CI472" s="81">
        <f t="shared" si="198"/>
        <v>0</v>
      </c>
      <c r="CJ472" s="81"/>
      <c r="CK472" s="81">
        <f>COUNTIFS($N$7:$N$445,"x",CK$7:CK$445,"0")</f>
        <v>0</v>
      </c>
      <c r="CL472" s="23"/>
      <c r="CM472" s="23"/>
      <c r="CN472" s="23"/>
      <c r="CO472" s="23"/>
      <c r="CP472" s="23"/>
      <c r="CQ472" s="23"/>
      <c r="CR472" s="23"/>
      <c r="CS472" s="23"/>
    </row>
    <row r="473" spans="1:97">
      <c r="A473" s="170"/>
      <c r="B473" s="170"/>
      <c r="C473" s="174" t="s">
        <v>335</v>
      </c>
      <c r="D473" s="16"/>
      <c r="E473" s="8"/>
      <c r="F473" s="9"/>
      <c r="G473" s="23"/>
      <c r="H473" s="23"/>
      <c r="I473" s="23"/>
      <c r="J473" s="23"/>
      <c r="K473" s="23"/>
      <c r="L473" s="23"/>
      <c r="M473" s="23"/>
      <c r="N473" s="23"/>
      <c r="O473" s="23"/>
      <c r="P473" s="23"/>
      <c r="Q473" s="23"/>
      <c r="R473" s="23"/>
      <c r="S473" s="23"/>
      <c r="T473" s="23"/>
      <c r="U473" s="23"/>
      <c r="V473" s="23"/>
      <c r="W473" s="23"/>
      <c r="X473" s="23"/>
      <c r="Y473" s="91"/>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14">
        <f t="shared" ref="BI473:CI473" si="199">(((BI470*2)+(BI471*1)+(BI472*0)))/(BI470+BI471+BI472)</f>
        <v>2</v>
      </c>
      <c r="BJ473" s="14">
        <f t="shared" si="199"/>
        <v>2</v>
      </c>
      <c r="BK473" s="14">
        <f t="shared" si="199"/>
        <v>1.5576923076923077</v>
      </c>
      <c r="BL473" s="14">
        <f t="shared" si="199"/>
        <v>1.5576923076923077</v>
      </c>
      <c r="BM473" s="14">
        <f t="shared" si="199"/>
        <v>2</v>
      </c>
      <c r="BN473" s="14">
        <f t="shared" si="199"/>
        <v>2</v>
      </c>
      <c r="BO473" s="14">
        <f t="shared" si="199"/>
        <v>2</v>
      </c>
      <c r="BP473" s="14">
        <f t="shared" si="199"/>
        <v>1.5576923076923077</v>
      </c>
      <c r="BQ473" s="14">
        <f t="shared" si="199"/>
        <v>2</v>
      </c>
      <c r="BR473" s="14">
        <f t="shared" si="199"/>
        <v>1.5576923076923077</v>
      </c>
      <c r="BS473" s="14">
        <f t="shared" si="199"/>
        <v>2</v>
      </c>
      <c r="BT473" s="14">
        <f t="shared" si="199"/>
        <v>2</v>
      </c>
      <c r="BU473" s="14">
        <f t="shared" si="199"/>
        <v>2</v>
      </c>
      <c r="BV473" s="14">
        <f t="shared" si="199"/>
        <v>2</v>
      </c>
      <c r="BW473" s="14">
        <f t="shared" si="199"/>
        <v>2</v>
      </c>
      <c r="BX473" s="14">
        <f t="shared" si="199"/>
        <v>1.5576923076923077</v>
      </c>
      <c r="BY473" s="14">
        <f t="shared" si="199"/>
        <v>2</v>
      </c>
      <c r="BZ473" s="14">
        <f t="shared" si="199"/>
        <v>2</v>
      </c>
      <c r="CA473" s="14">
        <f t="shared" si="199"/>
        <v>1.5576923076923077</v>
      </c>
      <c r="CB473" s="14">
        <f t="shared" si="199"/>
        <v>1.5576923076923077</v>
      </c>
      <c r="CC473" s="14">
        <f t="shared" si="199"/>
        <v>0.86538461538461542</v>
      </c>
      <c r="CD473" s="14">
        <f t="shared" si="199"/>
        <v>2</v>
      </c>
      <c r="CE473" s="14">
        <f t="shared" si="199"/>
        <v>2</v>
      </c>
      <c r="CF473" s="14">
        <f t="shared" si="199"/>
        <v>2</v>
      </c>
      <c r="CG473" s="14">
        <f t="shared" si="199"/>
        <v>2</v>
      </c>
      <c r="CH473" s="14">
        <f t="shared" si="199"/>
        <v>2</v>
      </c>
      <c r="CI473" s="14">
        <f t="shared" si="199"/>
        <v>2</v>
      </c>
      <c r="CJ473" s="14"/>
      <c r="CK473" s="14">
        <f>(((CK470*2)+(CK471*1)+(CK472*0)))/(CK470+CK471+CK472)</f>
        <v>2</v>
      </c>
      <c r="CL473" s="162">
        <f>COUNTIF($BI474:$CK474,"Đ")</f>
        <v>20</v>
      </c>
      <c r="CM473" s="161">
        <f>CL473/COUNTA($BI474:$CK474)</f>
        <v>0.7142857142857143</v>
      </c>
      <c r="CN473" s="162">
        <f>COUNTIF($BI474:$CK474,"CCG")</f>
        <v>7</v>
      </c>
      <c r="CO473" s="161">
        <f>CN473/COUNTA($BI474:$CK474)</f>
        <v>0.25</v>
      </c>
      <c r="CP473" s="162">
        <f>COUNTIF($BI474:$CK474,"CĐ")</f>
        <v>1</v>
      </c>
      <c r="CQ473" s="161">
        <f>CP473/COUNTA($BI474:$CK474)</f>
        <v>3.5714285714285712E-2</v>
      </c>
      <c r="CR473" s="160">
        <f>(((CL473*2)+(CN473*1)+(CP473*0)))/(CL473+CN473+CP473)</f>
        <v>1.6785714285714286</v>
      </c>
      <c r="CS473" s="160" t="str">
        <f>IF(CR473&gt;=1.6,"Đạt mục tiêu",IF(CR473&gt;=1,"Cần cố gắng","Chưa đạt"))</f>
        <v>Đạt mục tiêu</v>
      </c>
    </row>
    <row r="474" spans="1:97">
      <c r="A474" s="170"/>
      <c r="B474" s="170"/>
      <c r="C474" s="174"/>
      <c r="D474" s="16"/>
      <c r="E474" s="8"/>
      <c r="F474" s="9"/>
      <c r="G474" s="23"/>
      <c r="H474" s="23"/>
      <c r="I474" s="23"/>
      <c r="J474" s="23"/>
      <c r="K474" s="23"/>
      <c r="L474" s="23"/>
      <c r="M474" s="23"/>
      <c r="N474" s="23"/>
      <c r="O474" s="23"/>
      <c r="P474" s="23"/>
      <c r="Q474" s="23"/>
      <c r="R474" s="23"/>
      <c r="S474" s="23"/>
      <c r="T474" s="23"/>
      <c r="U474" s="23"/>
      <c r="V474" s="23"/>
      <c r="W474" s="23"/>
      <c r="X474" s="23"/>
      <c r="Y474" s="91"/>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14" t="str">
        <f>IF(BI473&lt;1,"CĐ",IF(BI473&lt;1.6,"CCG","Đ"))</f>
        <v>Đ</v>
      </c>
      <c r="BJ474" s="14" t="str">
        <f t="shared" ref="BJ474:CI474" si="200">IF(BJ473&lt;1,"CĐ",IF(BJ473&lt;1.6,"CCG","Đ"))</f>
        <v>Đ</v>
      </c>
      <c r="BK474" s="14" t="str">
        <f t="shared" si="200"/>
        <v>CCG</v>
      </c>
      <c r="BL474" s="14" t="str">
        <f t="shared" si="200"/>
        <v>CCG</v>
      </c>
      <c r="BM474" s="14" t="str">
        <f t="shared" si="200"/>
        <v>Đ</v>
      </c>
      <c r="BN474" s="14" t="str">
        <f t="shared" si="200"/>
        <v>Đ</v>
      </c>
      <c r="BO474" s="14" t="str">
        <f t="shared" si="200"/>
        <v>Đ</v>
      </c>
      <c r="BP474" s="14" t="str">
        <f t="shared" si="200"/>
        <v>CCG</v>
      </c>
      <c r="BQ474" s="14" t="str">
        <f t="shared" si="200"/>
        <v>Đ</v>
      </c>
      <c r="BR474" s="14" t="str">
        <f t="shared" si="200"/>
        <v>CCG</v>
      </c>
      <c r="BS474" s="14" t="str">
        <f t="shared" si="200"/>
        <v>Đ</v>
      </c>
      <c r="BT474" s="14" t="str">
        <f t="shared" si="200"/>
        <v>Đ</v>
      </c>
      <c r="BU474" s="14" t="str">
        <f t="shared" si="200"/>
        <v>Đ</v>
      </c>
      <c r="BV474" s="14" t="str">
        <f t="shared" si="200"/>
        <v>Đ</v>
      </c>
      <c r="BW474" s="14" t="str">
        <f t="shared" si="200"/>
        <v>Đ</v>
      </c>
      <c r="BX474" s="14" t="str">
        <f t="shared" si="200"/>
        <v>CCG</v>
      </c>
      <c r="BY474" s="14" t="str">
        <f t="shared" si="200"/>
        <v>Đ</v>
      </c>
      <c r="BZ474" s="14" t="str">
        <f t="shared" si="200"/>
        <v>Đ</v>
      </c>
      <c r="CA474" s="14" t="str">
        <f t="shared" si="200"/>
        <v>CCG</v>
      </c>
      <c r="CB474" s="14" t="str">
        <f t="shared" si="200"/>
        <v>CCG</v>
      </c>
      <c r="CC474" s="14" t="str">
        <f t="shared" si="200"/>
        <v>CĐ</v>
      </c>
      <c r="CD474" s="14" t="str">
        <f t="shared" si="200"/>
        <v>Đ</v>
      </c>
      <c r="CE474" s="14" t="str">
        <f t="shared" si="200"/>
        <v>Đ</v>
      </c>
      <c r="CF474" s="14" t="str">
        <f t="shared" si="200"/>
        <v>Đ</v>
      </c>
      <c r="CG474" s="14" t="str">
        <f t="shared" si="200"/>
        <v>Đ</v>
      </c>
      <c r="CH474" s="14" t="str">
        <f t="shared" si="200"/>
        <v>Đ</v>
      </c>
      <c r="CI474" s="14" t="str">
        <f t="shared" si="200"/>
        <v>Đ</v>
      </c>
      <c r="CJ474" s="14"/>
      <c r="CK474" s="14" t="str">
        <f>IF(CK473&lt;1,"CĐ",IF(CK473&lt;1.6,"CCG","Đ"))</f>
        <v>Đ</v>
      </c>
      <c r="CL474" s="162"/>
      <c r="CM474" s="161"/>
      <c r="CN474" s="162"/>
      <c r="CO474" s="161"/>
      <c r="CP474" s="162"/>
      <c r="CQ474" s="161"/>
      <c r="CR474" s="160"/>
      <c r="CS474" s="160"/>
    </row>
    <row r="475" spans="1:97">
      <c r="A475" s="167" t="s">
        <v>336</v>
      </c>
      <c r="B475" s="167"/>
      <c r="C475" s="10" t="s">
        <v>332</v>
      </c>
      <c r="D475" s="5"/>
      <c r="E475" s="7"/>
      <c r="F475" s="5"/>
      <c r="G475" s="24"/>
      <c r="H475" s="24"/>
      <c r="I475" s="24"/>
      <c r="J475" s="24"/>
      <c r="K475" s="24"/>
      <c r="L475" s="24"/>
      <c r="M475" s="24"/>
      <c r="N475" s="24"/>
      <c r="O475" s="24"/>
      <c r="P475" s="24"/>
      <c r="Q475" s="24"/>
      <c r="R475" s="24"/>
      <c r="S475" s="24"/>
      <c r="T475" s="24"/>
      <c r="U475" s="24"/>
      <c r="V475" s="24"/>
      <c r="W475" s="24"/>
      <c r="X475" s="24"/>
      <c r="Y475" s="91"/>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80">
        <f t="shared" ref="BI475:CI475" si="201">COUNTIFS($O$7:$O$445,"x",BI$7:BI$445,"2")</f>
        <v>43</v>
      </c>
      <c r="BJ475" s="80">
        <f t="shared" si="201"/>
        <v>43</v>
      </c>
      <c r="BK475" s="80">
        <f t="shared" si="201"/>
        <v>21</v>
      </c>
      <c r="BL475" s="80">
        <f t="shared" si="201"/>
        <v>21</v>
      </c>
      <c r="BM475" s="80">
        <f t="shared" si="201"/>
        <v>43</v>
      </c>
      <c r="BN475" s="80">
        <f t="shared" si="201"/>
        <v>43</v>
      </c>
      <c r="BO475" s="80">
        <f t="shared" si="201"/>
        <v>43</v>
      </c>
      <c r="BP475" s="80">
        <f t="shared" si="201"/>
        <v>21</v>
      </c>
      <c r="BQ475" s="80">
        <f t="shared" si="201"/>
        <v>43</v>
      </c>
      <c r="BR475" s="80">
        <f t="shared" si="201"/>
        <v>22</v>
      </c>
      <c r="BS475" s="80">
        <f t="shared" si="201"/>
        <v>43</v>
      </c>
      <c r="BT475" s="80">
        <f t="shared" si="201"/>
        <v>43</v>
      </c>
      <c r="BU475" s="80">
        <f t="shared" si="201"/>
        <v>43</v>
      </c>
      <c r="BV475" s="80">
        <f t="shared" si="201"/>
        <v>43</v>
      </c>
      <c r="BW475" s="80">
        <f t="shared" si="201"/>
        <v>43</v>
      </c>
      <c r="BX475" s="80">
        <f t="shared" si="201"/>
        <v>22</v>
      </c>
      <c r="BY475" s="80">
        <f t="shared" si="201"/>
        <v>43</v>
      </c>
      <c r="BZ475" s="80">
        <f t="shared" si="201"/>
        <v>43</v>
      </c>
      <c r="CA475" s="80">
        <f t="shared" si="201"/>
        <v>24</v>
      </c>
      <c r="CB475" s="80">
        <f t="shared" si="201"/>
        <v>22</v>
      </c>
      <c r="CC475" s="80">
        <f t="shared" si="201"/>
        <v>0</v>
      </c>
      <c r="CD475" s="80">
        <f t="shared" si="201"/>
        <v>43</v>
      </c>
      <c r="CE475" s="80">
        <f t="shared" si="201"/>
        <v>43</v>
      </c>
      <c r="CF475" s="80">
        <f t="shared" si="201"/>
        <v>43</v>
      </c>
      <c r="CG475" s="80">
        <f t="shared" si="201"/>
        <v>43</v>
      </c>
      <c r="CH475" s="80">
        <f t="shared" si="201"/>
        <v>43</v>
      </c>
      <c r="CI475" s="80">
        <f t="shared" si="201"/>
        <v>43</v>
      </c>
      <c r="CJ475" s="80"/>
      <c r="CK475" s="80">
        <f>COUNTIFS($O$7:$O$445,"x",CK$7:CK$445,"2")</f>
        <v>43</v>
      </c>
      <c r="CL475" s="24"/>
      <c r="CM475" s="24"/>
      <c r="CN475" s="24"/>
      <c r="CO475" s="24"/>
      <c r="CP475" s="24"/>
      <c r="CQ475" s="24"/>
      <c r="CR475" s="24"/>
      <c r="CS475" s="24"/>
    </row>
    <row r="476" spans="1:97">
      <c r="A476" s="167"/>
      <c r="B476" s="167"/>
      <c r="C476" s="10" t="s">
        <v>333</v>
      </c>
      <c r="D476" s="5"/>
      <c r="E476" s="7"/>
      <c r="F476" s="5"/>
      <c r="G476" s="24"/>
      <c r="H476" s="24"/>
      <c r="I476" s="24"/>
      <c r="J476" s="24"/>
      <c r="K476" s="24"/>
      <c r="L476" s="24"/>
      <c r="M476" s="24"/>
      <c r="N476" s="24"/>
      <c r="O476" s="24"/>
      <c r="P476" s="24"/>
      <c r="Q476" s="24"/>
      <c r="R476" s="24"/>
      <c r="S476" s="24"/>
      <c r="T476" s="24"/>
      <c r="U476" s="24"/>
      <c r="V476" s="24"/>
      <c r="W476" s="24"/>
      <c r="X476" s="24"/>
      <c r="Y476" s="91"/>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80">
        <f t="shared" ref="BI476:CI476" si="202">COUNTIFS($O$7:$O$445,"x",BI$7:BI$445,"1")</f>
        <v>0</v>
      </c>
      <c r="BJ476" s="80">
        <f t="shared" si="202"/>
        <v>0</v>
      </c>
      <c r="BK476" s="80">
        <f t="shared" si="202"/>
        <v>22</v>
      </c>
      <c r="BL476" s="80">
        <f t="shared" si="202"/>
        <v>22</v>
      </c>
      <c r="BM476" s="80">
        <f t="shared" si="202"/>
        <v>0</v>
      </c>
      <c r="BN476" s="80">
        <f t="shared" si="202"/>
        <v>0</v>
      </c>
      <c r="BO476" s="80">
        <f t="shared" si="202"/>
        <v>0</v>
      </c>
      <c r="BP476" s="80">
        <f t="shared" si="202"/>
        <v>22</v>
      </c>
      <c r="BQ476" s="80">
        <f t="shared" si="202"/>
        <v>0</v>
      </c>
      <c r="BR476" s="80">
        <f t="shared" si="202"/>
        <v>21</v>
      </c>
      <c r="BS476" s="80">
        <f t="shared" si="202"/>
        <v>0</v>
      </c>
      <c r="BT476" s="80">
        <f t="shared" si="202"/>
        <v>0</v>
      </c>
      <c r="BU476" s="80">
        <f t="shared" si="202"/>
        <v>0</v>
      </c>
      <c r="BV476" s="80">
        <f t="shared" si="202"/>
        <v>0</v>
      </c>
      <c r="BW476" s="80">
        <f t="shared" si="202"/>
        <v>0</v>
      </c>
      <c r="BX476" s="80">
        <f t="shared" si="202"/>
        <v>21</v>
      </c>
      <c r="BY476" s="80">
        <f t="shared" si="202"/>
        <v>0</v>
      </c>
      <c r="BZ476" s="80">
        <f t="shared" si="202"/>
        <v>0</v>
      </c>
      <c r="CA476" s="80">
        <f t="shared" si="202"/>
        <v>19</v>
      </c>
      <c r="CB476" s="80">
        <f t="shared" si="202"/>
        <v>21</v>
      </c>
      <c r="CC476" s="80">
        <f t="shared" si="202"/>
        <v>39</v>
      </c>
      <c r="CD476" s="80">
        <f t="shared" si="202"/>
        <v>0</v>
      </c>
      <c r="CE476" s="80">
        <f t="shared" si="202"/>
        <v>0</v>
      </c>
      <c r="CF476" s="80">
        <f t="shared" si="202"/>
        <v>0</v>
      </c>
      <c r="CG476" s="80">
        <f t="shared" si="202"/>
        <v>0</v>
      </c>
      <c r="CH476" s="80">
        <f t="shared" si="202"/>
        <v>0</v>
      </c>
      <c r="CI476" s="80">
        <f t="shared" si="202"/>
        <v>0</v>
      </c>
      <c r="CJ476" s="80"/>
      <c r="CK476" s="80">
        <f>COUNTIFS($O$7:$O$445,"x",CK$7:CK$445,"1")</f>
        <v>0</v>
      </c>
      <c r="CL476" s="24"/>
      <c r="CM476" s="24"/>
      <c r="CN476" s="24"/>
      <c r="CO476" s="24"/>
      <c r="CP476" s="24"/>
      <c r="CQ476" s="24"/>
      <c r="CR476" s="24"/>
      <c r="CS476" s="24"/>
    </row>
    <row r="477" spans="1:97">
      <c r="A477" s="167"/>
      <c r="B477" s="167"/>
      <c r="C477" s="10" t="s">
        <v>334</v>
      </c>
      <c r="D477" s="5"/>
      <c r="E477" s="7"/>
      <c r="F477" s="5"/>
      <c r="G477" s="24"/>
      <c r="H477" s="24"/>
      <c r="I477" s="24"/>
      <c r="J477" s="24"/>
      <c r="K477" s="24"/>
      <c r="L477" s="24"/>
      <c r="M477" s="24"/>
      <c r="N477" s="24"/>
      <c r="O477" s="24"/>
      <c r="P477" s="24"/>
      <c r="Q477" s="24"/>
      <c r="R477" s="24"/>
      <c r="S477" s="24"/>
      <c r="T477" s="24"/>
      <c r="U477" s="24"/>
      <c r="V477" s="24"/>
      <c r="W477" s="24"/>
      <c r="X477" s="24"/>
      <c r="Y477" s="91"/>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80">
        <f t="shared" ref="BI477:CI477" si="203">COUNTIFS($O$7:$O$445,"x",BI$7:BI$445,"0")</f>
        <v>0</v>
      </c>
      <c r="BJ477" s="80">
        <f t="shared" si="203"/>
        <v>0</v>
      </c>
      <c r="BK477" s="80">
        <f t="shared" si="203"/>
        <v>0</v>
      </c>
      <c r="BL477" s="80">
        <f t="shared" si="203"/>
        <v>0</v>
      </c>
      <c r="BM477" s="80">
        <f t="shared" si="203"/>
        <v>0</v>
      </c>
      <c r="BN477" s="80">
        <f t="shared" si="203"/>
        <v>0</v>
      </c>
      <c r="BO477" s="80">
        <f t="shared" si="203"/>
        <v>0</v>
      </c>
      <c r="BP477" s="80">
        <f t="shared" si="203"/>
        <v>0</v>
      </c>
      <c r="BQ477" s="80">
        <f t="shared" si="203"/>
        <v>0</v>
      </c>
      <c r="BR477" s="80">
        <f t="shared" si="203"/>
        <v>0</v>
      </c>
      <c r="BS477" s="80">
        <f t="shared" si="203"/>
        <v>0</v>
      </c>
      <c r="BT477" s="80">
        <f t="shared" si="203"/>
        <v>0</v>
      </c>
      <c r="BU477" s="80">
        <f t="shared" si="203"/>
        <v>0</v>
      </c>
      <c r="BV477" s="80">
        <f t="shared" si="203"/>
        <v>0</v>
      </c>
      <c r="BW477" s="80">
        <f t="shared" si="203"/>
        <v>0</v>
      </c>
      <c r="BX477" s="80">
        <f t="shared" si="203"/>
        <v>0</v>
      </c>
      <c r="BY477" s="80">
        <f t="shared" si="203"/>
        <v>0</v>
      </c>
      <c r="BZ477" s="80">
        <f t="shared" si="203"/>
        <v>0</v>
      </c>
      <c r="CA477" s="80">
        <f t="shared" si="203"/>
        <v>0</v>
      </c>
      <c r="CB477" s="80">
        <f t="shared" si="203"/>
        <v>0</v>
      </c>
      <c r="CC477" s="80">
        <f t="shared" si="203"/>
        <v>4</v>
      </c>
      <c r="CD477" s="80">
        <f t="shared" si="203"/>
        <v>0</v>
      </c>
      <c r="CE477" s="80">
        <f t="shared" si="203"/>
        <v>0</v>
      </c>
      <c r="CF477" s="80">
        <f t="shared" si="203"/>
        <v>0</v>
      </c>
      <c r="CG477" s="80">
        <f t="shared" si="203"/>
        <v>0</v>
      </c>
      <c r="CH477" s="80">
        <f t="shared" si="203"/>
        <v>0</v>
      </c>
      <c r="CI477" s="80">
        <f t="shared" si="203"/>
        <v>0</v>
      </c>
      <c r="CJ477" s="80"/>
      <c r="CK477" s="80">
        <f>COUNTIFS($O$7:$O$445,"x",CK$7:CK$445,"0")</f>
        <v>0</v>
      </c>
      <c r="CL477" s="24"/>
      <c r="CM477" s="24"/>
      <c r="CN477" s="24"/>
      <c r="CO477" s="24"/>
      <c r="CP477" s="24"/>
      <c r="CQ477" s="24"/>
      <c r="CR477" s="24"/>
      <c r="CS477" s="24"/>
    </row>
    <row r="478" spans="1:97">
      <c r="A478" s="167"/>
      <c r="B478" s="167"/>
      <c r="C478" s="169" t="s">
        <v>335</v>
      </c>
      <c r="D478" s="5"/>
      <c r="E478" s="7"/>
      <c r="F478" s="5"/>
      <c r="G478" s="24"/>
      <c r="H478" s="24"/>
      <c r="I478" s="24"/>
      <c r="J478" s="24"/>
      <c r="K478" s="24"/>
      <c r="L478" s="24"/>
      <c r="M478" s="24"/>
      <c r="N478" s="24"/>
      <c r="O478" s="24"/>
      <c r="P478" s="24"/>
      <c r="Q478" s="24"/>
      <c r="R478" s="24"/>
      <c r="S478" s="24"/>
      <c r="T478" s="24"/>
      <c r="U478" s="24"/>
      <c r="V478" s="24"/>
      <c r="W478" s="24"/>
      <c r="X478" s="24"/>
      <c r="Y478" s="91"/>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12">
        <f t="shared" ref="BI478:CI478" si="204">(((BI475*2)+(BI476*1)+(BI477*0)))/(BI475+BI476+BI477)</f>
        <v>2</v>
      </c>
      <c r="BJ478" s="12">
        <f t="shared" si="204"/>
        <v>2</v>
      </c>
      <c r="BK478" s="12">
        <f t="shared" si="204"/>
        <v>1.4883720930232558</v>
      </c>
      <c r="BL478" s="12">
        <f t="shared" si="204"/>
        <v>1.4883720930232558</v>
      </c>
      <c r="BM478" s="12">
        <f t="shared" si="204"/>
        <v>2</v>
      </c>
      <c r="BN478" s="12">
        <f t="shared" si="204"/>
        <v>2</v>
      </c>
      <c r="BO478" s="12">
        <f t="shared" si="204"/>
        <v>2</v>
      </c>
      <c r="BP478" s="12">
        <f t="shared" si="204"/>
        <v>1.4883720930232558</v>
      </c>
      <c r="BQ478" s="12">
        <f t="shared" si="204"/>
        <v>2</v>
      </c>
      <c r="BR478" s="12">
        <f t="shared" si="204"/>
        <v>1.5116279069767442</v>
      </c>
      <c r="BS478" s="12">
        <f t="shared" si="204"/>
        <v>2</v>
      </c>
      <c r="BT478" s="12">
        <f t="shared" si="204"/>
        <v>2</v>
      </c>
      <c r="BU478" s="12">
        <f t="shared" si="204"/>
        <v>2</v>
      </c>
      <c r="BV478" s="12">
        <f t="shared" si="204"/>
        <v>2</v>
      </c>
      <c r="BW478" s="12">
        <f t="shared" si="204"/>
        <v>2</v>
      </c>
      <c r="BX478" s="12">
        <f t="shared" si="204"/>
        <v>1.5116279069767442</v>
      </c>
      <c r="BY478" s="12">
        <f t="shared" si="204"/>
        <v>2</v>
      </c>
      <c r="BZ478" s="12">
        <f t="shared" si="204"/>
        <v>2</v>
      </c>
      <c r="CA478" s="12">
        <f t="shared" si="204"/>
        <v>1.558139534883721</v>
      </c>
      <c r="CB478" s="12">
        <f t="shared" si="204"/>
        <v>1.5116279069767442</v>
      </c>
      <c r="CC478" s="12">
        <f t="shared" si="204"/>
        <v>0.90697674418604646</v>
      </c>
      <c r="CD478" s="12">
        <f t="shared" si="204"/>
        <v>2</v>
      </c>
      <c r="CE478" s="12">
        <f t="shared" si="204"/>
        <v>2</v>
      </c>
      <c r="CF478" s="12">
        <f t="shared" si="204"/>
        <v>2</v>
      </c>
      <c r="CG478" s="12">
        <f t="shared" si="204"/>
        <v>2</v>
      </c>
      <c r="CH478" s="12">
        <f t="shared" si="204"/>
        <v>2</v>
      </c>
      <c r="CI478" s="12">
        <f t="shared" si="204"/>
        <v>2</v>
      </c>
      <c r="CJ478" s="12"/>
      <c r="CK478" s="12">
        <f>(((CK475*2)+(CK476*1)+(CK477*0)))/(CK475+CK476+CK477)</f>
        <v>2</v>
      </c>
      <c r="CL478" s="162">
        <f>COUNTIF($BI479:$CK479,"Đ")</f>
        <v>20</v>
      </c>
      <c r="CM478" s="161">
        <f>CL478/COUNTA($BI479:$CK479)</f>
        <v>0.7142857142857143</v>
      </c>
      <c r="CN478" s="162">
        <f>COUNTIF($BI479:$CK479,"CCG")</f>
        <v>7</v>
      </c>
      <c r="CO478" s="161">
        <f>CN478/COUNTA($BI479:$CK479)</f>
        <v>0.25</v>
      </c>
      <c r="CP478" s="162">
        <f>COUNTIF($BI479:$CK479,"CĐ")</f>
        <v>1</v>
      </c>
      <c r="CQ478" s="161">
        <f>CP478/COUNTA($BI479:$CK479)</f>
        <v>3.5714285714285712E-2</v>
      </c>
      <c r="CR478" s="160">
        <f>(((CL478*2)+(CN478*1)+(CP478*0)))/(CL478+CN478+CP478)</f>
        <v>1.6785714285714286</v>
      </c>
      <c r="CS478" s="160" t="str">
        <f>IF(CR478&gt;=1.6,"Đạt mục tiêu",IF(CR478&gt;=1,"Cần cố gắng","Chưa đạt"))</f>
        <v>Đạt mục tiêu</v>
      </c>
    </row>
    <row r="479" spans="1:97">
      <c r="A479" s="167"/>
      <c r="B479" s="167"/>
      <c r="C479" s="169"/>
      <c r="D479" s="5"/>
      <c r="E479" s="7"/>
      <c r="F479" s="5"/>
      <c r="G479" s="24"/>
      <c r="H479" s="24"/>
      <c r="I479" s="24"/>
      <c r="J479" s="24"/>
      <c r="K479" s="24"/>
      <c r="L479" s="24"/>
      <c r="M479" s="24"/>
      <c r="N479" s="24"/>
      <c r="O479" s="24"/>
      <c r="P479" s="24"/>
      <c r="Q479" s="24"/>
      <c r="R479" s="24"/>
      <c r="S479" s="24"/>
      <c r="T479" s="24"/>
      <c r="U479" s="24"/>
      <c r="V479" s="24"/>
      <c r="W479" s="24"/>
      <c r="X479" s="24"/>
      <c r="Y479" s="91"/>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12" t="str">
        <f>IF(BI478&lt;1,"CĐ",IF(BI478&lt;1.6,"CCG","Đ"))</f>
        <v>Đ</v>
      </c>
      <c r="BJ479" s="12" t="str">
        <f t="shared" ref="BJ479:CI479" si="205">IF(BJ478&lt;1,"CĐ",IF(BJ478&lt;1.6,"CCG","Đ"))</f>
        <v>Đ</v>
      </c>
      <c r="BK479" s="12" t="str">
        <f t="shared" si="205"/>
        <v>CCG</v>
      </c>
      <c r="BL479" s="12" t="str">
        <f t="shared" si="205"/>
        <v>CCG</v>
      </c>
      <c r="BM479" s="12" t="str">
        <f t="shared" si="205"/>
        <v>Đ</v>
      </c>
      <c r="BN479" s="12" t="str">
        <f t="shared" si="205"/>
        <v>Đ</v>
      </c>
      <c r="BO479" s="12" t="str">
        <f t="shared" si="205"/>
        <v>Đ</v>
      </c>
      <c r="BP479" s="12" t="str">
        <f t="shared" si="205"/>
        <v>CCG</v>
      </c>
      <c r="BQ479" s="12" t="str">
        <f t="shared" si="205"/>
        <v>Đ</v>
      </c>
      <c r="BR479" s="12" t="str">
        <f t="shared" si="205"/>
        <v>CCG</v>
      </c>
      <c r="BS479" s="12" t="str">
        <f t="shared" si="205"/>
        <v>Đ</v>
      </c>
      <c r="BT479" s="12" t="str">
        <f t="shared" si="205"/>
        <v>Đ</v>
      </c>
      <c r="BU479" s="12" t="str">
        <f t="shared" si="205"/>
        <v>Đ</v>
      </c>
      <c r="BV479" s="12" t="str">
        <f t="shared" si="205"/>
        <v>Đ</v>
      </c>
      <c r="BW479" s="12" t="str">
        <f t="shared" si="205"/>
        <v>Đ</v>
      </c>
      <c r="BX479" s="12" t="str">
        <f t="shared" si="205"/>
        <v>CCG</v>
      </c>
      <c r="BY479" s="12" t="str">
        <f t="shared" si="205"/>
        <v>Đ</v>
      </c>
      <c r="BZ479" s="12" t="str">
        <f t="shared" si="205"/>
        <v>Đ</v>
      </c>
      <c r="CA479" s="12" t="str">
        <f t="shared" si="205"/>
        <v>CCG</v>
      </c>
      <c r="CB479" s="12" t="str">
        <f t="shared" si="205"/>
        <v>CCG</v>
      </c>
      <c r="CC479" s="12" t="str">
        <f t="shared" si="205"/>
        <v>CĐ</v>
      </c>
      <c r="CD479" s="12" t="str">
        <f t="shared" si="205"/>
        <v>Đ</v>
      </c>
      <c r="CE479" s="12" t="str">
        <f t="shared" si="205"/>
        <v>Đ</v>
      </c>
      <c r="CF479" s="12" t="str">
        <f t="shared" si="205"/>
        <v>Đ</v>
      </c>
      <c r="CG479" s="12" t="str">
        <f t="shared" si="205"/>
        <v>Đ</v>
      </c>
      <c r="CH479" s="12" t="str">
        <f t="shared" si="205"/>
        <v>Đ</v>
      </c>
      <c r="CI479" s="12" t="str">
        <f t="shared" si="205"/>
        <v>Đ</v>
      </c>
      <c r="CJ479" s="12"/>
      <c r="CK479" s="12" t="str">
        <f>IF(CK478&lt;1,"CĐ",IF(CK478&lt;1.6,"CCG","Đ"))</f>
        <v>Đ</v>
      </c>
      <c r="CL479" s="162"/>
      <c r="CM479" s="161"/>
      <c r="CN479" s="162"/>
      <c r="CO479" s="161"/>
      <c r="CP479" s="162"/>
      <c r="CQ479" s="161"/>
      <c r="CR479" s="160"/>
      <c r="CS479" s="160"/>
    </row>
    <row r="480" spans="1:97">
      <c r="A480" s="170" t="s">
        <v>337</v>
      </c>
      <c r="B480" s="170"/>
      <c r="C480" s="13" t="s">
        <v>332</v>
      </c>
      <c r="D480" s="9"/>
      <c r="E480" s="8"/>
      <c r="F480" s="9"/>
      <c r="G480" s="23"/>
      <c r="H480" s="23"/>
      <c r="I480" s="23"/>
      <c r="J480" s="23"/>
      <c r="K480" s="23"/>
      <c r="L480" s="23"/>
      <c r="M480" s="23"/>
      <c r="N480" s="23"/>
      <c r="O480" s="23"/>
      <c r="P480" s="23"/>
      <c r="Q480" s="23"/>
      <c r="R480" s="23"/>
      <c r="S480" s="23"/>
      <c r="T480" s="23"/>
      <c r="U480" s="23"/>
      <c r="V480" s="23"/>
      <c r="W480" s="23"/>
      <c r="X480" s="23"/>
      <c r="Y480" s="91"/>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81">
        <f t="shared" ref="BI480:CI480" si="206">COUNTIFS($P$7:$P$445,"x",BI$7:BI$445,"2")</f>
        <v>40</v>
      </c>
      <c r="BJ480" s="81">
        <f t="shared" si="206"/>
        <v>40</v>
      </c>
      <c r="BK480" s="81">
        <f t="shared" si="206"/>
        <v>21</v>
      </c>
      <c r="BL480" s="81">
        <f t="shared" si="206"/>
        <v>39</v>
      </c>
      <c r="BM480" s="81">
        <f t="shared" si="206"/>
        <v>40</v>
      </c>
      <c r="BN480" s="81">
        <f t="shared" si="206"/>
        <v>40</v>
      </c>
      <c r="BO480" s="81">
        <f t="shared" si="206"/>
        <v>40</v>
      </c>
      <c r="BP480" s="81">
        <f t="shared" si="206"/>
        <v>22</v>
      </c>
      <c r="BQ480" s="81">
        <f t="shared" si="206"/>
        <v>40</v>
      </c>
      <c r="BR480" s="81">
        <f t="shared" si="206"/>
        <v>22</v>
      </c>
      <c r="BS480" s="81">
        <f t="shared" si="206"/>
        <v>40</v>
      </c>
      <c r="BT480" s="81">
        <f t="shared" si="206"/>
        <v>40</v>
      </c>
      <c r="BU480" s="81">
        <f t="shared" si="206"/>
        <v>40</v>
      </c>
      <c r="BV480" s="81">
        <f t="shared" si="206"/>
        <v>40</v>
      </c>
      <c r="BW480" s="81">
        <f t="shared" si="206"/>
        <v>40</v>
      </c>
      <c r="BX480" s="81">
        <f t="shared" si="206"/>
        <v>22</v>
      </c>
      <c r="BY480" s="81">
        <f t="shared" si="206"/>
        <v>40</v>
      </c>
      <c r="BZ480" s="81">
        <f t="shared" si="206"/>
        <v>40</v>
      </c>
      <c r="CA480" s="81">
        <f t="shared" si="206"/>
        <v>22</v>
      </c>
      <c r="CB480" s="81">
        <f t="shared" si="206"/>
        <v>22</v>
      </c>
      <c r="CC480" s="81">
        <f t="shared" si="206"/>
        <v>0</v>
      </c>
      <c r="CD480" s="81">
        <f t="shared" si="206"/>
        <v>40</v>
      </c>
      <c r="CE480" s="81">
        <f t="shared" si="206"/>
        <v>40</v>
      </c>
      <c r="CF480" s="81">
        <f t="shared" si="206"/>
        <v>40</v>
      </c>
      <c r="CG480" s="81">
        <f t="shared" si="206"/>
        <v>40</v>
      </c>
      <c r="CH480" s="81">
        <f t="shared" si="206"/>
        <v>40</v>
      </c>
      <c r="CI480" s="81">
        <f t="shared" si="206"/>
        <v>40</v>
      </c>
      <c r="CJ480" s="81"/>
      <c r="CK480" s="81">
        <f>COUNTIFS($P$7:$P$445,"x",CK$7:CK$445,"2")</f>
        <v>40</v>
      </c>
      <c r="CL480" s="23"/>
      <c r="CM480" s="23"/>
      <c r="CN480" s="23"/>
      <c r="CO480" s="23"/>
      <c r="CP480" s="23"/>
      <c r="CQ480" s="23"/>
      <c r="CR480" s="23"/>
      <c r="CS480" s="23"/>
    </row>
    <row r="481" spans="1:97">
      <c r="A481" s="170"/>
      <c r="B481" s="170"/>
      <c r="C481" s="13" t="s">
        <v>333</v>
      </c>
      <c r="D481" s="9"/>
      <c r="E481" s="8"/>
      <c r="F481" s="9"/>
      <c r="G481" s="23"/>
      <c r="H481" s="23"/>
      <c r="I481" s="23"/>
      <c r="J481" s="23"/>
      <c r="K481" s="23"/>
      <c r="L481" s="23"/>
      <c r="M481" s="23"/>
      <c r="N481" s="23"/>
      <c r="O481" s="23"/>
      <c r="P481" s="23"/>
      <c r="Q481" s="23"/>
      <c r="R481" s="23"/>
      <c r="S481" s="23"/>
      <c r="T481" s="23"/>
      <c r="U481" s="23"/>
      <c r="V481" s="23"/>
      <c r="W481" s="23"/>
      <c r="X481" s="23"/>
      <c r="Y481" s="91"/>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81">
        <f t="shared" ref="BI481:CI481" si="207">COUNTIFS($P$7:$P$445,"x",BI$7:BI$445,"1")</f>
        <v>0</v>
      </c>
      <c r="BJ481" s="81">
        <f t="shared" si="207"/>
        <v>0</v>
      </c>
      <c r="BK481" s="81">
        <f t="shared" si="207"/>
        <v>19</v>
      </c>
      <c r="BL481" s="81">
        <f t="shared" si="207"/>
        <v>1</v>
      </c>
      <c r="BM481" s="81">
        <f t="shared" si="207"/>
        <v>0</v>
      </c>
      <c r="BN481" s="81">
        <f t="shared" si="207"/>
        <v>0</v>
      </c>
      <c r="BO481" s="81">
        <f t="shared" si="207"/>
        <v>0</v>
      </c>
      <c r="BP481" s="81">
        <f t="shared" si="207"/>
        <v>18</v>
      </c>
      <c r="BQ481" s="81">
        <f t="shared" si="207"/>
        <v>0</v>
      </c>
      <c r="BR481" s="81">
        <f t="shared" si="207"/>
        <v>18</v>
      </c>
      <c r="BS481" s="81">
        <f t="shared" si="207"/>
        <v>0</v>
      </c>
      <c r="BT481" s="81">
        <f t="shared" si="207"/>
        <v>0</v>
      </c>
      <c r="BU481" s="81">
        <f t="shared" si="207"/>
        <v>0</v>
      </c>
      <c r="BV481" s="81">
        <f t="shared" si="207"/>
        <v>0</v>
      </c>
      <c r="BW481" s="81">
        <f t="shared" si="207"/>
        <v>0</v>
      </c>
      <c r="BX481" s="81">
        <f t="shared" si="207"/>
        <v>18</v>
      </c>
      <c r="BY481" s="81">
        <f t="shared" si="207"/>
        <v>0</v>
      </c>
      <c r="BZ481" s="81">
        <f t="shared" si="207"/>
        <v>0</v>
      </c>
      <c r="CA481" s="81">
        <f t="shared" si="207"/>
        <v>18</v>
      </c>
      <c r="CB481" s="81">
        <f t="shared" si="207"/>
        <v>18</v>
      </c>
      <c r="CC481" s="81">
        <f t="shared" si="207"/>
        <v>27</v>
      </c>
      <c r="CD481" s="81">
        <f t="shared" si="207"/>
        <v>0</v>
      </c>
      <c r="CE481" s="81">
        <f t="shared" si="207"/>
        <v>0</v>
      </c>
      <c r="CF481" s="81">
        <f t="shared" si="207"/>
        <v>0</v>
      </c>
      <c r="CG481" s="81">
        <f t="shared" si="207"/>
        <v>0</v>
      </c>
      <c r="CH481" s="81">
        <f t="shared" si="207"/>
        <v>0</v>
      </c>
      <c r="CI481" s="81">
        <f t="shared" si="207"/>
        <v>0</v>
      </c>
      <c r="CJ481" s="81"/>
      <c r="CK481" s="81">
        <f>COUNTIFS($P$7:$P$445,"x",CK$7:CK$445,"1")</f>
        <v>0</v>
      </c>
      <c r="CL481" s="23"/>
      <c r="CM481" s="23"/>
      <c r="CN481" s="23"/>
      <c r="CO481" s="23"/>
      <c r="CP481" s="23"/>
      <c r="CQ481" s="23"/>
      <c r="CR481" s="23"/>
      <c r="CS481" s="23"/>
    </row>
    <row r="482" spans="1:97">
      <c r="A482" s="170"/>
      <c r="B482" s="170"/>
      <c r="C482" s="13" t="s">
        <v>334</v>
      </c>
      <c r="D482" s="9"/>
      <c r="E482" s="8"/>
      <c r="F482" s="9"/>
      <c r="G482" s="23"/>
      <c r="H482" s="23"/>
      <c r="I482" s="23"/>
      <c r="J482" s="23"/>
      <c r="K482" s="23"/>
      <c r="L482" s="23"/>
      <c r="M482" s="23"/>
      <c r="N482" s="23"/>
      <c r="O482" s="23"/>
      <c r="P482" s="23"/>
      <c r="Q482" s="23"/>
      <c r="R482" s="23"/>
      <c r="S482" s="23"/>
      <c r="T482" s="23"/>
      <c r="U482" s="23"/>
      <c r="V482" s="23"/>
      <c r="W482" s="23"/>
      <c r="X482" s="23"/>
      <c r="Y482" s="91"/>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c r="BH482" s="23"/>
      <c r="BI482" s="81">
        <f t="shared" ref="BI482:CI482" si="208">COUNTIFS($P$7:$P$445,"x",BI$7:BI$445,"0")</f>
        <v>0</v>
      </c>
      <c r="BJ482" s="81">
        <f t="shared" si="208"/>
        <v>0</v>
      </c>
      <c r="BK482" s="81">
        <f t="shared" si="208"/>
        <v>0</v>
      </c>
      <c r="BL482" s="81">
        <f t="shared" si="208"/>
        <v>0</v>
      </c>
      <c r="BM482" s="81">
        <f t="shared" si="208"/>
        <v>0</v>
      </c>
      <c r="BN482" s="81">
        <f t="shared" si="208"/>
        <v>0</v>
      </c>
      <c r="BO482" s="81">
        <f t="shared" si="208"/>
        <v>0</v>
      </c>
      <c r="BP482" s="81">
        <f t="shared" si="208"/>
        <v>0</v>
      </c>
      <c r="BQ482" s="81">
        <f t="shared" si="208"/>
        <v>0</v>
      </c>
      <c r="BR482" s="81">
        <f t="shared" si="208"/>
        <v>0</v>
      </c>
      <c r="BS482" s="81">
        <f t="shared" si="208"/>
        <v>0</v>
      </c>
      <c r="BT482" s="81">
        <f t="shared" si="208"/>
        <v>0</v>
      </c>
      <c r="BU482" s="81">
        <f t="shared" si="208"/>
        <v>0</v>
      </c>
      <c r="BV482" s="81">
        <f t="shared" si="208"/>
        <v>0</v>
      </c>
      <c r="BW482" s="81">
        <f t="shared" si="208"/>
        <v>0</v>
      </c>
      <c r="BX482" s="81">
        <f t="shared" si="208"/>
        <v>0</v>
      </c>
      <c r="BY482" s="81">
        <f t="shared" si="208"/>
        <v>0</v>
      </c>
      <c r="BZ482" s="81">
        <f t="shared" si="208"/>
        <v>0</v>
      </c>
      <c r="CA482" s="81">
        <f t="shared" si="208"/>
        <v>0</v>
      </c>
      <c r="CB482" s="81">
        <f t="shared" si="208"/>
        <v>0</v>
      </c>
      <c r="CC482" s="81">
        <f t="shared" si="208"/>
        <v>13</v>
      </c>
      <c r="CD482" s="81">
        <f t="shared" si="208"/>
        <v>0</v>
      </c>
      <c r="CE482" s="81">
        <f t="shared" si="208"/>
        <v>0</v>
      </c>
      <c r="CF482" s="81">
        <f t="shared" si="208"/>
        <v>0</v>
      </c>
      <c r="CG482" s="81">
        <f t="shared" si="208"/>
        <v>0</v>
      </c>
      <c r="CH482" s="81">
        <f t="shared" si="208"/>
        <v>0</v>
      </c>
      <c r="CI482" s="81">
        <f t="shared" si="208"/>
        <v>0</v>
      </c>
      <c r="CJ482" s="81"/>
      <c r="CK482" s="81">
        <f>COUNTIFS($P$7:$P$445,"x",CK$7:CK$445,"0")</f>
        <v>0</v>
      </c>
      <c r="CL482" s="23"/>
      <c r="CM482" s="23"/>
      <c r="CN482" s="23"/>
      <c r="CO482" s="23"/>
      <c r="CP482" s="23"/>
      <c r="CQ482" s="23"/>
      <c r="CR482" s="23"/>
      <c r="CS482" s="23"/>
    </row>
    <row r="483" spans="1:97">
      <c r="A483" s="170"/>
      <c r="B483" s="170"/>
      <c r="C483" s="171" t="s">
        <v>335</v>
      </c>
      <c r="D483" s="9"/>
      <c r="E483" s="8"/>
      <c r="F483" s="9"/>
      <c r="G483" s="23"/>
      <c r="H483" s="23"/>
      <c r="I483" s="23"/>
      <c r="J483" s="23"/>
      <c r="K483" s="23"/>
      <c r="L483" s="23"/>
      <c r="M483" s="23"/>
      <c r="N483" s="23"/>
      <c r="O483" s="23"/>
      <c r="P483" s="23"/>
      <c r="Q483" s="23"/>
      <c r="R483" s="23"/>
      <c r="S483" s="23"/>
      <c r="T483" s="23"/>
      <c r="U483" s="23"/>
      <c r="V483" s="23"/>
      <c r="W483" s="23"/>
      <c r="X483" s="23"/>
      <c r="Y483" s="91"/>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14">
        <f t="shared" ref="BI483:CI483" si="209">(((BI480*2)+(BI481*1)+(BI482*0)))/(BI480+BI481+BI482)</f>
        <v>2</v>
      </c>
      <c r="BJ483" s="14">
        <f t="shared" si="209"/>
        <v>2</v>
      </c>
      <c r="BK483" s="14">
        <f t="shared" si="209"/>
        <v>1.5249999999999999</v>
      </c>
      <c r="BL483" s="14">
        <f t="shared" si="209"/>
        <v>1.9750000000000001</v>
      </c>
      <c r="BM483" s="14">
        <f t="shared" si="209"/>
        <v>2</v>
      </c>
      <c r="BN483" s="14">
        <f t="shared" si="209"/>
        <v>2</v>
      </c>
      <c r="BO483" s="14">
        <f t="shared" si="209"/>
        <v>2</v>
      </c>
      <c r="BP483" s="14">
        <f t="shared" si="209"/>
        <v>1.55</v>
      </c>
      <c r="BQ483" s="14">
        <f t="shared" si="209"/>
        <v>2</v>
      </c>
      <c r="BR483" s="14">
        <f t="shared" si="209"/>
        <v>1.55</v>
      </c>
      <c r="BS483" s="14">
        <f t="shared" si="209"/>
        <v>2</v>
      </c>
      <c r="BT483" s="14">
        <f t="shared" si="209"/>
        <v>2</v>
      </c>
      <c r="BU483" s="14">
        <f t="shared" si="209"/>
        <v>2</v>
      </c>
      <c r="BV483" s="14">
        <f t="shared" si="209"/>
        <v>2</v>
      </c>
      <c r="BW483" s="14">
        <f t="shared" si="209"/>
        <v>2</v>
      </c>
      <c r="BX483" s="14">
        <f t="shared" si="209"/>
        <v>1.55</v>
      </c>
      <c r="BY483" s="14">
        <f t="shared" si="209"/>
        <v>2</v>
      </c>
      <c r="BZ483" s="14">
        <f t="shared" si="209"/>
        <v>2</v>
      </c>
      <c r="CA483" s="14">
        <f t="shared" si="209"/>
        <v>1.55</v>
      </c>
      <c r="CB483" s="14">
        <f t="shared" si="209"/>
        <v>1.55</v>
      </c>
      <c r="CC483" s="14">
        <f t="shared" si="209"/>
        <v>0.67500000000000004</v>
      </c>
      <c r="CD483" s="14">
        <f t="shared" si="209"/>
        <v>2</v>
      </c>
      <c r="CE483" s="14">
        <f t="shared" si="209"/>
        <v>2</v>
      </c>
      <c r="CF483" s="14">
        <f t="shared" si="209"/>
        <v>2</v>
      </c>
      <c r="CG483" s="14">
        <f t="shared" si="209"/>
        <v>2</v>
      </c>
      <c r="CH483" s="14">
        <f t="shared" si="209"/>
        <v>2</v>
      </c>
      <c r="CI483" s="14">
        <f t="shared" si="209"/>
        <v>2</v>
      </c>
      <c r="CJ483" s="14"/>
      <c r="CK483" s="14">
        <f>(((CK480*2)+(CK481*1)+(CK482*0)))/(CK480+CK481+CK482)</f>
        <v>2</v>
      </c>
      <c r="CL483" s="162">
        <f>COUNTIF($BI484:$CK484,"Đ")</f>
        <v>21</v>
      </c>
      <c r="CM483" s="161">
        <f>CL483/COUNTA($BI484:$CK484)</f>
        <v>0.75</v>
      </c>
      <c r="CN483" s="162">
        <f>COUNTIF($BI484:$CK484,"CCG")</f>
        <v>6</v>
      </c>
      <c r="CO483" s="161">
        <f>CN483/COUNTA($BI484:$CK484)</f>
        <v>0.21428571428571427</v>
      </c>
      <c r="CP483" s="162">
        <f>COUNTIF($BI484:$CK484,"CĐ")</f>
        <v>1</v>
      </c>
      <c r="CQ483" s="161">
        <f>CP483/COUNTA($BI484:$CK484)</f>
        <v>3.5714285714285712E-2</v>
      </c>
      <c r="CR483" s="160">
        <f>(((CL483*2)+(CN483*1)+(CP483*0)))/(CL483+CN483+CP483)</f>
        <v>1.7142857142857142</v>
      </c>
      <c r="CS483" s="160" t="str">
        <f>IF(CR483&gt;=1.6,"Đạt mục tiêu",IF(CR483&gt;=1,"Cần cố gắng","Chưa đạt"))</f>
        <v>Đạt mục tiêu</v>
      </c>
    </row>
    <row r="484" spans="1:97">
      <c r="A484" s="170"/>
      <c r="B484" s="170"/>
      <c r="C484" s="171"/>
      <c r="D484" s="9"/>
      <c r="E484" s="8"/>
      <c r="F484" s="9"/>
      <c r="G484" s="23"/>
      <c r="H484" s="23"/>
      <c r="I484" s="23"/>
      <c r="J484" s="23"/>
      <c r="K484" s="23"/>
      <c r="L484" s="23"/>
      <c r="M484" s="23"/>
      <c r="N484" s="23"/>
      <c r="O484" s="23"/>
      <c r="P484" s="23"/>
      <c r="Q484" s="23"/>
      <c r="R484" s="23"/>
      <c r="S484" s="23"/>
      <c r="T484" s="23"/>
      <c r="U484" s="23"/>
      <c r="V484" s="23"/>
      <c r="W484" s="23"/>
      <c r="X484" s="23"/>
      <c r="Y484" s="91"/>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14" t="str">
        <f>IF(BI483&lt;1,"CĐ",IF(BI483&lt;1.6,"CCG","Đ"))</f>
        <v>Đ</v>
      </c>
      <c r="BJ484" s="14" t="str">
        <f t="shared" ref="BJ484:CI484" si="210">IF(BJ483&lt;1,"CĐ",IF(BJ483&lt;1.6,"CCG","Đ"))</f>
        <v>Đ</v>
      </c>
      <c r="BK484" s="14" t="str">
        <f t="shared" si="210"/>
        <v>CCG</v>
      </c>
      <c r="BL484" s="14" t="str">
        <f t="shared" si="210"/>
        <v>Đ</v>
      </c>
      <c r="BM484" s="14" t="str">
        <f t="shared" si="210"/>
        <v>Đ</v>
      </c>
      <c r="BN484" s="14" t="str">
        <f t="shared" si="210"/>
        <v>Đ</v>
      </c>
      <c r="BO484" s="14" t="str">
        <f t="shared" si="210"/>
        <v>Đ</v>
      </c>
      <c r="BP484" s="14" t="str">
        <f t="shared" si="210"/>
        <v>CCG</v>
      </c>
      <c r="BQ484" s="14" t="str">
        <f t="shared" si="210"/>
        <v>Đ</v>
      </c>
      <c r="BR484" s="14" t="str">
        <f t="shared" si="210"/>
        <v>CCG</v>
      </c>
      <c r="BS484" s="14" t="str">
        <f t="shared" si="210"/>
        <v>Đ</v>
      </c>
      <c r="BT484" s="14" t="str">
        <f t="shared" si="210"/>
        <v>Đ</v>
      </c>
      <c r="BU484" s="14" t="str">
        <f t="shared" si="210"/>
        <v>Đ</v>
      </c>
      <c r="BV484" s="14" t="str">
        <f t="shared" si="210"/>
        <v>Đ</v>
      </c>
      <c r="BW484" s="14" t="str">
        <f t="shared" si="210"/>
        <v>Đ</v>
      </c>
      <c r="BX484" s="14" t="str">
        <f t="shared" si="210"/>
        <v>CCG</v>
      </c>
      <c r="BY484" s="14" t="str">
        <f t="shared" si="210"/>
        <v>Đ</v>
      </c>
      <c r="BZ484" s="14" t="str">
        <f t="shared" si="210"/>
        <v>Đ</v>
      </c>
      <c r="CA484" s="14" t="str">
        <f t="shared" si="210"/>
        <v>CCG</v>
      </c>
      <c r="CB484" s="14" t="str">
        <f t="shared" si="210"/>
        <v>CCG</v>
      </c>
      <c r="CC484" s="14" t="str">
        <f t="shared" si="210"/>
        <v>CĐ</v>
      </c>
      <c r="CD484" s="14" t="str">
        <f t="shared" si="210"/>
        <v>Đ</v>
      </c>
      <c r="CE484" s="14" t="str">
        <f t="shared" si="210"/>
        <v>Đ</v>
      </c>
      <c r="CF484" s="14" t="str">
        <f t="shared" si="210"/>
        <v>Đ</v>
      </c>
      <c r="CG484" s="14" t="str">
        <f t="shared" si="210"/>
        <v>Đ</v>
      </c>
      <c r="CH484" s="14" t="str">
        <f t="shared" si="210"/>
        <v>Đ</v>
      </c>
      <c r="CI484" s="14" t="str">
        <f t="shared" si="210"/>
        <v>Đ</v>
      </c>
      <c r="CJ484" s="14"/>
      <c r="CK484" s="14" t="str">
        <f>IF(CK483&lt;1,"CĐ",IF(CK483&lt;1.6,"CCG","Đ"))</f>
        <v>Đ</v>
      </c>
      <c r="CL484" s="162"/>
      <c r="CM484" s="161"/>
      <c r="CN484" s="162"/>
      <c r="CO484" s="161"/>
      <c r="CP484" s="162"/>
      <c r="CQ484" s="161"/>
      <c r="CR484" s="160"/>
      <c r="CS484" s="160"/>
    </row>
    <row r="485" spans="1:97">
      <c r="A485" s="167" t="s">
        <v>338</v>
      </c>
      <c r="B485" s="167"/>
      <c r="C485" s="10" t="s">
        <v>332</v>
      </c>
      <c r="D485" s="5"/>
      <c r="E485" s="7"/>
      <c r="F485" s="5"/>
      <c r="G485" s="24"/>
      <c r="H485" s="24"/>
      <c r="I485" s="24"/>
      <c r="J485" s="24"/>
      <c r="K485" s="24"/>
      <c r="L485" s="24"/>
      <c r="M485" s="24"/>
      <c r="N485" s="24"/>
      <c r="O485" s="24"/>
      <c r="P485" s="24"/>
      <c r="Q485" s="24"/>
      <c r="R485" s="24"/>
      <c r="S485" s="24"/>
      <c r="T485" s="24"/>
      <c r="U485" s="24"/>
      <c r="V485" s="24"/>
      <c r="W485" s="24"/>
      <c r="X485" s="24"/>
      <c r="Y485" s="91"/>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80">
        <f t="shared" ref="BI485:CI485" si="211">COUNTIFS($Q$7:$Q$445,"x",BI$7:BI$445,"2")</f>
        <v>43</v>
      </c>
      <c r="BJ485" s="80">
        <f t="shared" si="211"/>
        <v>43</v>
      </c>
      <c r="BK485" s="80">
        <f t="shared" si="211"/>
        <v>14</v>
      </c>
      <c r="BL485" s="80">
        <f t="shared" si="211"/>
        <v>43</v>
      </c>
      <c r="BM485" s="80">
        <f t="shared" si="211"/>
        <v>43</v>
      </c>
      <c r="BN485" s="80">
        <f t="shared" si="211"/>
        <v>43</v>
      </c>
      <c r="BO485" s="80">
        <f t="shared" si="211"/>
        <v>43</v>
      </c>
      <c r="BP485" s="80">
        <f t="shared" si="211"/>
        <v>14</v>
      </c>
      <c r="BQ485" s="80">
        <f t="shared" si="211"/>
        <v>43</v>
      </c>
      <c r="BR485" s="80">
        <f t="shared" si="211"/>
        <v>14</v>
      </c>
      <c r="BS485" s="80">
        <f t="shared" si="211"/>
        <v>43</v>
      </c>
      <c r="BT485" s="80">
        <f t="shared" si="211"/>
        <v>43</v>
      </c>
      <c r="BU485" s="80">
        <f t="shared" si="211"/>
        <v>43</v>
      </c>
      <c r="BV485" s="80">
        <f t="shared" si="211"/>
        <v>43</v>
      </c>
      <c r="BW485" s="80">
        <f t="shared" si="211"/>
        <v>43</v>
      </c>
      <c r="BX485" s="80">
        <f t="shared" si="211"/>
        <v>14</v>
      </c>
      <c r="BY485" s="80">
        <f t="shared" si="211"/>
        <v>43</v>
      </c>
      <c r="BZ485" s="80">
        <f t="shared" si="211"/>
        <v>43</v>
      </c>
      <c r="CA485" s="80">
        <f t="shared" si="211"/>
        <v>14</v>
      </c>
      <c r="CB485" s="80">
        <f t="shared" si="211"/>
        <v>14</v>
      </c>
      <c r="CC485" s="80">
        <f t="shared" si="211"/>
        <v>0</v>
      </c>
      <c r="CD485" s="80">
        <f t="shared" si="211"/>
        <v>43</v>
      </c>
      <c r="CE485" s="80">
        <f t="shared" si="211"/>
        <v>43</v>
      </c>
      <c r="CF485" s="80">
        <f t="shared" si="211"/>
        <v>43</v>
      </c>
      <c r="CG485" s="80">
        <f t="shared" si="211"/>
        <v>43</v>
      </c>
      <c r="CH485" s="80">
        <f t="shared" si="211"/>
        <v>43</v>
      </c>
      <c r="CI485" s="80">
        <f t="shared" si="211"/>
        <v>43</v>
      </c>
      <c r="CJ485" s="80"/>
      <c r="CK485" s="80">
        <f>COUNTIFS($Q$7:$Q$445,"x",CK$7:CK$445,"2")</f>
        <v>43</v>
      </c>
      <c r="CL485" s="24"/>
      <c r="CM485" s="24"/>
      <c r="CN485" s="24"/>
      <c r="CO485" s="24"/>
      <c r="CP485" s="24"/>
      <c r="CQ485" s="24"/>
      <c r="CR485" s="24"/>
      <c r="CS485" s="24"/>
    </row>
    <row r="486" spans="1:97">
      <c r="A486" s="167"/>
      <c r="B486" s="167"/>
      <c r="C486" s="10" t="s">
        <v>333</v>
      </c>
      <c r="D486" s="5"/>
      <c r="E486" s="7"/>
      <c r="F486" s="5"/>
      <c r="G486" s="24"/>
      <c r="H486" s="24"/>
      <c r="I486" s="24"/>
      <c r="J486" s="24"/>
      <c r="K486" s="24"/>
      <c r="L486" s="24"/>
      <c r="M486" s="24"/>
      <c r="N486" s="24"/>
      <c r="O486" s="24"/>
      <c r="P486" s="24"/>
      <c r="Q486" s="24"/>
      <c r="R486" s="24"/>
      <c r="S486" s="24"/>
      <c r="T486" s="24"/>
      <c r="U486" s="24"/>
      <c r="V486" s="24"/>
      <c r="W486" s="24"/>
      <c r="X486" s="24"/>
      <c r="Y486" s="91"/>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80">
        <f t="shared" ref="BI486:CI486" si="212">COUNTIFS($Q$7:$Q$445,"x",BI$7:BI$445,"1")</f>
        <v>0</v>
      </c>
      <c r="BJ486" s="80">
        <f t="shared" si="212"/>
        <v>0</v>
      </c>
      <c r="BK486" s="80">
        <f t="shared" si="212"/>
        <v>29</v>
      </c>
      <c r="BL486" s="80">
        <f t="shared" si="212"/>
        <v>0</v>
      </c>
      <c r="BM486" s="80">
        <f t="shared" si="212"/>
        <v>0</v>
      </c>
      <c r="BN486" s="80">
        <f t="shared" si="212"/>
        <v>0</v>
      </c>
      <c r="BO486" s="80">
        <f t="shared" si="212"/>
        <v>0</v>
      </c>
      <c r="BP486" s="80">
        <f t="shared" si="212"/>
        <v>29</v>
      </c>
      <c r="BQ486" s="80">
        <f t="shared" si="212"/>
        <v>0</v>
      </c>
      <c r="BR486" s="80">
        <f t="shared" si="212"/>
        <v>29</v>
      </c>
      <c r="BS486" s="80">
        <f t="shared" si="212"/>
        <v>0</v>
      </c>
      <c r="BT486" s="80">
        <f t="shared" si="212"/>
        <v>0</v>
      </c>
      <c r="BU486" s="80">
        <f t="shared" si="212"/>
        <v>0</v>
      </c>
      <c r="BV486" s="80">
        <f t="shared" si="212"/>
        <v>0</v>
      </c>
      <c r="BW486" s="80">
        <f t="shared" si="212"/>
        <v>0</v>
      </c>
      <c r="BX486" s="80">
        <f t="shared" si="212"/>
        <v>29</v>
      </c>
      <c r="BY486" s="80">
        <f t="shared" si="212"/>
        <v>0</v>
      </c>
      <c r="BZ486" s="80">
        <f t="shared" si="212"/>
        <v>0</v>
      </c>
      <c r="CA486" s="80">
        <f t="shared" si="212"/>
        <v>29</v>
      </c>
      <c r="CB486" s="80">
        <f t="shared" si="212"/>
        <v>29</v>
      </c>
      <c r="CC486" s="80">
        <f t="shared" si="212"/>
        <v>26</v>
      </c>
      <c r="CD486" s="80">
        <f t="shared" si="212"/>
        <v>0</v>
      </c>
      <c r="CE486" s="80">
        <f t="shared" si="212"/>
        <v>0</v>
      </c>
      <c r="CF486" s="80">
        <f t="shared" si="212"/>
        <v>0</v>
      </c>
      <c r="CG486" s="80">
        <f t="shared" si="212"/>
        <v>0</v>
      </c>
      <c r="CH486" s="80">
        <f t="shared" si="212"/>
        <v>0</v>
      </c>
      <c r="CI486" s="80">
        <f t="shared" si="212"/>
        <v>0</v>
      </c>
      <c r="CJ486" s="80"/>
      <c r="CK486" s="80">
        <f>COUNTIFS($Q$7:$Q$445,"x",CK$7:CK$445,"1")</f>
        <v>0</v>
      </c>
      <c r="CL486" s="24"/>
      <c r="CM486" s="24"/>
      <c r="CN486" s="24"/>
      <c r="CO486" s="24"/>
      <c r="CP486" s="24"/>
      <c r="CQ486" s="24"/>
      <c r="CR486" s="24"/>
      <c r="CS486" s="24"/>
    </row>
    <row r="487" spans="1:97">
      <c r="A487" s="167"/>
      <c r="B487" s="167"/>
      <c r="C487" s="10" t="s">
        <v>334</v>
      </c>
      <c r="D487" s="5"/>
      <c r="E487" s="7"/>
      <c r="F487" s="5"/>
      <c r="G487" s="24"/>
      <c r="H487" s="24"/>
      <c r="I487" s="24"/>
      <c r="J487" s="24"/>
      <c r="K487" s="24"/>
      <c r="L487" s="24"/>
      <c r="M487" s="24"/>
      <c r="N487" s="24"/>
      <c r="O487" s="24"/>
      <c r="P487" s="24"/>
      <c r="Q487" s="24"/>
      <c r="R487" s="24"/>
      <c r="S487" s="24"/>
      <c r="T487" s="24"/>
      <c r="U487" s="24"/>
      <c r="V487" s="24"/>
      <c r="W487" s="24"/>
      <c r="X487" s="24"/>
      <c r="Y487" s="91"/>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80">
        <f t="shared" ref="BI487:CI487" si="213">COUNTIFS($Q$7:$Q$445,"x",BI$7:BI$445,"0")</f>
        <v>0</v>
      </c>
      <c r="BJ487" s="80">
        <f t="shared" si="213"/>
        <v>0</v>
      </c>
      <c r="BK487" s="80">
        <f t="shared" si="213"/>
        <v>0</v>
      </c>
      <c r="BL487" s="80">
        <f t="shared" si="213"/>
        <v>0</v>
      </c>
      <c r="BM487" s="80">
        <f t="shared" si="213"/>
        <v>0</v>
      </c>
      <c r="BN487" s="80">
        <f t="shared" si="213"/>
        <v>0</v>
      </c>
      <c r="BO487" s="80">
        <f t="shared" si="213"/>
        <v>0</v>
      </c>
      <c r="BP487" s="80">
        <f t="shared" si="213"/>
        <v>0</v>
      </c>
      <c r="BQ487" s="80">
        <f t="shared" si="213"/>
        <v>0</v>
      </c>
      <c r="BR487" s="80">
        <f t="shared" si="213"/>
        <v>0</v>
      </c>
      <c r="BS487" s="80">
        <f t="shared" si="213"/>
        <v>0</v>
      </c>
      <c r="BT487" s="80">
        <f t="shared" si="213"/>
        <v>0</v>
      </c>
      <c r="BU487" s="80">
        <f t="shared" si="213"/>
        <v>0</v>
      </c>
      <c r="BV487" s="80">
        <f t="shared" si="213"/>
        <v>0</v>
      </c>
      <c r="BW487" s="80">
        <f t="shared" si="213"/>
        <v>0</v>
      </c>
      <c r="BX487" s="80">
        <f t="shared" si="213"/>
        <v>0</v>
      </c>
      <c r="BY487" s="80">
        <f t="shared" si="213"/>
        <v>0</v>
      </c>
      <c r="BZ487" s="80">
        <f t="shared" si="213"/>
        <v>0</v>
      </c>
      <c r="CA487" s="80">
        <f t="shared" si="213"/>
        <v>0</v>
      </c>
      <c r="CB487" s="80">
        <f t="shared" si="213"/>
        <v>0</v>
      </c>
      <c r="CC487" s="80">
        <f t="shared" si="213"/>
        <v>17</v>
      </c>
      <c r="CD487" s="80">
        <f t="shared" si="213"/>
        <v>0</v>
      </c>
      <c r="CE487" s="80">
        <f t="shared" si="213"/>
        <v>0</v>
      </c>
      <c r="CF487" s="80">
        <f t="shared" si="213"/>
        <v>0</v>
      </c>
      <c r="CG487" s="80">
        <f t="shared" si="213"/>
        <v>0</v>
      </c>
      <c r="CH487" s="80">
        <f t="shared" si="213"/>
        <v>0</v>
      </c>
      <c r="CI487" s="80">
        <f t="shared" si="213"/>
        <v>0</v>
      </c>
      <c r="CJ487" s="80"/>
      <c r="CK487" s="80">
        <f>COUNTIFS($Q$7:$Q$445,"x",CK$7:CK$445,"0")</f>
        <v>0</v>
      </c>
      <c r="CL487" s="24"/>
      <c r="CM487" s="24"/>
      <c r="CN487" s="24"/>
      <c r="CO487" s="24"/>
      <c r="CP487" s="24"/>
      <c r="CQ487" s="24"/>
      <c r="CR487" s="24"/>
      <c r="CS487" s="24"/>
    </row>
    <row r="488" spans="1:97">
      <c r="A488" s="167"/>
      <c r="B488" s="167"/>
      <c r="C488" s="169" t="s">
        <v>335</v>
      </c>
      <c r="D488" s="5"/>
      <c r="E488" s="7"/>
      <c r="F488" s="5"/>
      <c r="G488" s="24"/>
      <c r="H488" s="24"/>
      <c r="I488" s="24"/>
      <c r="J488" s="24"/>
      <c r="K488" s="24"/>
      <c r="L488" s="24"/>
      <c r="M488" s="24"/>
      <c r="N488" s="24"/>
      <c r="O488" s="24"/>
      <c r="P488" s="24"/>
      <c r="Q488" s="24"/>
      <c r="R488" s="24"/>
      <c r="S488" s="24"/>
      <c r="T488" s="24"/>
      <c r="U488" s="24"/>
      <c r="V488" s="24"/>
      <c r="W488" s="24"/>
      <c r="X488" s="24"/>
      <c r="Y488" s="91"/>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12">
        <f t="shared" ref="BI488:CI488" si="214">(((BI485*2)+(BI486*1)+(BI487*0)))/(BI485+BI486+BI487)</f>
        <v>2</v>
      </c>
      <c r="BJ488" s="12">
        <f t="shared" si="214"/>
        <v>2</v>
      </c>
      <c r="BK488" s="12">
        <f t="shared" si="214"/>
        <v>1.3255813953488371</v>
      </c>
      <c r="BL488" s="12">
        <f t="shared" si="214"/>
        <v>2</v>
      </c>
      <c r="BM488" s="12">
        <f t="shared" si="214"/>
        <v>2</v>
      </c>
      <c r="BN488" s="12">
        <f t="shared" si="214"/>
        <v>2</v>
      </c>
      <c r="BO488" s="12">
        <f t="shared" si="214"/>
        <v>2</v>
      </c>
      <c r="BP488" s="12">
        <f t="shared" si="214"/>
        <v>1.3255813953488371</v>
      </c>
      <c r="BQ488" s="12">
        <f t="shared" si="214"/>
        <v>2</v>
      </c>
      <c r="BR488" s="12">
        <f t="shared" si="214"/>
        <v>1.3255813953488371</v>
      </c>
      <c r="BS488" s="12">
        <f t="shared" si="214"/>
        <v>2</v>
      </c>
      <c r="BT488" s="12">
        <f t="shared" si="214"/>
        <v>2</v>
      </c>
      <c r="BU488" s="12">
        <f t="shared" si="214"/>
        <v>2</v>
      </c>
      <c r="BV488" s="12">
        <f t="shared" si="214"/>
        <v>2</v>
      </c>
      <c r="BW488" s="12">
        <f t="shared" si="214"/>
        <v>2</v>
      </c>
      <c r="BX488" s="12">
        <f t="shared" si="214"/>
        <v>1.3255813953488371</v>
      </c>
      <c r="BY488" s="12">
        <f t="shared" si="214"/>
        <v>2</v>
      </c>
      <c r="BZ488" s="12">
        <f t="shared" si="214"/>
        <v>2</v>
      </c>
      <c r="CA488" s="12">
        <f t="shared" si="214"/>
        <v>1.3255813953488371</v>
      </c>
      <c r="CB488" s="12">
        <f t="shared" si="214"/>
        <v>1.3255813953488371</v>
      </c>
      <c r="CC488" s="12">
        <f t="shared" si="214"/>
        <v>0.60465116279069764</v>
      </c>
      <c r="CD488" s="12">
        <f t="shared" si="214"/>
        <v>2</v>
      </c>
      <c r="CE488" s="12">
        <f t="shared" si="214"/>
        <v>2</v>
      </c>
      <c r="CF488" s="12">
        <f t="shared" si="214"/>
        <v>2</v>
      </c>
      <c r="CG488" s="12">
        <f t="shared" si="214"/>
        <v>2</v>
      </c>
      <c r="CH488" s="12">
        <f t="shared" si="214"/>
        <v>2</v>
      </c>
      <c r="CI488" s="12">
        <f t="shared" si="214"/>
        <v>2</v>
      </c>
      <c r="CJ488" s="12"/>
      <c r="CK488" s="12">
        <f>(((CK485*2)+(CK486*1)+(CK487*0)))/(CK485+CK486+CK487)</f>
        <v>2</v>
      </c>
      <c r="CL488" s="162">
        <f>COUNTIF($BI489:$CK489,"Đ")</f>
        <v>21</v>
      </c>
      <c r="CM488" s="161">
        <f>CL488/COUNTA($BI489:$CK489)</f>
        <v>0.75</v>
      </c>
      <c r="CN488" s="162">
        <f>COUNTIF($BI489:$CK489,"CCG")</f>
        <v>6</v>
      </c>
      <c r="CO488" s="161">
        <f>CN488/COUNTA($BI489:$CK489)</f>
        <v>0.21428571428571427</v>
      </c>
      <c r="CP488" s="162">
        <f>COUNTIF($BI489:$CK489,"CĐ")</f>
        <v>1</v>
      </c>
      <c r="CQ488" s="161">
        <f>CP488/COUNTA($BI489:$CK489)</f>
        <v>3.5714285714285712E-2</v>
      </c>
      <c r="CR488" s="160">
        <f>(((CL488*2)+(CN488*1)+(CP488*0)))/(CL488+CN488+CP488)</f>
        <v>1.7142857142857142</v>
      </c>
      <c r="CS488" s="160" t="str">
        <f>IF(CR488&gt;=1.6,"Đạt mục tiêu",IF(CR488&gt;=1,"Cần cố gắng","Chưa đạt"))</f>
        <v>Đạt mục tiêu</v>
      </c>
    </row>
    <row r="489" spans="1:97">
      <c r="A489" s="167"/>
      <c r="B489" s="167"/>
      <c r="C489" s="169"/>
      <c r="D489" s="5"/>
      <c r="E489" s="7"/>
      <c r="F489" s="5"/>
      <c r="G489" s="24"/>
      <c r="H489" s="24"/>
      <c r="I489" s="24"/>
      <c r="J489" s="24"/>
      <c r="K489" s="24"/>
      <c r="L489" s="24"/>
      <c r="M489" s="24"/>
      <c r="N489" s="24"/>
      <c r="O489" s="24"/>
      <c r="P489" s="24"/>
      <c r="Q489" s="24"/>
      <c r="R489" s="24"/>
      <c r="S489" s="24"/>
      <c r="T489" s="24"/>
      <c r="U489" s="24"/>
      <c r="V489" s="24"/>
      <c r="W489" s="24"/>
      <c r="X489" s="24"/>
      <c r="Y489" s="91"/>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12" t="str">
        <f>IF(BI488&lt;1,"CĐ",IF(BI488&lt;1.6,"CCG","Đ"))</f>
        <v>Đ</v>
      </c>
      <c r="BJ489" s="12" t="str">
        <f t="shared" ref="BJ489:CI489" si="215">IF(BJ488&lt;1,"CĐ",IF(BJ488&lt;1.6,"CCG","Đ"))</f>
        <v>Đ</v>
      </c>
      <c r="BK489" s="12" t="str">
        <f t="shared" si="215"/>
        <v>CCG</v>
      </c>
      <c r="BL489" s="12" t="str">
        <f t="shared" si="215"/>
        <v>Đ</v>
      </c>
      <c r="BM489" s="12" t="str">
        <f t="shared" si="215"/>
        <v>Đ</v>
      </c>
      <c r="BN489" s="12" t="str">
        <f t="shared" si="215"/>
        <v>Đ</v>
      </c>
      <c r="BO489" s="12" t="str">
        <f t="shared" si="215"/>
        <v>Đ</v>
      </c>
      <c r="BP489" s="12" t="str">
        <f t="shared" si="215"/>
        <v>CCG</v>
      </c>
      <c r="BQ489" s="12" t="str">
        <f t="shared" si="215"/>
        <v>Đ</v>
      </c>
      <c r="BR489" s="12" t="str">
        <f t="shared" si="215"/>
        <v>CCG</v>
      </c>
      <c r="BS489" s="12" t="str">
        <f t="shared" si="215"/>
        <v>Đ</v>
      </c>
      <c r="BT489" s="12" t="str">
        <f t="shared" si="215"/>
        <v>Đ</v>
      </c>
      <c r="BU489" s="12" t="str">
        <f t="shared" si="215"/>
        <v>Đ</v>
      </c>
      <c r="BV489" s="12" t="str">
        <f t="shared" si="215"/>
        <v>Đ</v>
      </c>
      <c r="BW489" s="12" t="str">
        <f t="shared" si="215"/>
        <v>Đ</v>
      </c>
      <c r="BX489" s="12" t="str">
        <f t="shared" si="215"/>
        <v>CCG</v>
      </c>
      <c r="BY489" s="12" t="str">
        <f t="shared" si="215"/>
        <v>Đ</v>
      </c>
      <c r="BZ489" s="12" t="str">
        <f t="shared" si="215"/>
        <v>Đ</v>
      </c>
      <c r="CA489" s="12" t="str">
        <f t="shared" si="215"/>
        <v>CCG</v>
      </c>
      <c r="CB489" s="12" t="str">
        <f t="shared" si="215"/>
        <v>CCG</v>
      </c>
      <c r="CC489" s="12" t="str">
        <f t="shared" si="215"/>
        <v>CĐ</v>
      </c>
      <c r="CD489" s="12" t="str">
        <f t="shared" si="215"/>
        <v>Đ</v>
      </c>
      <c r="CE489" s="12" t="str">
        <f t="shared" si="215"/>
        <v>Đ</v>
      </c>
      <c r="CF489" s="12" t="str">
        <f t="shared" si="215"/>
        <v>Đ</v>
      </c>
      <c r="CG489" s="12" t="str">
        <f t="shared" si="215"/>
        <v>Đ</v>
      </c>
      <c r="CH489" s="12" t="str">
        <f t="shared" si="215"/>
        <v>Đ</v>
      </c>
      <c r="CI489" s="12" t="str">
        <f t="shared" si="215"/>
        <v>Đ</v>
      </c>
      <c r="CJ489" s="12"/>
      <c r="CK489" s="12" t="str">
        <f>IF(CK488&lt;1,"CĐ",IF(CK488&lt;1.6,"CCG","Đ"))</f>
        <v>Đ</v>
      </c>
      <c r="CL489" s="162"/>
      <c r="CM489" s="161"/>
      <c r="CN489" s="162"/>
      <c r="CO489" s="161"/>
      <c r="CP489" s="162"/>
      <c r="CQ489" s="161"/>
      <c r="CR489" s="160"/>
      <c r="CS489" s="160"/>
    </row>
    <row r="490" spans="1:97">
      <c r="A490" s="170" t="s">
        <v>340</v>
      </c>
      <c r="B490" s="170"/>
      <c r="C490" s="13" t="s">
        <v>332</v>
      </c>
      <c r="D490" s="9"/>
      <c r="E490" s="8"/>
      <c r="F490" s="9"/>
      <c r="G490" s="23"/>
      <c r="H490" s="23"/>
      <c r="I490" s="23"/>
      <c r="J490" s="23"/>
      <c r="K490" s="23"/>
      <c r="L490" s="23"/>
      <c r="M490" s="23"/>
      <c r="N490" s="23"/>
      <c r="O490" s="23"/>
      <c r="P490" s="23"/>
      <c r="Q490" s="23"/>
      <c r="R490" s="23"/>
      <c r="S490" s="23"/>
      <c r="T490" s="23"/>
      <c r="U490" s="23"/>
      <c r="V490" s="23"/>
      <c r="W490" s="23"/>
      <c r="X490" s="23"/>
      <c r="Y490" s="91"/>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3"/>
      <c r="BD490" s="23"/>
      <c r="BE490" s="23"/>
      <c r="BF490" s="23"/>
      <c r="BG490" s="23"/>
      <c r="BH490" s="23"/>
      <c r="BI490" s="81">
        <f t="shared" ref="BI490:CI490" si="216">COUNTIFS($R$7:$R$445,"x",BI$7:BI$445,"2")</f>
        <v>38</v>
      </c>
      <c r="BJ490" s="81">
        <f t="shared" si="216"/>
        <v>38</v>
      </c>
      <c r="BK490" s="81">
        <f t="shared" si="216"/>
        <v>11</v>
      </c>
      <c r="BL490" s="81">
        <f t="shared" si="216"/>
        <v>38</v>
      </c>
      <c r="BM490" s="81">
        <f t="shared" si="216"/>
        <v>38</v>
      </c>
      <c r="BN490" s="81">
        <f t="shared" si="216"/>
        <v>38</v>
      </c>
      <c r="BO490" s="81">
        <f t="shared" si="216"/>
        <v>38</v>
      </c>
      <c r="BP490" s="81">
        <f t="shared" si="216"/>
        <v>11</v>
      </c>
      <c r="BQ490" s="81">
        <f t="shared" si="216"/>
        <v>38</v>
      </c>
      <c r="BR490" s="81">
        <f t="shared" si="216"/>
        <v>11</v>
      </c>
      <c r="BS490" s="81">
        <f t="shared" si="216"/>
        <v>38</v>
      </c>
      <c r="BT490" s="81">
        <f t="shared" si="216"/>
        <v>38</v>
      </c>
      <c r="BU490" s="81">
        <f t="shared" si="216"/>
        <v>38</v>
      </c>
      <c r="BV490" s="81">
        <f t="shared" si="216"/>
        <v>38</v>
      </c>
      <c r="BW490" s="81">
        <f t="shared" si="216"/>
        <v>38</v>
      </c>
      <c r="BX490" s="81">
        <f t="shared" si="216"/>
        <v>11</v>
      </c>
      <c r="BY490" s="81">
        <f t="shared" si="216"/>
        <v>38</v>
      </c>
      <c r="BZ490" s="81">
        <f t="shared" si="216"/>
        <v>38</v>
      </c>
      <c r="CA490" s="81">
        <f t="shared" si="216"/>
        <v>38</v>
      </c>
      <c r="CB490" s="81">
        <f t="shared" si="216"/>
        <v>11</v>
      </c>
      <c r="CC490" s="81">
        <f t="shared" si="216"/>
        <v>0</v>
      </c>
      <c r="CD490" s="81">
        <f t="shared" si="216"/>
        <v>38</v>
      </c>
      <c r="CE490" s="81">
        <f t="shared" si="216"/>
        <v>38</v>
      </c>
      <c r="CF490" s="81">
        <f t="shared" si="216"/>
        <v>38</v>
      </c>
      <c r="CG490" s="81">
        <f t="shared" si="216"/>
        <v>38</v>
      </c>
      <c r="CH490" s="81">
        <f t="shared" si="216"/>
        <v>38</v>
      </c>
      <c r="CI490" s="81">
        <f t="shared" si="216"/>
        <v>38</v>
      </c>
      <c r="CJ490" s="81"/>
      <c r="CK490" s="81">
        <f>COUNTIFS($R$7:$R$445,"x",CK$7:CK$445,"2")</f>
        <v>38</v>
      </c>
      <c r="CL490" s="23"/>
      <c r="CM490" s="23"/>
      <c r="CN490" s="23"/>
      <c r="CO490" s="23"/>
      <c r="CP490" s="23"/>
      <c r="CQ490" s="23"/>
      <c r="CR490" s="23"/>
      <c r="CS490" s="23"/>
    </row>
    <row r="491" spans="1:97">
      <c r="A491" s="170"/>
      <c r="B491" s="170"/>
      <c r="C491" s="13" t="s">
        <v>333</v>
      </c>
      <c r="D491" s="9"/>
      <c r="E491" s="8"/>
      <c r="F491" s="9"/>
      <c r="G491" s="23"/>
      <c r="H491" s="23"/>
      <c r="I491" s="23"/>
      <c r="J491" s="23"/>
      <c r="K491" s="23"/>
      <c r="L491" s="23"/>
      <c r="M491" s="23"/>
      <c r="N491" s="23"/>
      <c r="O491" s="23"/>
      <c r="P491" s="23"/>
      <c r="Q491" s="23"/>
      <c r="R491" s="23"/>
      <c r="S491" s="23"/>
      <c r="T491" s="23"/>
      <c r="U491" s="23"/>
      <c r="V491" s="23"/>
      <c r="W491" s="23"/>
      <c r="X491" s="23"/>
      <c r="Y491" s="91"/>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81">
        <f t="shared" ref="BI491:CI491" si="217">COUNTIFS($R$7:$R$445,"x",BI$7:BI$445,"1")</f>
        <v>0</v>
      </c>
      <c r="BJ491" s="81">
        <f t="shared" si="217"/>
        <v>0</v>
      </c>
      <c r="BK491" s="81">
        <f t="shared" si="217"/>
        <v>27</v>
      </c>
      <c r="BL491" s="81">
        <f t="shared" si="217"/>
        <v>0</v>
      </c>
      <c r="BM491" s="81">
        <f t="shared" si="217"/>
        <v>0</v>
      </c>
      <c r="BN491" s="81">
        <f t="shared" si="217"/>
        <v>0</v>
      </c>
      <c r="BO491" s="81">
        <f t="shared" si="217"/>
        <v>0</v>
      </c>
      <c r="BP491" s="81">
        <f t="shared" si="217"/>
        <v>27</v>
      </c>
      <c r="BQ491" s="81">
        <f t="shared" si="217"/>
        <v>0</v>
      </c>
      <c r="BR491" s="81">
        <f t="shared" si="217"/>
        <v>27</v>
      </c>
      <c r="BS491" s="81">
        <f t="shared" si="217"/>
        <v>0</v>
      </c>
      <c r="BT491" s="81">
        <f t="shared" si="217"/>
        <v>0</v>
      </c>
      <c r="BU491" s="81">
        <f t="shared" si="217"/>
        <v>0</v>
      </c>
      <c r="BV491" s="81">
        <f t="shared" si="217"/>
        <v>0</v>
      </c>
      <c r="BW491" s="81">
        <f t="shared" si="217"/>
        <v>0</v>
      </c>
      <c r="BX491" s="81">
        <f t="shared" si="217"/>
        <v>27</v>
      </c>
      <c r="BY491" s="81">
        <f t="shared" si="217"/>
        <v>0</v>
      </c>
      <c r="BZ491" s="81">
        <f t="shared" si="217"/>
        <v>0</v>
      </c>
      <c r="CA491" s="81">
        <f t="shared" si="217"/>
        <v>0</v>
      </c>
      <c r="CB491" s="81">
        <f t="shared" si="217"/>
        <v>27</v>
      </c>
      <c r="CC491" s="81">
        <f t="shared" si="217"/>
        <v>25</v>
      </c>
      <c r="CD491" s="81">
        <f t="shared" si="217"/>
        <v>0</v>
      </c>
      <c r="CE491" s="81">
        <f t="shared" si="217"/>
        <v>0</v>
      </c>
      <c r="CF491" s="81">
        <f t="shared" si="217"/>
        <v>0</v>
      </c>
      <c r="CG491" s="81">
        <f t="shared" si="217"/>
        <v>0</v>
      </c>
      <c r="CH491" s="81">
        <f t="shared" si="217"/>
        <v>0</v>
      </c>
      <c r="CI491" s="81">
        <f t="shared" si="217"/>
        <v>0</v>
      </c>
      <c r="CJ491" s="81"/>
      <c r="CK491" s="81">
        <f>COUNTIFS($R$7:$R$445,"x",CK$7:CK$445,"1")</f>
        <v>0</v>
      </c>
      <c r="CL491" s="23"/>
      <c r="CM491" s="23"/>
      <c r="CN491" s="23"/>
      <c r="CO491" s="23"/>
      <c r="CP491" s="23"/>
      <c r="CQ491" s="23"/>
      <c r="CR491" s="23"/>
      <c r="CS491" s="23"/>
    </row>
    <row r="492" spans="1:97">
      <c r="A492" s="170"/>
      <c r="B492" s="170"/>
      <c r="C492" s="13" t="s">
        <v>334</v>
      </c>
      <c r="D492" s="9"/>
      <c r="E492" s="8"/>
      <c r="F492" s="9"/>
      <c r="G492" s="23"/>
      <c r="H492" s="23"/>
      <c r="I492" s="23"/>
      <c r="J492" s="23"/>
      <c r="K492" s="23"/>
      <c r="L492" s="23"/>
      <c r="M492" s="23"/>
      <c r="N492" s="23"/>
      <c r="O492" s="23"/>
      <c r="P492" s="23"/>
      <c r="Q492" s="23"/>
      <c r="R492" s="23"/>
      <c r="S492" s="23"/>
      <c r="T492" s="23"/>
      <c r="U492" s="23"/>
      <c r="V492" s="23"/>
      <c r="W492" s="23"/>
      <c r="X492" s="23"/>
      <c r="Y492" s="91"/>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81">
        <f t="shared" ref="BI492:CI492" si="218">COUNTIFS($R$7:$R$445,"x",BI$7:BI$445,"0")</f>
        <v>0</v>
      </c>
      <c r="BJ492" s="81">
        <f t="shared" si="218"/>
        <v>0</v>
      </c>
      <c r="BK492" s="81">
        <f t="shared" si="218"/>
        <v>0</v>
      </c>
      <c r="BL492" s="81">
        <f t="shared" si="218"/>
        <v>0</v>
      </c>
      <c r="BM492" s="81">
        <f t="shared" si="218"/>
        <v>0</v>
      </c>
      <c r="BN492" s="81">
        <f t="shared" si="218"/>
        <v>0</v>
      </c>
      <c r="BO492" s="81">
        <f t="shared" si="218"/>
        <v>0</v>
      </c>
      <c r="BP492" s="81">
        <f t="shared" si="218"/>
        <v>0</v>
      </c>
      <c r="BQ492" s="81">
        <f t="shared" si="218"/>
        <v>0</v>
      </c>
      <c r="BR492" s="81">
        <f t="shared" si="218"/>
        <v>0</v>
      </c>
      <c r="BS492" s="81">
        <f t="shared" si="218"/>
        <v>0</v>
      </c>
      <c r="BT492" s="81">
        <f t="shared" si="218"/>
        <v>0</v>
      </c>
      <c r="BU492" s="81">
        <f t="shared" si="218"/>
        <v>0</v>
      </c>
      <c r="BV492" s="81">
        <f t="shared" si="218"/>
        <v>0</v>
      </c>
      <c r="BW492" s="81">
        <f t="shared" si="218"/>
        <v>0</v>
      </c>
      <c r="BX492" s="81">
        <f t="shared" si="218"/>
        <v>0</v>
      </c>
      <c r="BY492" s="81">
        <f t="shared" si="218"/>
        <v>0</v>
      </c>
      <c r="BZ492" s="81">
        <f t="shared" si="218"/>
        <v>0</v>
      </c>
      <c r="CA492" s="81">
        <f t="shared" si="218"/>
        <v>0</v>
      </c>
      <c r="CB492" s="81">
        <f t="shared" si="218"/>
        <v>0</v>
      </c>
      <c r="CC492" s="81">
        <f t="shared" si="218"/>
        <v>13</v>
      </c>
      <c r="CD492" s="81">
        <f t="shared" si="218"/>
        <v>0</v>
      </c>
      <c r="CE492" s="81">
        <f t="shared" si="218"/>
        <v>0</v>
      </c>
      <c r="CF492" s="81">
        <f t="shared" si="218"/>
        <v>0</v>
      </c>
      <c r="CG492" s="81">
        <f t="shared" si="218"/>
        <v>0</v>
      </c>
      <c r="CH492" s="81">
        <f t="shared" si="218"/>
        <v>0</v>
      </c>
      <c r="CI492" s="81">
        <f t="shared" si="218"/>
        <v>0</v>
      </c>
      <c r="CJ492" s="81"/>
      <c r="CK492" s="81">
        <f>COUNTIFS($R$7:$R$445,"x",CK$7:CK$445,"0")</f>
        <v>0</v>
      </c>
      <c r="CL492" s="23"/>
      <c r="CM492" s="23"/>
      <c r="CN492" s="23"/>
      <c r="CO492" s="23"/>
      <c r="CP492" s="23"/>
      <c r="CQ492" s="23"/>
      <c r="CR492" s="23"/>
      <c r="CS492" s="23"/>
    </row>
    <row r="493" spans="1:97">
      <c r="A493" s="170"/>
      <c r="B493" s="170"/>
      <c r="C493" s="171" t="s">
        <v>335</v>
      </c>
      <c r="D493" s="9"/>
      <c r="E493" s="8"/>
      <c r="F493" s="9"/>
      <c r="G493" s="23"/>
      <c r="H493" s="23"/>
      <c r="I493" s="23"/>
      <c r="J493" s="23"/>
      <c r="K493" s="23"/>
      <c r="L493" s="23"/>
      <c r="M493" s="23"/>
      <c r="N493" s="23"/>
      <c r="O493" s="23"/>
      <c r="P493" s="23"/>
      <c r="Q493" s="23"/>
      <c r="R493" s="23"/>
      <c r="S493" s="23"/>
      <c r="T493" s="23"/>
      <c r="U493" s="23"/>
      <c r="V493" s="23"/>
      <c r="W493" s="23"/>
      <c r="X493" s="23"/>
      <c r="Y493" s="91"/>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14">
        <f t="shared" ref="BI493:CI493" si="219">(((BI490*2)+(BI491*1)+(BI492*0)))/(BI490+BI491+BI492)</f>
        <v>2</v>
      </c>
      <c r="BJ493" s="14">
        <f t="shared" si="219"/>
        <v>2</v>
      </c>
      <c r="BK493" s="14">
        <f t="shared" si="219"/>
        <v>1.2894736842105263</v>
      </c>
      <c r="BL493" s="14">
        <f t="shared" si="219"/>
        <v>2</v>
      </c>
      <c r="BM493" s="14">
        <f t="shared" si="219"/>
        <v>2</v>
      </c>
      <c r="BN493" s="14">
        <f t="shared" si="219"/>
        <v>2</v>
      </c>
      <c r="BO493" s="14">
        <f t="shared" si="219"/>
        <v>2</v>
      </c>
      <c r="BP493" s="14">
        <f t="shared" si="219"/>
        <v>1.2894736842105263</v>
      </c>
      <c r="BQ493" s="14">
        <f t="shared" si="219"/>
        <v>2</v>
      </c>
      <c r="BR493" s="14">
        <f t="shared" si="219"/>
        <v>1.2894736842105263</v>
      </c>
      <c r="BS493" s="14">
        <f t="shared" si="219"/>
        <v>2</v>
      </c>
      <c r="BT493" s="14">
        <f t="shared" si="219"/>
        <v>2</v>
      </c>
      <c r="BU493" s="14">
        <f t="shared" si="219"/>
        <v>2</v>
      </c>
      <c r="BV493" s="14">
        <f t="shared" si="219"/>
        <v>2</v>
      </c>
      <c r="BW493" s="14">
        <f t="shared" si="219"/>
        <v>2</v>
      </c>
      <c r="BX493" s="14">
        <f t="shared" si="219"/>
        <v>1.2894736842105263</v>
      </c>
      <c r="BY493" s="14">
        <f t="shared" si="219"/>
        <v>2</v>
      </c>
      <c r="BZ493" s="14">
        <f t="shared" si="219"/>
        <v>2</v>
      </c>
      <c r="CA493" s="14">
        <f t="shared" si="219"/>
        <v>2</v>
      </c>
      <c r="CB493" s="14">
        <f t="shared" si="219"/>
        <v>1.2894736842105263</v>
      </c>
      <c r="CC493" s="14">
        <f t="shared" si="219"/>
        <v>0.65789473684210531</v>
      </c>
      <c r="CD493" s="14">
        <f t="shared" si="219"/>
        <v>2</v>
      </c>
      <c r="CE493" s="14">
        <f t="shared" si="219"/>
        <v>2</v>
      </c>
      <c r="CF493" s="14">
        <f t="shared" si="219"/>
        <v>2</v>
      </c>
      <c r="CG493" s="14">
        <f t="shared" si="219"/>
        <v>2</v>
      </c>
      <c r="CH493" s="14">
        <f t="shared" si="219"/>
        <v>2</v>
      </c>
      <c r="CI493" s="14">
        <f t="shared" si="219"/>
        <v>2</v>
      </c>
      <c r="CJ493" s="14"/>
      <c r="CK493" s="14">
        <f>(((CK490*2)+(CK491*1)+(CK492*0)))/(CK490+CK491+CK492)</f>
        <v>2</v>
      </c>
      <c r="CL493" s="162">
        <f>COUNTIF($BI494:$CK494,"Đ")</f>
        <v>22</v>
      </c>
      <c r="CM493" s="161">
        <f>CL493/COUNTA($BI494:$CK494)</f>
        <v>0.7857142857142857</v>
      </c>
      <c r="CN493" s="162">
        <f>COUNTIF($BI494:$CK494,"CCG")</f>
        <v>5</v>
      </c>
      <c r="CO493" s="161">
        <f>CN493/COUNTA($BI494:$CK494)</f>
        <v>0.17857142857142858</v>
      </c>
      <c r="CP493" s="162">
        <f>COUNTIF($BI494:$CK494,"CĐ")</f>
        <v>1</v>
      </c>
      <c r="CQ493" s="161">
        <f>CP493/COUNTA($BI494:$CK494)</f>
        <v>3.5714285714285712E-2</v>
      </c>
      <c r="CR493" s="160">
        <f>(((CL493*2)+(CN493*1)+(CP493*0)))/(CL493+CN493+CP493)</f>
        <v>1.75</v>
      </c>
      <c r="CS493" s="160" t="str">
        <f>IF(CR493&gt;=1.6,"Đạt mục tiêu",IF(CR493&gt;=1,"Cần cố gắng","Chưa đạt"))</f>
        <v>Đạt mục tiêu</v>
      </c>
    </row>
    <row r="494" spans="1:97" ht="18" customHeight="1">
      <c r="A494" s="170"/>
      <c r="B494" s="170"/>
      <c r="C494" s="171"/>
      <c r="D494" s="9"/>
      <c r="E494" s="8"/>
      <c r="F494" s="9"/>
      <c r="G494" s="23"/>
      <c r="H494" s="23"/>
      <c r="I494" s="23"/>
      <c r="J494" s="23"/>
      <c r="K494" s="23"/>
      <c r="L494" s="23"/>
      <c r="M494" s="23"/>
      <c r="N494" s="23"/>
      <c r="O494" s="23"/>
      <c r="P494" s="23"/>
      <c r="Q494" s="23"/>
      <c r="R494" s="23"/>
      <c r="S494" s="23"/>
      <c r="T494" s="23"/>
      <c r="U494" s="23"/>
      <c r="V494" s="23"/>
      <c r="W494" s="23"/>
      <c r="X494" s="23"/>
      <c r="Y494" s="91"/>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14" t="str">
        <f>IF(BI493&lt;1,"CĐ",IF(BI493&lt;1.6,"CCG","Đ"))</f>
        <v>Đ</v>
      </c>
      <c r="BJ494" s="14" t="str">
        <f t="shared" ref="BJ494:CI494" si="220">IF(BJ493&lt;1,"CĐ",IF(BJ493&lt;1.6,"CCG","Đ"))</f>
        <v>Đ</v>
      </c>
      <c r="BK494" s="14" t="str">
        <f t="shared" si="220"/>
        <v>CCG</v>
      </c>
      <c r="BL494" s="14" t="str">
        <f t="shared" si="220"/>
        <v>Đ</v>
      </c>
      <c r="BM494" s="14" t="str">
        <f t="shared" si="220"/>
        <v>Đ</v>
      </c>
      <c r="BN494" s="14" t="str">
        <f t="shared" si="220"/>
        <v>Đ</v>
      </c>
      <c r="BO494" s="14" t="str">
        <f t="shared" si="220"/>
        <v>Đ</v>
      </c>
      <c r="BP494" s="14" t="str">
        <f t="shared" si="220"/>
        <v>CCG</v>
      </c>
      <c r="BQ494" s="14" t="str">
        <f t="shared" si="220"/>
        <v>Đ</v>
      </c>
      <c r="BR494" s="14" t="str">
        <f t="shared" si="220"/>
        <v>CCG</v>
      </c>
      <c r="BS494" s="14" t="str">
        <f t="shared" si="220"/>
        <v>Đ</v>
      </c>
      <c r="BT494" s="14" t="str">
        <f t="shared" si="220"/>
        <v>Đ</v>
      </c>
      <c r="BU494" s="14" t="str">
        <f t="shared" si="220"/>
        <v>Đ</v>
      </c>
      <c r="BV494" s="14" t="str">
        <f t="shared" si="220"/>
        <v>Đ</v>
      </c>
      <c r="BW494" s="14" t="str">
        <f t="shared" si="220"/>
        <v>Đ</v>
      </c>
      <c r="BX494" s="14" t="str">
        <f t="shared" si="220"/>
        <v>CCG</v>
      </c>
      <c r="BY494" s="14" t="str">
        <f t="shared" si="220"/>
        <v>Đ</v>
      </c>
      <c r="BZ494" s="14" t="str">
        <f t="shared" si="220"/>
        <v>Đ</v>
      </c>
      <c r="CA494" s="14" t="str">
        <f t="shared" si="220"/>
        <v>Đ</v>
      </c>
      <c r="CB494" s="14" t="str">
        <f t="shared" si="220"/>
        <v>CCG</v>
      </c>
      <c r="CC494" s="14" t="str">
        <f t="shared" si="220"/>
        <v>CĐ</v>
      </c>
      <c r="CD494" s="14" t="str">
        <f t="shared" si="220"/>
        <v>Đ</v>
      </c>
      <c r="CE494" s="14" t="str">
        <f t="shared" si="220"/>
        <v>Đ</v>
      </c>
      <c r="CF494" s="14" t="str">
        <f t="shared" si="220"/>
        <v>Đ</v>
      </c>
      <c r="CG494" s="14" t="str">
        <f t="shared" si="220"/>
        <v>Đ</v>
      </c>
      <c r="CH494" s="14" t="str">
        <f t="shared" si="220"/>
        <v>Đ</v>
      </c>
      <c r="CI494" s="14" t="str">
        <f t="shared" si="220"/>
        <v>Đ</v>
      </c>
      <c r="CJ494" s="14"/>
      <c r="CK494" s="14" t="str">
        <f>IF(CK493&lt;1,"CĐ",IF(CK493&lt;1.6,"CCG","Đ"))</f>
        <v>Đ</v>
      </c>
      <c r="CL494" s="162"/>
      <c r="CM494" s="161"/>
      <c r="CN494" s="162"/>
      <c r="CO494" s="161"/>
      <c r="CP494" s="162"/>
      <c r="CQ494" s="161"/>
      <c r="CR494" s="160"/>
      <c r="CS494" s="160"/>
    </row>
    <row r="495" spans="1:97">
      <c r="A495" s="170" t="s">
        <v>339</v>
      </c>
      <c r="B495" s="170"/>
      <c r="C495" s="13" t="s">
        <v>332</v>
      </c>
      <c r="D495" s="9"/>
      <c r="E495" s="8"/>
      <c r="F495" s="9"/>
      <c r="G495" s="23"/>
      <c r="H495" s="23"/>
      <c r="I495" s="23"/>
      <c r="J495" s="23"/>
      <c r="K495" s="23"/>
      <c r="L495" s="23"/>
      <c r="M495" s="23"/>
      <c r="N495" s="23"/>
      <c r="O495" s="23"/>
      <c r="P495" s="23"/>
      <c r="Q495" s="23"/>
      <c r="R495" s="23"/>
      <c r="S495" s="23"/>
      <c r="T495" s="23"/>
      <c r="U495" s="23"/>
      <c r="V495" s="23"/>
      <c r="W495" s="23"/>
      <c r="X495" s="23"/>
      <c r="Y495" s="91"/>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80">
        <f t="shared" ref="BI495:CI495" si="221">COUNTIFS($S$7:$S$445,"x",BI$7:BI$445,"2")</f>
        <v>37</v>
      </c>
      <c r="BJ495" s="80">
        <f t="shared" si="221"/>
        <v>37</v>
      </c>
      <c r="BK495" s="80">
        <f t="shared" si="221"/>
        <v>14</v>
      </c>
      <c r="BL495" s="80">
        <f t="shared" si="221"/>
        <v>37</v>
      </c>
      <c r="BM495" s="80">
        <f t="shared" si="221"/>
        <v>37</v>
      </c>
      <c r="BN495" s="80">
        <f t="shared" si="221"/>
        <v>37</v>
      </c>
      <c r="BO495" s="80">
        <f t="shared" si="221"/>
        <v>37</v>
      </c>
      <c r="BP495" s="80">
        <f t="shared" si="221"/>
        <v>14</v>
      </c>
      <c r="BQ495" s="80">
        <f t="shared" si="221"/>
        <v>37</v>
      </c>
      <c r="BR495" s="80">
        <f t="shared" si="221"/>
        <v>14</v>
      </c>
      <c r="BS495" s="80">
        <f t="shared" si="221"/>
        <v>37</v>
      </c>
      <c r="BT495" s="80">
        <f t="shared" si="221"/>
        <v>37</v>
      </c>
      <c r="BU495" s="80">
        <f t="shared" si="221"/>
        <v>37</v>
      </c>
      <c r="BV495" s="80">
        <f t="shared" si="221"/>
        <v>37</v>
      </c>
      <c r="BW495" s="80">
        <f t="shared" si="221"/>
        <v>37</v>
      </c>
      <c r="BX495" s="80">
        <f t="shared" si="221"/>
        <v>36</v>
      </c>
      <c r="BY495" s="80">
        <f t="shared" si="221"/>
        <v>37</v>
      </c>
      <c r="BZ495" s="80">
        <f t="shared" si="221"/>
        <v>37</v>
      </c>
      <c r="CA495" s="80">
        <f t="shared" si="221"/>
        <v>36</v>
      </c>
      <c r="CB495" s="80">
        <f t="shared" si="221"/>
        <v>14</v>
      </c>
      <c r="CC495" s="80">
        <f t="shared" si="221"/>
        <v>0</v>
      </c>
      <c r="CD495" s="80">
        <f t="shared" si="221"/>
        <v>37</v>
      </c>
      <c r="CE495" s="80">
        <f t="shared" si="221"/>
        <v>37</v>
      </c>
      <c r="CF495" s="80">
        <f t="shared" si="221"/>
        <v>37</v>
      </c>
      <c r="CG495" s="80">
        <f t="shared" si="221"/>
        <v>37</v>
      </c>
      <c r="CH495" s="80">
        <f t="shared" si="221"/>
        <v>37</v>
      </c>
      <c r="CI495" s="80">
        <f t="shared" si="221"/>
        <v>37</v>
      </c>
      <c r="CJ495" s="80"/>
      <c r="CK495" s="80">
        <f>COUNTIFS($S$7:$S$445,"x",CK$7:CK$445,"2")</f>
        <v>37</v>
      </c>
      <c r="CL495" s="23"/>
      <c r="CM495" s="23"/>
      <c r="CN495" s="23"/>
      <c r="CO495" s="23"/>
      <c r="CP495" s="23"/>
      <c r="CQ495" s="23"/>
      <c r="CR495" s="23"/>
      <c r="CS495" s="23"/>
    </row>
    <row r="496" spans="1:97">
      <c r="A496" s="170"/>
      <c r="B496" s="170"/>
      <c r="C496" s="13" t="s">
        <v>333</v>
      </c>
      <c r="D496" s="9"/>
      <c r="E496" s="8"/>
      <c r="F496" s="9"/>
      <c r="G496" s="23"/>
      <c r="H496" s="23"/>
      <c r="I496" s="23"/>
      <c r="J496" s="23"/>
      <c r="K496" s="23"/>
      <c r="L496" s="23"/>
      <c r="M496" s="23"/>
      <c r="N496" s="23"/>
      <c r="O496" s="23"/>
      <c r="P496" s="23"/>
      <c r="Q496" s="23"/>
      <c r="R496" s="23"/>
      <c r="S496" s="23"/>
      <c r="T496" s="23"/>
      <c r="U496" s="23"/>
      <c r="V496" s="23"/>
      <c r="W496" s="23"/>
      <c r="X496" s="23"/>
      <c r="Y496" s="91"/>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80">
        <f t="shared" ref="BI496:CI496" si="222">COUNTIFS($S$7:$S$445,"x",BI$7:BI$445,"1")</f>
        <v>0</v>
      </c>
      <c r="BJ496" s="80">
        <f t="shared" si="222"/>
        <v>0</v>
      </c>
      <c r="BK496" s="80">
        <f t="shared" si="222"/>
        <v>23</v>
      </c>
      <c r="BL496" s="80">
        <f t="shared" si="222"/>
        <v>0</v>
      </c>
      <c r="BM496" s="80">
        <f t="shared" si="222"/>
        <v>0</v>
      </c>
      <c r="BN496" s="80">
        <f t="shared" si="222"/>
        <v>0</v>
      </c>
      <c r="BO496" s="80">
        <f t="shared" si="222"/>
        <v>0</v>
      </c>
      <c r="BP496" s="80">
        <f t="shared" si="222"/>
        <v>23</v>
      </c>
      <c r="BQ496" s="80">
        <f t="shared" si="222"/>
        <v>0</v>
      </c>
      <c r="BR496" s="80">
        <f t="shared" si="222"/>
        <v>23</v>
      </c>
      <c r="BS496" s="80">
        <f t="shared" si="222"/>
        <v>0</v>
      </c>
      <c r="BT496" s="80">
        <f t="shared" si="222"/>
        <v>0</v>
      </c>
      <c r="BU496" s="80">
        <f t="shared" si="222"/>
        <v>0</v>
      </c>
      <c r="BV496" s="80">
        <f t="shared" si="222"/>
        <v>0</v>
      </c>
      <c r="BW496" s="80">
        <f t="shared" si="222"/>
        <v>0</v>
      </c>
      <c r="BX496" s="80">
        <f t="shared" si="222"/>
        <v>1</v>
      </c>
      <c r="BY496" s="80">
        <f t="shared" si="222"/>
        <v>0</v>
      </c>
      <c r="BZ496" s="80">
        <f t="shared" si="222"/>
        <v>0</v>
      </c>
      <c r="CA496" s="80">
        <f t="shared" si="222"/>
        <v>1</v>
      </c>
      <c r="CB496" s="80">
        <f t="shared" si="222"/>
        <v>23</v>
      </c>
      <c r="CC496" s="80">
        <f t="shared" si="222"/>
        <v>23</v>
      </c>
      <c r="CD496" s="80">
        <f t="shared" si="222"/>
        <v>0</v>
      </c>
      <c r="CE496" s="80">
        <f t="shared" si="222"/>
        <v>0</v>
      </c>
      <c r="CF496" s="80">
        <f t="shared" si="222"/>
        <v>0</v>
      </c>
      <c r="CG496" s="80">
        <f t="shared" si="222"/>
        <v>0</v>
      </c>
      <c r="CH496" s="80">
        <f t="shared" si="222"/>
        <v>0</v>
      </c>
      <c r="CI496" s="80">
        <f t="shared" si="222"/>
        <v>0</v>
      </c>
      <c r="CJ496" s="80"/>
      <c r="CK496" s="80">
        <f>COUNTIFS($S$7:$S$445,"x",CK$7:CK$445,"1")</f>
        <v>0</v>
      </c>
      <c r="CL496" s="23"/>
      <c r="CM496" s="23"/>
      <c r="CN496" s="23"/>
      <c r="CO496" s="23"/>
      <c r="CP496" s="23"/>
      <c r="CQ496" s="23"/>
      <c r="CR496" s="23"/>
      <c r="CS496" s="23"/>
    </row>
    <row r="497" spans="1:97">
      <c r="A497" s="170"/>
      <c r="B497" s="170"/>
      <c r="C497" s="13" t="s">
        <v>334</v>
      </c>
      <c r="D497" s="9"/>
      <c r="E497" s="8"/>
      <c r="F497" s="9"/>
      <c r="G497" s="23"/>
      <c r="H497" s="23"/>
      <c r="I497" s="23"/>
      <c r="J497" s="23"/>
      <c r="K497" s="23"/>
      <c r="L497" s="23"/>
      <c r="M497" s="23"/>
      <c r="N497" s="23"/>
      <c r="O497" s="23"/>
      <c r="P497" s="23"/>
      <c r="Q497" s="23"/>
      <c r="R497" s="23"/>
      <c r="S497" s="23"/>
      <c r="T497" s="23"/>
      <c r="U497" s="23"/>
      <c r="V497" s="23"/>
      <c r="W497" s="23"/>
      <c r="X497" s="23"/>
      <c r="Y497" s="91"/>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80">
        <f t="shared" ref="BI497:CI497" si="223">COUNTIFS($S$7:$S$445,"x",BI$7:BI$445,"0")</f>
        <v>0</v>
      </c>
      <c r="BJ497" s="80">
        <f t="shared" si="223"/>
        <v>0</v>
      </c>
      <c r="BK497" s="80">
        <f t="shared" si="223"/>
        <v>0</v>
      </c>
      <c r="BL497" s="80">
        <f t="shared" si="223"/>
        <v>0</v>
      </c>
      <c r="BM497" s="80">
        <f t="shared" si="223"/>
        <v>0</v>
      </c>
      <c r="BN497" s="80">
        <f t="shared" si="223"/>
        <v>0</v>
      </c>
      <c r="BO497" s="80">
        <f t="shared" si="223"/>
        <v>0</v>
      </c>
      <c r="BP497" s="80">
        <f t="shared" si="223"/>
        <v>0</v>
      </c>
      <c r="BQ497" s="80">
        <f t="shared" si="223"/>
        <v>0</v>
      </c>
      <c r="BR497" s="80">
        <f t="shared" si="223"/>
        <v>0</v>
      </c>
      <c r="BS497" s="80">
        <f t="shared" si="223"/>
        <v>0</v>
      </c>
      <c r="BT497" s="80">
        <f t="shared" si="223"/>
        <v>0</v>
      </c>
      <c r="BU497" s="80">
        <f t="shared" si="223"/>
        <v>0</v>
      </c>
      <c r="BV497" s="80">
        <f t="shared" si="223"/>
        <v>0</v>
      </c>
      <c r="BW497" s="80">
        <f t="shared" si="223"/>
        <v>0</v>
      </c>
      <c r="BX497" s="80">
        <f t="shared" si="223"/>
        <v>0</v>
      </c>
      <c r="BY497" s="80">
        <f t="shared" si="223"/>
        <v>0</v>
      </c>
      <c r="BZ497" s="80">
        <f t="shared" si="223"/>
        <v>0</v>
      </c>
      <c r="CA497" s="80">
        <f t="shared" si="223"/>
        <v>0</v>
      </c>
      <c r="CB497" s="80">
        <f t="shared" si="223"/>
        <v>0</v>
      </c>
      <c r="CC497" s="80">
        <f t="shared" si="223"/>
        <v>14</v>
      </c>
      <c r="CD497" s="80">
        <f t="shared" si="223"/>
        <v>0</v>
      </c>
      <c r="CE497" s="80">
        <f t="shared" si="223"/>
        <v>0</v>
      </c>
      <c r="CF497" s="80">
        <f t="shared" si="223"/>
        <v>0</v>
      </c>
      <c r="CG497" s="80">
        <f t="shared" si="223"/>
        <v>0</v>
      </c>
      <c r="CH497" s="80">
        <f t="shared" si="223"/>
        <v>0</v>
      </c>
      <c r="CI497" s="80">
        <f t="shared" si="223"/>
        <v>0</v>
      </c>
      <c r="CJ497" s="80"/>
      <c r="CK497" s="80">
        <f>COUNTIFS($S$7:$S$445,"x",CK$7:CK$445,"0")</f>
        <v>0</v>
      </c>
      <c r="CL497" s="23"/>
      <c r="CM497" s="23"/>
      <c r="CN497" s="23"/>
      <c r="CO497" s="23"/>
      <c r="CP497" s="23"/>
      <c r="CQ497" s="23"/>
      <c r="CR497" s="23"/>
      <c r="CS497" s="23"/>
    </row>
    <row r="498" spans="1:97">
      <c r="A498" s="170"/>
      <c r="B498" s="170"/>
      <c r="C498" s="171" t="s">
        <v>335</v>
      </c>
      <c r="D498" s="9"/>
      <c r="E498" s="8"/>
      <c r="F498" s="9"/>
      <c r="G498" s="23"/>
      <c r="H498" s="23"/>
      <c r="I498" s="23"/>
      <c r="J498" s="23"/>
      <c r="K498" s="23"/>
      <c r="L498" s="23"/>
      <c r="M498" s="23"/>
      <c r="N498" s="23"/>
      <c r="O498" s="23"/>
      <c r="P498" s="23"/>
      <c r="Q498" s="23"/>
      <c r="R498" s="23"/>
      <c r="S498" s="23"/>
      <c r="T498" s="23"/>
      <c r="U498" s="23"/>
      <c r="V498" s="23"/>
      <c r="W498" s="23"/>
      <c r="X498" s="23"/>
      <c r="Y498" s="91"/>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12">
        <f t="shared" ref="BI498:CK498" si="224">(((BI495*2)+(BI496*1)+(BI497*0)))/(BI495+BI496+BI497)</f>
        <v>2</v>
      </c>
      <c r="BJ498" s="12">
        <f t="shared" si="224"/>
        <v>2</v>
      </c>
      <c r="BK498" s="12">
        <f t="shared" si="224"/>
        <v>1.3783783783783783</v>
      </c>
      <c r="BL498" s="12">
        <f t="shared" si="224"/>
        <v>2</v>
      </c>
      <c r="BM498" s="12">
        <f t="shared" si="224"/>
        <v>2</v>
      </c>
      <c r="BN498" s="12">
        <f t="shared" si="224"/>
        <v>2</v>
      </c>
      <c r="BO498" s="12">
        <f t="shared" si="224"/>
        <v>2</v>
      </c>
      <c r="BP498" s="12">
        <f t="shared" si="224"/>
        <v>1.3783783783783783</v>
      </c>
      <c r="BQ498" s="12">
        <f t="shared" si="224"/>
        <v>2</v>
      </c>
      <c r="BR498" s="12">
        <f t="shared" si="224"/>
        <v>1.3783783783783783</v>
      </c>
      <c r="BS498" s="12">
        <f t="shared" si="224"/>
        <v>2</v>
      </c>
      <c r="BT498" s="12">
        <f t="shared" si="224"/>
        <v>2</v>
      </c>
      <c r="BU498" s="12">
        <f t="shared" si="224"/>
        <v>2</v>
      </c>
      <c r="BV498" s="12">
        <f t="shared" si="224"/>
        <v>2</v>
      </c>
      <c r="BW498" s="12">
        <f t="shared" si="224"/>
        <v>2</v>
      </c>
      <c r="BX498" s="12">
        <f t="shared" si="224"/>
        <v>1.972972972972973</v>
      </c>
      <c r="BY498" s="12">
        <f t="shared" si="224"/>
        <v>2</v>
      </c>
      <c r="BZ498" s="12">
        <f t="shared" si="224"/>
        <v>2</v>
      </c>
      <c r="CA498" s="12">
        <f t="shared" si="224"/>
        <v>1.972972972972973</v>
      </c>
      <c r="CB498" s="12">
        <f t="shared" si="224"/>
        <v>1.3783783783783783</v>
      </c>
      <c r="CC498" s="12">
        <f t="shared" si="224"/>
        <v>0.6216216216216216</v>
      </c>
      <c r="CD498" s="12">
        <f t="shared" si="224"/>
        <v>2</v>
      </c>
      <c r="CE498" s="12">
        <f t="shared" si="224"/>
        <v>2</v>
      </c>
      <c r="CF498" s="12">
        <f t="shared" si="224"/>
        <v>2</v>
      </c>
      <c r="CG498" s="12">
        <f t="shared" si="224"/>
        <v>2</v>
      </c>
      <c r="CH498" s="12">
        <f t="shared" si="224"/>
        <v>2</v>
      </c>
      <c r="CI498" s="12">
        <f t="shared" si="224"/>
        <v>2</v>
      </c>
      <c r="CJ498" s="12"/>
      <c r="CK498" s="12">
        <f t="shared" si="224"/>
        <v>2</v>
      </c>
      <c r="CL498" s="162">
        <f>COUNTIF($BI499:$CK499,"Đ")</f>
        <v>23</v>
      </c>
      <c r="CM498" s="161">
        <f>CL498/COUNTA($BI499:$CK499)</f>
        <v>0.8214285714285714</v>
      </c>
      <c r="CN498" s="162">
        <f>COUNTIF($BI499:$CK499,"CCG")</f>
        <v>4</v>
      </c>
      <c r="CO498" s="161">
        <f>CN498/COUNTA($BI499:$CK499)</f>
        <v>0.14285714285714285</v>
      </c>
      <c r="CP498" s="162">
        <f>COUNTIF($BI499:$CK499,"CĐ")</f>
        <v>1</v>
      </c>
      <c r="CQ498" s="161">
        <f>CP498/COUNTA($BI499:$CK499)</f>
        <v>3.5714285714285712E-2</v>
      </c>
      <c r="CR498" s="160">
        <f>(((CL498*2)+(CN498*1)+(CP498*0)))/(CL498+CN498+CP498)</f>
        <v>1.7857142857142858</v>
      </c>
      <c r="CS498" s="160" t="str">
        <f>IF(CR498&gt;=1.6,"Đạt mục tiêu",IF(CR498&gt;=1,"Cần cố gắng","Chưa đạt"))</f>
        <v>Đạt mục tiêu</v>
      </c>
    </row>
    <row r="499" spans="1:97" ht="24" customHeight="1">
      <c r="A499" s="170"/>
      <c r="B499" s="170"/>
      <c r="C499" s="171"/>
      <c r="D499" s="9"/>
      <c r="E499" s="8"/>
      <c r="F499" s="9"/>
      <c r="G499" s="23"/>
      <c r="H499" s="23"/>
      <c r="I499" s="23"/>
      <c r="J499" s="23"/>
      <c r="K499" s="23"/>
      <c r="L499" s="23"/>
      <c r="M499" s="23"/>
      <c r="N499" s="23"/>
      <c r="O499" s="23"/>
      <c r="P499" s="23"/>
      <c r="Q499" s="23"/>
      <c r="R499" s="23"/>
      <c r="S499" s="23"/>
      <c r="T499" s="23"/>
      <c r="U499" s="23"/>
      <c r="V499" s="23"/>
      <c r="W499" s="23"/>
      <c r="X499" s="23"/>
      <c r="Y499" s="91"/>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12" t="str">
        <f>IF(BI498&lt;1,"CĐ",IF(BI498&lt;1.6,"CCG","Đ"))</f>
        <v>Đ</v>
      </c>
      <c r="BJ499" s="12" t="str">
        <f t="shared" ref="BJ499:CI499" si="225">IF(BJ498&lt;1,"CĐ",IF(BJ498&lt;1.6,"CCG","Đ"))</f>
        <v>Đ</v>
      </c>
      <c r="BK499" s="12" t="str">
        <f t="shared" si="225"/>
        <v>CCG</v>
      </c>
      <c r="BL499" s="12" t="str">
        <f t="shared" si="225"/>
        <v>Đ</v>
      </c>
      <c r="BM499" s="12" t="str">
        <f t="shared" si="225"/>
        <v>Đ</v>
      </c>
      <c r="BN499" s="12" t="str">
        <f t="shared" si="225"/>
        <v>Đ</v>
      </c>
      <c r="BO499" s="12" t="str">
        <f t="shared" si="225"/>
        <v>Đ</v>
      </c>
      <c r="BP499" s="12" t="str">
        <f t="shared" si="225"/>
        <v>CCG</v>
      </c>
      <c r="BQ499" s="12" t="str">
        <f t="shared" si="225"/>
        <v>Đ</v>
      </c>
      <c r="BR499" s="12" t="str">
        <f t="shared" si="225"/>
        <v>CCG</v>
      </c>
      <c r="BS499" s="12" t="str">
        <f t="shared" si="225"/>
        <v>Đ</v>
      </c>
      <c r="BT499" s="12" t="str">
        <f t="shared" si="225"/>
        <v>Đ</v>
      </c>
      <c r="BU499" s="12" t="str">
        <f t="shared" si="225"/>
        <v>Đ</v>
      </c>
      <c r="BV499" s="12" t="str">
        <f t="shared" si="225"/>
        <v>Đ</v>
      </c>
      <c r="BW499" s="12" t="str">
        <f t="shared" si="225"/>
        <v>Đ</v>
      </c>
      <c r="BX499" s="12" t="str">
        <f t="shared" si="225"/>
        <v>Đ</v>
      </c>
      <c r="BY499" s="12" t="str">
        <f t="shared" si="225"/>
        <v>Đ</v>
      </c>
      <c r="BZ499" s="12" t="str">
        <f t="shared" si="225"/>
        <v>Đ</v>
      </c>
      <c r="CA499" s="12" t="str">
        <f t="shared" si="225"/>
        <v>Đ</v>
      </c>
      <c r="CB499" s="12" t="str">
        <f t="shared" si="225"/>
        <v>CCG</v>
      </c>
      <c r="CC499" s="12" t="str">
        <f t="shared" si="225"/>
        <v>CĐ</v>
      </c>
      <c r="CD499" s="12" t="str">
        <f t="shared" si="225"/>
        <v>Đ</v>
      </c>
      <c r="CE499" s="12" t="str">
        <f t="shared" si="225"/>
        <v>Đ</v>
      </c>
      <c r="CF499" s="12" t="str">
        <f t="shared" si="225"/>
        <v>Đ</v>
      </c>
      <c r="CG499" s="12" t="str">
        <f t="shared" si="225"/>
        <v>Đ</v>
      </c>
      <c r="CH499" s="12" t="str">
        <f t="shared" si="225"/>
        <v>Đ</v>
      </c>
      <c r="CI499" s="12" t="str">
        <f t="shared" si="225"/>
        <v>Đ</v>
      </c>
      <c r="CJ499" s="12"/>
      <c r="CK499" s="12" t="str">
        <f>IF(CK498&lt;1,"CĐ",IF(CK498&lt;1.6,"CCG","Đ"))</f>
        <v>Đ</v>
      </c>
      <c r="CL499" s="162"/>
      <c r="CM499" s="161"/>
      <c r="CN499" s="162"/>
      <c r="CO499" s="161"/>
      <c r="CP499" s="162"/>
      <c r="CQ499" s="161"/>
      <c r="CR499" s="160"/>
      <c r="CS499" s="160"/>
    </row>
    <row r="500" spans="1:97">
      <c r="A500" s="167" t="s">
        <v>362</v>
      </c>
      <c r="B500" s="167"/>
      <c r="C500" s="10" t="s">
        <v>332</v>
      </c>
      <c r="D500" s="5"/>
      <c r="E500" s="7"/>
      <c r="F500" s="5"/>
      <c r="G500" s="24"/>
      <c r="H500" s="24"/>
      <c r="I500" s="24"/>
      <c r="J500" s="24"/>
      <c r="K500" s="24"/>
      <c r="L500" s="24"/>
      <c r="M500" s="24"/>
      <c r="N500" s="24"/>
      <c r="O500" s="24"/>
      <c r="P500" s="24"/>
      <c r="Q500" s="24"/>
      <c r="R500" s="24"/>
      <c r="S500" s="24"/>
      <c r="T500" s="24"/>
      <c r="U500" s="24"/>
      <c r="V500" s="24"/>
      <c r="W500" s="24"/>
      <c r="X500" s="24"/>
      <c r="Y500" s="91"/>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80">
        <f t="shared" ref="BI500:CK500" si="226">COUNTIFS($T$7:$T$445,"x",BI$7:BI$445,"2")</f>
        <v>32</v>
      </c>
      <c r="BJ500" s="80">
        <f t="shared" si="226"/>
        <v>32</v>
      </c>
      <c r="BK500" s="80">
        <f t="shared" si="226"/>
        <v>15</v>
      </c>
      <c r="BL500" s="80">
        <f t="shared" si="226"/>
        <v>32</v>
      </c>
      <c r="BM500" s="80">
        <f t="shared" si="226"/>
        <v>32</v>
      </c>
      <c r="BN500" s="80">
        <f t="shared" si="226"/>
        <v>32</v>
      </c>
      <c r="BO500" s="80">
        <f t="shared" si="226"/>
        <v>32</v>
      </c>
      <c r="BP500" s="80">
        <f t="shared" si="226"/>
        <v>15</v>
      </c>
      <c r="BQ500" s="80">
        <f t="shared" si="226"/>
        <v>32</v>
      </c>
      <c r="BR500" s="80">
        <f t="shared" si="226"/>
        <v>15</v>
      </c>
      <c r="BS500" s="80">
        <f t="shared" si="226"/>
        <v>32</v>
      </c>
      <c r="BT500" s="80">
        <f t="shared" si="226"/>
        <v>32</v>
      </c>
      <c r="BU500" s="80">
        <f t="shared" si="226"/>
        <v>32</v>
      </c>
      <c r="BV500" s="80">
        <f t="shared" si="226"/>
        <v>32</v>
      </c>
      <c r="BW500" s="80">
        <f t="shared" si="226"/>
        <v>32</v>
      </c>
      <c r="BX500" s="80">
        <f t="shared" si="226"/>
        <v>32</v>
      </c>
      <c r="BY500" s="80">
        <f t="shared" si="226"/>
        <v>32</v>
      </c>
      <c r="BZ500" s="80">
        <f t="shared" si="226"/>
        <v>32</v>
      </c>
      <c r="CA500" s="80">
        <f t="shared" si="226"/>
        <v>32</v>
      </c>
      <c r="CB500" s="80">
        <f t="shared" si="226"/>
        <v>15</v>
      </c>
      <c r="CC500" s="80">
        <f t="shared" si="226"/>
        <v>0</v>
      </c>
      <c r="CD500" s="80">
        <f t="shared" si="226"/>
        <v>32</v>
      </c>
      <c r="CE500" s="80">
        <f t="shared" si="226"/>
        <v>32</v>
      </c>
      <c r="CF500" s="80">
        <f t="shared" si="226"/>
        <v>32</v>
      </c>
      <c r="CG500" s="80">
        <f t="shared" si="226"/>
        <v>32</v>
      </c>
      <c r="CH500" s="80">
        <f t="shared" si="226"/>
        <v>32</v>
      </c>
      <c r="CI500" s="80">
        <f t="shared" si="226"/>
        <v>32</v>
      </c>
      <c r="CJ500" s="80">
        <f t="shared" si="226"/>
        <v>32</v>
      </c>
      <c r="CK500" s="80">
        <f t="shared" si="226"/>
        <v>32</v>
      </c>
      <c r="CL500" s="24"/>
      <c r="CM500" s="24"/>
      <c r="CN500" s="24"/>
      <c r="CO500" s="24"/>
      <c r="CP500" s="24"/>
      <c r="CQ500" s="24"/>
      <c r="CR500" s="24"/>
      <c r="CS500" s="24"/>
    </row>
    <row r="501" spans="1:97">
      <c r="A501" s="167"/>
      <c r="B501" s="167"/>
      <c r="C501" s="10" t="s">
        <v>333</v>
      </c>
      <c r="D501" s="5"/>
      <c r="E501" s="7"/>
      <c r="F501" s="5"/>
      <c r="G501" s="24"/>
      <c r="H501" s="24"/>
      <c r="I501" s="24"/>
      <c r="J501" s="24"/>
      <c r="K501" s="24"/>
      <c r="L501" s="24"/>
      <c r="M501" s="24"/>
      <c r="N501" s="24"/>
      <c r="O501" s="24"/>
      <c r="P501" s="24"/>
      <c r="Q501" s="24"/>
      <c r="R501" s="24"/>
      <c r="S501" s="24"/>
      <c r="T501" s="24"/>
      <c r="U501" s="24"/>
      <c r="V501" s="24"/>
      <c r="W501" s="24"/>
      <c r="X501" s="24"/>
      <c r="Y501" s="91"/>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80">
        <f t="shared" ref="BI501:CK501" si="227">COUNTIFS($T$7:$T$445,"x",BI$7:BI$445,"1")</f>
        <v>0</v>
      </c>
      <c r="BJ501" s="80">
        <f t="shared" si="227"/>
        <v>0</v>
      </c>
      <c r="BK501" s="80">
        <f t="shared" si="227"/>
        <v>17</v>
      </c>
      <c r="BL501" s="80">
        <f t="shared" si="227"/>
        <v>0</v>
      </c>
      <c r="BM501" s="80">
        <f t="shared" si="227"/>
        <v>0</v>
      </c>
      <c r="BN501" s="80">
        <f t="shared" si="227"/>
        <v>0</v>
      </c>
      <c r="BO501" s="80">
        <f t="shared" si="227"/>
        <v>0</v>
      </c>
      <c r="BP501" s="80">
        <f t="shared" si="227"/>
        <v>17</v>
      </c>
      <c r="BQ501" s="80">
        <f t="shared" si="227"/>
        <v>0</v>
      </c>
      <c r="BR501" s="80">
        <f t="shared" si="227"/>
        <v>17</v>
      </c>
      <c r="BS501" s="80">
        <f t="shared" si="227"/>
        <v>0</v>
      </c>
      <c r="BT501" s="80">
        <f t="shared" si="227"/>
        <v>0</v>
      </c>
      <c r="BU501" s="80">
        <f t="shared" si="227"/>
        <v>0</v>
      </c>
      <c r="BV501" s="80">
        <f t="shared" si="227"/>
        <v>0</v>
      </c>
      <c r="BW501" s="80">
        <f t="shared" si="227"/>
        <v>0</v>
      </c>
      <c r="BX501" s="80">
        <f t="shared" si="227"/>
        <v>0</v>
      </c>
      <c r="BY501" s="80">
        <f t="shared" si="227"/>
        <v>0</v>
      </c>
      <c r="BZ501" s="80">
        <f t="shared" si="227"/>
        <v>0</v>
      </c>
      <c r="CA501" s="80">
        <f t="shared" si="227"/>
        <v>0</v>
      </c>
      <c r="CB501" s="80">
        <f t="shared" si="227"/>
        <v>17</v>
      </c>
      <c r="CC501" s="80">
        <f t="shared" si="227"/>
        <v>32</v>
      </c>
      <c r="CD501" s="80">
        <f t="shared" si="227"/>
        <v>0</v>
      </c>
      <c r="CE501" s="80">
        <f t="shared" si="227"/>
        <v>0</v>
      </c>
      <c r="CF501" s="80">
        <f t="shared" si="227"/>
        <v>0</v>
      </c>
      <c r="CG501" s="80">
        <f t="shared" si="227"/>
        <v>0</v>
      </c>
      <c r="CH501" s="80">
        <f t="shared" si="227"/>
        <v>0</v>
      </c>
      <c r="CI501" s="80">
        <f t="shared" si="227"/>
        <v>0</v>
      </c>
      <c r="CJ501" s="80">
        <f t="shared" si="227"/>
        <v>0</v>
      </c>
      <c r="CK501" s="80">
        <f t="shared" si="227"/>
        <v>0</v>
      </c>
      <c r="CL501" s="24"/>
      <c r="CM501" s="24"/>
      <c r="CN501" s="24"/>
      <c r="CO501" s="24"/>
      <c r="CP501" s="24"/>
      <c r="CQ501" s="24"/>
      <c r="CR501" s="24"/>
      <c r="CS501" s="24"/>
    </row>
    <row r="502" spans="1:97">
      <c r="A502" s="167"/>
      <c r="B502" s="167"/>
      <c r="C502" s="10" t="s">
        <v>334</v>
      </c>
      <c r="D502" s="5"/>
      <c r="E502" s="7"/>
      <c r="F502" s="5"/>
      <c r="G502" s="24"/>
      <c r="H502" s="24"/>
      <c r="I502" s="24"/>
      <c r="J502" s="24"/>
      <c r="K502" s="24"/>
      <c r="L502" s="24"/>
      <c r="M502" s="24"/>
      <c r="N502" s="24"/>
      <c r="O502" s="24"/>
      <c r="P502" s="24"/>
      <c r="Q502" s="24"/>
      <c r="R502" s="24"/>
      <c r="S502" s="24"/>
      <c r="T502" s="24"/>
      <c r="U502" s="24"/>
      <c r="V502" s="24"/>
      <c r="W502" s="24"/>
      <c r="X502" s="24"/>
      <c r="Y502" s="90"/>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80">
        <f t="shared" ref="BI502:CK502" si="228">COUNTIFS($T$7:$T$445,"x",BI$7:BI$445,"0")</f>
        <v>0</v>
      </c>
      <c r="BJ502" s="80">
        <f t="shared" si="228"/>
        <v>0</v>
      </c>
      <c r="BK502" s="80">
        <f t="shared" si="228"/>
        <v>0</v>
      </c>
      <c r="BL502" s="80">
        <f t="shared" si="228"/>
        <v>0</v>
      </c>
      <c r="BM502" s="80">
        <f t="shared" si="228"/>
        <v>0</v>
      </c>
      <c r="BN502" s="80">
        <f t="shared" si="228"/>
        <v>0</v>
      </c>
      <c r="BO502" s="80">
        <f t="shared" si="228"/>
        <v>0</v>
      </c>
      <c r="BP502" s="80">
        <f t="shared" si="228"/>
        <v>0</v>
      </c>
      <c r="BQ502" s="80">
        <f t="shared" si="228"/>
        <v>0</v>
      </c>
      <c r="BR502" s="80">
        <f t="shared" si="228"/>
        <v>0</v>
      </c>
      <c r="BS502" s="80">
        <f t="shared" si="228"/>
        <v>0</v>
      </c>
      <c r="BT502" s="80">
        <f t="shared" si="228"/>
        <v>0</v>
      </c>
      <c r="BU502" s="80">
        <f t="shared" si="228"/>
        <v>0</v>
      </c>
      <c r="BV502" s="80">
        <f t="shared" si="228"/>
        <v>0</v>
      </c>
      <c r="BW502" s="80">
        <f t="shared" si="228"/>
        <v>0</v>
      </c>
      <c r="BX502" s="80">
        <f t="shared" si="228"/>
        <v>0</v>
      </c>
      <c r="BY502" s="80">
        <f t="shared" si="228"/>
        <v>0</v>
      </c>
      <c r="BZ502" s="80">
        <f t="shared" si="228"/>
        <v>0</v>
      </c>
      <c r="CA502" s="80">
        <f t="shared" si="228"/>
        <v>0</v>
      </c>
      <c r="CB502" s="80">
        <f t="shared" si="228"/>
        <v>0</v>
      </c>
      <c r="CC502" s="80">
        <f t="shared" si="228"/>
        <v>0</v>
      </c>
      <c r="CD502" s="80">
        <f t="shared" si="228"/>
        <v>0</v>
      </c>
      <c r="CE502" s="80">
        <f t="shared" si="228"/>
        <v>0</v>
      </c>
      <c r="CF502" s="80">
        <f t="shared" si="228"/>
        <v>0</v>
      </c>
      <c r="CG502" s="80">
        <f t="shared" si="228"/>
        <v>0</v>
      </c>
      <c r="CH502" s="80">
        <f t="shared" si="228"/>
        <v>0</v>
      </c>
      <c r="CI502" s="80">
        <f t="shared" si="228"/>
        <v>0</v>
      </c>
      <c r="CJ502" s="80">
        <f t="shared" si="228"/>
        <v>0</v>
      </c>
      <c r="CK502" s="80">
        <f t="shared" si="228"/>
        <v>0</v>
      </c>
      <c r="CL502" s="24"/>
      <c r="CM502" s="24"/>
      <c r="CN502" s="24"/>
      <c r="CO502" s="24"/>
      <c r="CP502" s="24"/>
      <c r="CQ502" s="24"/>
      <c r="CR502" s="24"/>
      <c r="CS502" s="24"/>
    </row>
    <row r="503" spans="1:97">
      <c r="A503" s="167"/>
      <c r="B503" s="167"/>
      <c r="C503" s="169" t="s">
        <v>335</v>
      </c>
      <c r="D503" s="5"/>
      <c r="E503" s="7"/>
      <c r="F503" s="5"/>
      <c r="G503" s="24"/>
      <c r="H503" s="24"/>
      <c r="I503" s="24"/>
      <c r="J503" s="24"/>
      <c r="K503" s="24"/>
      <c r="L503" s="24"/>
      <c r="M503" s="24"/>
      <c r="N503" s="24"/>
      <c r="O503" s="24"/>
      <c r="P503" s="24"/>
      <c r="Q503" s="24"/>
      <c r="R503" s="24"/>
      <c r="S503" s="24"/>
      <c r="T503" s="24"/>
      <c r="U503" s="24"/>
      <c r="V503" s="24"/>
      <c r="W503" s="24"/>
      <c r="X503" s="24"/>
      <c r="Y503" s="90"/>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12">
        <f t="shared" ref="BI503:CK503" si="229">(((BI500*2)+(BI501*1)+(BI502*0)))/(BI500+BI501+BI502)</f>
        <v>2</v>
      </c>
      <c r="BJ503" s="12">
        <f t="shared" si="229"/>
        <v>2</v>
      </c>
      <c r="BK503" s="12">
        <f t="shared" si="229"/>
        <v>1.46875</v>
      </c>
      <c r="BL503" s="12">
        <f t="shared" si="229"/>
        <v>2</v>
      </c>
      <c r="BM503" s="12">
        <f t="shared" si="229"/>
        <v>2</v>
      </c>
      <c r="BN503" s="12">
        <f t="shared" si="229"/>
        <v>2</v>
      </c>
      <c r="BO503" s="12">
        <f t="shared" si="229"/>
        <v>2</v>
      </c>
      <c r="BP503" s="12">
        <f t="shared" si="229"/>
        <v>1.46875</v>
      </c>
      <c r="BQ503" s="12">
        <f t="shared" si="229"/>
        <v>2</v>
      </c>
      <c r="BR503" s="12">
        <f t="shared" si="229"/>
        <v>1.46875</v>
      </c>
      <c r="BS503" s="12">
        <f t="shared" si="229"/>
        <v>2</v>
      </c>
      <c r="BT503" s="12">
        <f t="shared" si="229"/>
        <v>2</v>
      </c>
      <c r="BU503" s="12">
        <f t="shared" si="229"/>
        <v>2</v>
      </c>
      <c r="BV503" s="12">
        <f t="shared" si="229"/>
        <v>2</v>
      </c>
      <c r="BW503" s="12">
        <f t="shared" si="229"/>
        <v>2</v>
      </c>
      <c r="BX503" s="12">
        <f t="shared" si="229"/>
        <v>2</v>
      </c>
      <c r="BY503" s="12">
        <f t="shared" si="229"/>
        <v>2</v>
      </c>
      <c r="BZ503" s="12">
        <f t="shared" si="229"/>
        <v>2</v>
      </c>
      <c r="CA503" s="12">
        <f t="shared" si="229"/>
        <v>2</v>
      </c>
      <c r="CB503" s="12">
        <f t="shared" si="229"/>
        <v>1.46875</v>
      </c>
      <c r="CC503" s="12">
        <f t="shared" si="229"/>
        <v>1</v>
      </c>
      <c r="CD503" s="12">
        <f t="shared" si="229"/>
        <v>2</v>
      </c>
      <c r="CE503" s="12">
        <f t="shared" si="229"/>
        <v>2</v>
      </c>
      <c r="CF503" s="12">
        <f t="shared" si="229"/>
        <v>2</v>
      </c>
      <c r="CG503" s="12">
        <f t="shared" si="229"/>
        <v>2</v>
      </c>
      <c r="CH503" s="12">
        <f t="shared" si="229"/>
        <v>2</v>
      </c>
      <c r="CI503" s="12">
        <f t="shared" si="229"/>
        <v>2</v>
      </c>
      <c r="CJ503" s="12">
        <f t="shared" si="229"/>
        <v>2</v>
      </c>
      <c r="CK503" s="12">
        <f t="shared" si="229"/>
        <v>2</v>
      </c>
      <c r="CL503" s="162">
        <f>COUNTIF($BI504:$CK504,"Đ")</f>
        <v>24</v>
      </c>
      <c r="CM503" s="161">
        <f>CL503/COUNTA($BI504:$CK504)</f>
        <v>0.82758620689655171</v>
      </c>
      <c r="CN503" s="162">
        <f>COUNTIF($BI504:$CK504,"CCG")</f>
        <v>5</v>
      </c>
      <c r="CO503" s="161">
        <f>CN503/COUNTA($BI504:$CK504)</f>
        <v>0.17241379310344829</v>
      </c>
      <c r="CP503" s="162">
        <f>COUNTIF($BI504:$CK504,"CĐ")</f>
        <v>0</v>
      </c>
      <c r="CQ503" s="161">
        <f>CP503/COUNTA($BI504:$CK504)</f>
        <v>0</v>
      </c>
      <c r="CR503" s="160">
        <f>(((CL503*2)+(CN503*1)+(CP503*0)))/(CL503+CN503+CP503)</f>
        <v>1.8275862068965518</v>
      </c>
      <c r="CS503" s="160" t="str">
        <f>IF(CR503&gt;=1.6,"Đạt mục tiêu",IF(CR503&gt;=1,"Cần cố gắng","Chưa đạt"))</f>
        <v>Đạt mục tiêu</v>
      </c>
    </row>
    <row r="504" spans="1:97">
      <c r="A504" s="167"/>
      <c r="B504" s="167"/>
      <c r="C504" s="169"/>
      <c r="D504" s="5"/>
      <c r="E504" s="7"/>
      <c r="F504" s="5"/>
      <c r="G504" s="24"/>
      <c r="H504" s="24"/>
      <c r="I504" s="24"/>
      <c r="J504" s="24"/>
      <c r="K504" s="24"/>
      <c r="L504" s="24"/>
      <c r="M504" s="24"/>
      <c r="N504" s="24"/>
      <c r="O504" s="24"/>
      <c r="P504" s="24"/>
      <c r="Q504" s="24"/>
      <c r="R504" s="24"/>
      <c r="S504" s="24"/>
      <c r="T504" s="24"/>
      <c r="U504" s="24"/>
      <c r="V504" s="24"/>
      <c r="W504" s="24"/>
      <c r="X504" s="24"/>
      <c r="Y504" s="90"/>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12" t="str">
        <f>IF(BI503&lt;1,"CĐ",IF(BI503&lt;1.6,"CCG","Đ"))</f>
        <v>Đ</v>
      </c>
      <c r="BJ504" s="12" t="str">
        <f t="shared" ref="BJ504:CJ504" si="230">IF(BJ503&lt;1,"CĐ",IF(BJ503&lt;1.6,"CCG","Đ"))</f>
        <v>Đ</v>
      </c>
      <c r="BK504" s="12" t="str">
        <f t="shared" si="230"/>
        <v>CCG</v>
      </c>
      <c r="BL504" s="12" t="str">
        <f t="shared" si="230"/>
        <v>Đ</v>
      </c>
      <c r="BM504" s="12" t="str">
        <f t="shared" si="230"/>
        <v>Đ</v>
      </c>
      <c r="BN504" s="12" t="str">
        <f t="shared" si="230"/>
        <v>Đ</v>
      </c>
      <c r="BO504" s="12" t="str">
        <f t="shared" si="230"/>
        <v>Đ</v>
      </c>
      <c r="BP504" s="12" t="str">
        <f t="shared" si="230"/>
        <v>CCG</v>
      </c>
      <c r="BQ504" s="12" t="str">
        <f t="shared" si="230"/>
        <v>Đ</v>
      </c>
      <c r="BR504" s="12" t="str">
        <f t="shared" si="230"/>
        <v>CCG</v>
      </c>
      <c r="BS504" s="12" t="str">
        <f t="shared" si="230"/>
        <v>Đ</v>
      </c>
      <c r="BT504" s="12" t="str">
        <f t="shared" si="230"/>
        <v>Đ</v>
      </c>
      <c r="BU504" s="12" t="str">
        <f t="shared" si="230"/>
        <v>Đ</v>
      </c>
      <c r="BV504" s="12" t="str">
        <f t="shared" si="230"/>
        <v>Đ</v>
      </c>
      <c r="BW504" s="12" t="str">
        <f t="shared" si="230"/>
        <v>Đ</v>
      </c>
      <c r="BX504" s="12" t="str">
        <f t="shared" si="230"/>
        <v>Đ</v>
      </c>
      <c r="BY504" s="12" t="str">
        <f t="shared" si="230"/>
        <v>Đ</v>
      </c>
      <c r="BZ504" s="12" t="str">
        <f t="shared" si="230"/>
        <v>Đ</v>
      </c>
      <c r="CA504" s="12" t="str">
        <f t="shared" si="230"/>
        <v>Đ</v>
      </c>
      <c r="CB504" s="12" t="str">
        <f t="shared" si="230"/>
        <v>CCG</v>
      </c>
      <c r="CC504" s="12" t="str">
        <f t="shared" si="230"/>
        <v>CCG</v>
      </c>
      <c r="CD504" s="12" t="str">
        <f t="shared" si="230"/>
        <v>Đ</v>
      </c>
      <c r="CE504" s="12" t="str">
        <f t="shared" si="230"/>
        <v>Đ</v>
      </c>
      <c r="CF504" s="12" t="str">
        <f t="shared" si="230"/>
        <v>Đ</v>
      </c>
      <c r="CG504" s="12" t="str">
        <f t="shared" si="230"/>
        <v>Đ</v>
      </c>
      <c r="CH504" s="12" t="str">
        <f t="shared" si="230"/>
        <v>Đ</v>
      </c>
      <c r="CI504" s="12" t="str">
        <f t="shared" si="230"/>
        <v>Đ</v>
      </c>
      <c r="CJ504" s="12" t="str">
        <f t="shared" si="230"/>
        <v>Đ</v>
      </c>
      <c r="CK504" s="12" t="str">
        <f>IF(CK503&lt;1,"CĐ",IF(CK503&lt;1.6,"CCG","Đ"))</f>
        <v>Đ</v>
      </c>
      <c r="CL504" s="162"/>
      <c r="CM504" s="161"/>
      <c r="CN504" s="162"/>
      <c r="CO504" s="161"/>
      <c r="CP504" s="162"/>
      <c r="CQ504" s="161"/>
      <c r="CR504" s="160"/>
      <c r="CS504" s="160"/>
    </row>
    <row r="505" spans="1:97">
      <c r="A505" s="170" t="s">
        <v>363</v>
      </c>
      <c r="B505" s="170"/>
      <c r="C505" s="13" t="s">
        <v>332</v>
      </c>
      <c r="D505" s="9"/>
      <c r="E505" s="8"/>
      <c r="F505" s="9"/>
      <c r="G505" s="23"/>
      <c r="H505" s="23"/>
      <c r="I505" s="23"/>
      <c r="J505" s="23"/>
      <c r="K505" s="23"/>
      <c r="L505" s="23"/>
      <c r="M505" s="23"/>
      <c r="N505" s="23"/>
      <c r="O505" s="23"/>
      <c r="P505" s="23"/>
      <c r="Q505" s="23"/>
      <c r="R505" s="23"/>
      <c r="S505" s="23"/>
      <c r="T505" s="23"/>
      <c r="U505" s="23"/>
      <c r="V505" s="23"/>
      <c r="W505" s="23"/>
      <c r="X505" s="23"/>
      <c r="Y505" s="91"/>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80">
        <f t="shared" ref="BI505:CK505" si="231">COUNTIFS($U$7:$U$445,"x",BI$7:BI$445,"2")</f>
        <v>39</v>
      </c>
      <c r="BJ505" s="80">
        <f t="shared" si="231"/>
        <v>39</v>
      </c>
      <c r="BK505" s="80">
        <f t="shared" si="231"/>
        <v>17</v>
      </c>
      <c r="BL505" s="80">
        <f t="shared" si="231"/>
        <v>39</v>
      </c>
      <c r="BM505" s="80">
        <f t="shared" si="231"/>
        <v>39</v>
      </c>
      <c r="BN505" s="80">
        <f t="shared" si="231"/>
        <v>39</v>
      </c>
      <c r="BO505" s="80">
        <f t="shared" si="231"/>
        <v>39</v>
      </c>
      <c r="BP505" s="80">
        <f t="shared" si="231"/>
        <v>17</v>
      </c>
      <c r="BQ505" s="80">
        <f t="shared" si="231"/>
        <v>39</v>
      </c>
      <c r="BR505" s="80">
        <f t="shared" si="231"/>
        <v>36</v>
      </c>
      <c r="BS505" s="80">
        <f t="shared" si="231"/>
        <v>39</v>
      </c>
      <c r="BT505" s="80">
        <f t="shared" si="231"/>
        <v>39</v>
      </c>
      <c r="BU505" s="80">
        <f t="shared" si="231"/>
        <v>39</v>
      </c>
      <c r="BV505" s="80">
        <f t="shared" si="231"/>
        <v>39</v>
      </c>
      <c r="BW505" s="80">
        <f t="shared" si="231"/>
        <v>39</v>
      </c>
      <c r="BX505" s="80">
        <f t="shared" si="231"/>
        <v>37</v>
      </c>
      <c r="BY505" s="80">
        <f t="shared" si="231"/>
        <v>39</v>
      </c>
      <c r="BZ505" s="80">
        <f t="shared" si="231"/>
        <v>39</v>
      </c>
      <c r="CA505" s="80">
        <f t="shared" si="231"/>
        <v>38</v>
      </c>
      <c r="CB505" s="80">
        <f t="shared" si="231"/>
        <v>16</v>
      </c>
      <c r="CC505" s="80">
        <f t="shared" si="231"/>
        <v>0</v>
      </c>
      <c r="CD505" s="80">
        <f t="shared" si="231"/>
        <v>39</v>
      </c>
      <c r="CE505" s="80">
        <f t="shared" si="231"/>
        <v>39</v>
      </c>
      <c r="CF505" s="80">
        <f t="shared" si="231"/>
        <v>39</v>
      </c>
      <c r="CG505" s="80">
        <f t="shared" si="231"/>
        <v>39</v>
      </c>
      <c r="CH505" s="80">
        <f t="shared" si="231"/>
        <v>39</v>
      </c>
      <c r="CI505" s="80">
        <f t="shared" si="231"/>
        <v>39</v>
      </c>
      <c r="CJ505" s="80">
        <f t="shared" si="231"/>
        <v>37</v>
      </c>
      <c r="CK505" s="80">
        <f t="shared" si="231"/>
        <v>39</v>
      </c>
      <c r="CL505" s="24"/>
      <c r="CM505" s="24"/>
      <c r="CN505" s="24"/>
      <c r="CO505" s="24"/>
      <c r="CP505" s="24"/>
      <c r="CQ505" s="24"/>
      <c r="CR505" s="24"/>
      <c r="CS505" s="24"/>
    </row>
    <row r="506" spans="1:97">
      <c r="A506" s="170"/>
      <c r="B506" s="170"/>
      <c r="C506" s="13" t="s">
        <v>333</v>
      </c>
      <c r="D506" s="9"/>
      <c r="E506" s="8"/>
      <c r="F506" s="9"/>
      <c r="G506" s="23"/>
      <c r="H506" s="23"/>
      <c r="I506" s="23"/>
      <c r="J506" s="23"/>
      <c r="K506" s="23"/>
      <c r="L506" s="23"/>
      <c r="M506" s="23"/>
      <c r="N506" s="23"/>
      <c r="O506" s="23"/>
      <c r="P506" s="23"/>
      <c r="Q506" s="23"/>
      <c r="R506" s="23"/>
      <c r="S506" s="23"/>
      <c r="T506" s="23"/>
      <c r="U506" s="23"/>
      <c r="V506" s="23"/>
      <c r="W506" s="23"/>
      <c r="X506" s="23"/>
      <c r="Y506" s="91"/>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80">
        <f t="shared" ref="BI506:CK506" si="232">COUNTIFS($U$7:$U$445,"x",BI$7:BI$445,"1")</f>
        <v>0</v>
      </c>
      <c r="BJ506" s="80">
        <f t="shared" si="232"/>
        <v>0</v>
      </c>
      <c r="BK506" s="80">
        <f t="shared" si="232"/>
        <v>22</v>
      </c>
      <c r="BL506" s="80">
        <f t="shared" si="232"/>
        <v>0</v>
      </c>
      <c r="BM506" s="80">
        <f t="shared" si="232"/>
        <v>0</v>
      </c>
      <c r="BN506" s="80">
        <f t="shared" si="232"/>
        <v>0</v>
      </c>
      <c r="BO506" s="80">
        <f t="shared" si="232"/>
        <v>0</v>
      </c>
      <c r="BP506" s="80">
        <f t="shared" si="232"/>
        <v>22</v>
      </c>
      <c r="BQ506" s="80">
        <f t="shared" si="232"/>
        <v>0</v>
      </c>
      <c r="BR506" s="80">
        <f t="shared" si="232"/>
        <v>3</v>
      </c>
      <c r="BS506" s="80">
        <f t="shared" si="232"/>
        <v>0</v>
      </c>
      <c r="BT506" s="80">
        <f t="shared" si="232"/>
        <v>0</v>
      </c>
      <c r="BU506" s="80">
        <f t="shared" si="232"/>
        <v>0</v>
      </c>
      <c r="BV506" s="80">
        <f t="shared" si="232"/>
        <v>0</v>
      </c>
      <c r="BW506" s="80">
        <f t="shared" si="232"/>
        <v>0</v>
      </c>
      <c r="BX506" s="80">
        <f t="shared" si="232"/>
        <v>2</v>
      </c>
      <c r="BY506" s="80">
        <f t="shared" si="232"/>
        <v>0</v>
      </c>
      <c r="BZ506" s="80">
        <f t="shared" si="232"/>
        <v>0</v>
      </c>
      <c r="CA506" s="80">
        <f t="shared" si="232"/>
        <v>1</v>
      </c>
      <c r="CB506" s="80">
        <f t="shared" si="232"/>
        <v>23</v>
      </c>
      <c r="CC506" s="80">
        <f t="shared" si="232"/>
        <v>39</v>
      </c>
      <c r="CD506" s="80">
        <f t="shared" si="232"/>
        <v>0</v>
      </c>
      <c r="CE506" s="80">
        <f t="shared" si="232"/>
        <v>0</v>
      </c>
      <c r="CF506" s="80">
        <f t="shared" si="232"/>
        <v>0</v>
      </c>
      <c r="CG506" s="80">
        <f t="shared" si="232"/>
        <v>0</v>
      </c>
      <c r="CH506" s="80">
        <f t="shared" si="232"/>
        <v>0</v>
      </c>
      <c r="CI506" s="80">
        <f t="shared" si="232"/>
        <v>0</v>
      </c>
      <c r="CJ506" s="80">
        <f t="shared" si="232"/>
        <v>0</v>
      </c>
      <c r="CK506" s="80">
        <f t="shared" si="232"/>
        <v>0</v>
      </c>
      <c r="CL506" s="24"/>
      <c r="CM506" s="24"/>
      <c r="CN506" s="24"/>
      <c r="CO506" s="24"/>
      <c r="CP506" s="24"/>
      <c r="CQ506" s="24"/>
      <c r="CR506" s="24"/>
      <c r="CS506" s="24"/>
    </row>
    <row r="507" spans="1:97">
      <c r="A507" s="170"/>
      <c r="B507" s="170"/>
      <c r="C507" s="13" t="s">
        <v>334</v>
      </c>
      <c r="D507" s="9"/>
      <c r="E507" s="8"/>
      <c r="F507" s="9"/>
      <c r="G507" s="23"/>
      <c r="H507" s="23"/>
      <c r="I507" s="23"/>
      <c r="J507" s="23"/>
      <c r="K507" s="23"/>
      <c r="L507" s="23"/>
      <c r="M507" s="23"/>
      <c r="N507" s="23"/>
      <c r="O507" s="23"/>
      <c r="P507" s="23"/>
      <c r="Q507" s="23"/>
      <c r="R507" s="23"/>
      <c r="S507" s="23"/>
      <c r="T507" s="23"/>
      <c r="U507" s="23"/>
      <c r="V507" s="23"/>
      <c r="W507" s="23"/>
      <c r="X507" s="23"/>
      <c r="Y507" s="91"/>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80">
        <f t="shared" ref="BI507:CK507" si="233">COUNTIFS($U$7:$U$445,"x",BI$7:BI$445,"0")</f>
        <v>0</v>
      </c>
      <c r="BJ507" s="80">
        <f t="shared" si="233"/>
        <v>0</v>
      </c>
      <c r="BK507" s="80">
        <f t="shared" si="233"/>
        <v>0</v>
      </c>
      <c r="BL507" s="80">
        <f t="shared" si="233"/>
        <v>0</v>
      </c>
      <c r="BM507" s="80">
        <f t="shared" si="233"/>
        <v>0</v>
      </c>
      <c r="BN507" s="80">
        <f t="shared" si="233"/>
        <v>0</v>
      </c>
      <c r="BO507" s="80">
        <f t="shared" si="233"/>
        <v>0</v>
      </c>
      <c r="BP507" s="80">
        <f t="shared" si="233"/>
        <v>0</v>
      </c>
      <c r="BQ507" s="80">
        <f t="shared" si="233"/>
        <v>0</v>
      </c>
      <c r="BR507" s="80">
        <f t="shared" si="233"/>
        <v>0</v>
      </c>
      <c r="BS507" s="80">
        <f t="shared" si="233"/>
        <v>0</v>
      </c>
      <c r="BT507" s="80">
        <f t="shared" si="233"/>
        <v>0</v>
      </c>
      <c r="BU507" s="80">
        <f t="shared" si="233"/>
        <v>0</v>
      </c>
      <c r="BV507" s="80">
        <f t="shared" si="233"/>
        <v>0</v>
      </c>
      <c r="BW507" s="80">
        <f t="shared" si="233"/>
        <v>0</v>
      </c>
      <c r="BX507" s="80">
        <f t="shared" si="233"/>
        <v>0</v>
      </c>
      <c r="BY507" s="80">
        <f t="shared" si="233"/>
        <v>0</v>
      </c>
      <c r="BZ507" s="80">
        <f t="shared" si="233"/>
        <v>0</v>
      </c>
      <c r="CA507" s="80">
        <f t="shared" si="233"/>
        <v>0</v>
      </c>
      <c r="CB507" s="80">
        <f t="shared" si="233"/>
        <v>0</v>
      </c>
      <c r="CC507" s="80">
        <f t="shared" si="233"/>
        <v>0</v>
      </c>
      <c r="CD507" s="80">
        <f t="shared" si="233"/>
        <v>0</v>
      </c>
      <c r="CE507" s="80">
        <f t="shared" si="233"/>
        <v>0</v>
      </c>
      <c r="CF507" s="80">
        <f t="shared" si="233"/>
        <v>0</v>
      </c>
      <c r="CG507" s="80">
        <f t="shared" si="233"/>
        <v>0</v>
      </c>
      <c r="CH507" s="80">
        <f t="shared" si="233"/>
        <v>0</v>
      </c>
      <c r="CI507" s="80">
        <f t="shared" si="233"/>
        <v>0</v>
      </c>
      <c r="CJ507" s="80">
        <f t="shared" si="233"/>
        <v>0</v>
      </c>
      <c r="CK507" s="80">
        <f t="shared" si="233"/>
        <v>0</v>
      </c>
      <c r="CL507" s="24"/>
      <c r="CM507" s="24"/>
      <c r="CN507" s="24"/>
      <c r="CO507" s="24"/>
      <c r="CP507" s="24"/>
      <c r="CQ507" s="24"/>
      <c r="CR507" s="24"/>
      <c r="CS507" s="24"/>
    </row>
    <row r="508" spans="1:97">
      <c r="A508" s="170"/>
      <c r="B508" s="170"/>
      <c r="C508" s="171" t="s">
        <v>335</v>
      </c>
      <c r="D508" s="9"/>
      <c r="E508" s="8"/>
      <c r="F508" s="9"/>
      <c r="G508" s="23"/>
      <c r="H508" s="23"/>
      <c r="I508" s="23"/>
      <c r="J508" s="23"/>
      <c r="K508" s="23"/>
      <c r="L508" s="23"/>
      <c r="M508" s="23"/>
      <c r="N508" s="23"/>
      <c r="O508" s="23"/>
      <c r="P508" s="23"/>
      <c r="Q508" s="23"/>
      <c r="R508" s="23"/>
      <c r="S508" s="23"/>
      <c r="T508" s="23"/>
      <c r="U508" s="23"/>
      <c r="V508" s="23"/>
      <c r="W508" s="23"/>
      <c r="X508" s="23"/>
      <c r="Y508" s="91"/>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12">
        <f t="shared" ref="BI508:CK508" si="234">(((BI505*2)+(BI506*1)+(BI507*0)))/(BI505+BI506+BI507)</f>
        <v>2</v>
      </c>
      <c r="BJ508" s="12">
        <f t="shared" si="234"/>
        <v>2</v>
      </c>
      <c r="BK508" s="12">
        <f t="shared" si="234"/>
        <v>1.4358974358974359</v>
      </c>
      <c r="BL508" s="12">
        <f t="shared" si="234"/>
        <v>2</v>
      </c>
      <c r="BM508" s="12">
        <f t="shared" si="234"/>
        <v>2</v>
      </c>
      <c r="BN508" s="12">
        <f t="shared" si="234"/>
        <v>2</v>
      </c>
      <c r="BO508" s="12">
        <f t="shared" si="234"/>
        <v>2</v>
      </c>
      <c r="BP508" s="12">
        <f t="shared" si="234"/>
        <v>1.4358974358974359</v>
      </c>
      <c r="BQ508" s="12">
        <f t="shared" si="234"/>
        <v>2</v>
      </c>
      <c r="BR508" s="12">
        <f t="shared" si="234"/>
        <v>1.9230769230769231</v>
      </c>
      <c r="BS508" s="12">
        <f t="shared" si="234"/>
        <v>2</v>
      </c>
      <c r="BT508" s="12">
        <f t="shared" si="234"/>
        <v>2</v>
      </c>
      <c r="BU508" s="12">
        <f t="shared" si="234"/>
        <v>2</v>
      </c>
      <c r="BV508" s="12">
        <f t="shared" si="234"/>
        <v>2</v>
      </c>
      <c r="BW508" s="12">
        <f t="shared" si="234"/>
        <v>2</v>
      </c>
      <c r="BX508" s="12">
        <f t="shared" si="234"/>
        <v>1.9487179487179487</v>
      </c>
      <c r="BY508" s="12">
        <f t="shared" si="234"/>
        <v>2</v>
      </c>
      <c r="BZ508" s="12">
        <f t="shared" si="234"/>
        <v>2</v>
      </c>
      <c r="CA508" s="12">
        <f t="shared" si="234"/>
        <v>1.9743589743589745</v>
      </c>
      <c r="CB508" s="12">
        <f t="shared" si="234"/>
        <v>1.4102564102564104</v>
      </c>
      <c r="CC508" s="12">
        <f t="shared" si="234"/>
        <v>1</v>
      </c>
      <c r="CD508" s="12">
        <f t="shared" si="234"/>
        <v>2</v>
      </c>
      <c r="CE508" s="12">
        <f t="shared" si="234"/>
        <v>2</v>
      </c>
      <c r="CF508" s="12">
        <f t="shared" si="234"/>
        <v>2</v>
      </c>
      <c r="CG508" s="12">
        <f t="shared" si="234"/>
        <v>2</v>
      </c>
      <c r="CH508" s="12">
        <f t="shared" si="234"/>
        <v>2</v>
      </c>
      <c r="CI508" s="12">
        <f t="shared" si="234"/>
        <v>2</v>
      </c>
      <c r="CJ508" s="12">
        <f t="shared" si="234"/>
        <v>2</v>
      </c>
      <c r="CK508" s="12">
        <f t="shared" si="234"/>
        <v>2</v>
      </c>
      <c r="CL508" s="162">
        <f>COUNTIF($BI509:$CK509,"Đ")</f>
        <v>25</v>
      </c>
      <c r="CM508" s="161">
        <f>CL508/COUNTA($BI509:$CK509)</f>
        <v>0.86206896551724133</v>
      </c>
      <c r="CN508" s="162">
        <f>COUNTIF($BI509:$CK509,"CCG")</f>
        <v>4</v>
      </c>
      <c r="CO508" s="161">
        <f>CN508/COUNTA($BI509:$CK509)</f>
        <v>0.13793103448275862</v>
      </c>
      <c r="CP508" s="162">
        <f>COUNTIF($BI509:$CK509,"CĐ")</f>
        <v>0</v>
      </c>
      <c r="CQ508" s="161">
        <f>CP508/COUNTA($BI509:$CK509)</f>
        <v>0</v>
      </c>
      <c r="CR508" s="160">
        <f>(((CL508*2)+(CN508*1)+(CP508*0)))/(CL508+CN508+CP508)</f>
        <v>1.8620689655172413</v>
      </c>
      <c r="CS508" s="160" t="str">
        <f>IF(CR508&gt;=1.6,"Đạt mục tiêu",IF(CR508&gt;=1,"Cần cố gắng","Chưa đạt"))</f>
        <v>Đạt mục tiêu</v>
      </c>
    </row>
    <row r="509" spans="1:97">
      <c r="A509" s="170"/>
      <c r="B509" s="170"/>
      <c r="C509" s="171"/>
      <c r="D509" s="9"/>
      <c r="E509" s="8"/>
      <c r="F509" s="9"/>
      <c r="G509" s="23"/>
      <c r="H509" s="23"/>
      <c r="I509" s="23"/>
      <c r="J509" s="23"/>
      <c r="K509" s="23"/>
      <c r="L509" s="23"/>
      <c r="M509" s="23"/>
      <c r="N509" s="23"/>
      <c r="O509" s="23"/>
      <c r="P509" s="23"/>
      <c r="Q509" s="23"/>
      <c r="R509" s="23"/>
      <c r="S509" s="23"/>
      <c r="T509" s="23"/>
      <c r="U509" s="23"/>
      <c r="V509" s="23"/>
      <c r="W509" s="23"/>
      <c r="X509" s="23"/>
      <c r="Y509" s="91"/>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12" t="str">
        <f>IF(BI508&lt;1,"CĐ",IF(BI508&lt;1.6,"CCG","Đ"))</f>
        <v>Đ</v>
      </c>
      <c r="BJ509" s="12" t="str">
        <f t="shared" ref="BJ509:CJ509" si="235">IF(BJ508&lt;1,"CĐ",IF(BJ508&lt;1.6,"CCG","Đ"))</f>
        <v>Đ</v>
      </c>
      <c r="BK509" s="12" t="str">
        <f t="shared" si="235"/>
        <v>CCG</v>
      </c>
      <c r="BL509" s="12" t="str">
        <f t="shared" si="235"/>
        <v>Đ</v>
      </c>
      <c r="BM509" s="12" t="str">
        <f t="shared" si="235"/>
        <v>Đ</v>
      </c>
      <c r="BN509" s="12" t="str">
        <f t="shared" si="235"/>
        <v>Đ</v>
      </c>
      <c r="BO509" s="12" t="str">
        <f t="shared" si="235"/>
        <v>Đ</v>
      </c>
      <c r="BP509" s="12" t="str">
        <f t="shared" si="235"/>
        <v>CCG</v>
      </c>
      <c r="BQ509" s="12" t="str">
        <f t="shared" si="235"/>
        <v>Đ</v>
      </c>
      <c r="BR509" s="12" t="str">
        <f t="shared" si="235"/>
        <v>Đ</v>
      </c>
      <c r="BS509" s="12" t="str">
        <f t="shared" si="235"/>
        <v>Đ</v>
      </c>
      <c r="BT509" s="12" t="str">
        <f t="shared" si="235"/>
        <v>Đ</v>
      </c>
      <c r="BU509" s="12" t="str">
        <f t="shared" si="235"/>
        <v>Đ</v>
      </c>
      <c r="BV509" s="12" t="str">
        <f t="shared" si="235"/>
        <v>Đ</v>
      </c>
      <c r="BW509" s="12" t="str">
        <f t="shared" si="235"/>
        <v>Đ</v>
      </c>
      <c r="BX509" s="12" t="str">
        <f t="shared" si="235"/>
        <v>Đ</v>
      </c>
      <c r="BY509" s="12" t="str">
        <f t="shared" si="235"/>
        <v>Đ</v>
      </c>
      <c r="BZ509" s="12" t="str">
        <f t="shared" si="235"/>
        <v>Đ</v>
      </c>
      <c r="CA509" s="12" t="str">
        <f t="shared" si="235"/>
        <v>Đ</v>
      </c>
      <c r="CB509" s="12" t="str">
        <f t="shared" si="235"/>
        <v>CCG</v>
      </c>
      <c r="CC509" s="12" t="str">
        <f t="shared" si="235"/>
        <v>CCG</v>
      </c>
      <c r="CD509" s="12" t="str">
        <f t="shared" si="235"/>
        <v>Đ</v>
      </c>
      <c r="CE509" s="12" t="str">
        <f t="shared" si="235"/>
        <v>Đ</v>
      </c>
      <c r="CF509" s="12" t="str">
        <f t="shared" si="235"/>
        <v>Đ</v>
      </c>
      <c r="CG509" s="12" t="str">
        <f t="shared" si="235"/>
        <v>Đ</v>
      </c>
      <c r="CH509" s="12" t="str">
        <f t="shared" si="235"/>
        <v>Đ</v>
      </c>
      <c r="CI509" s="12" t="str">
        <f t="shared" si="235"/>
        <v>Đ</v>
      </c>
      <c r="CJ509" s="12" t="str">
        <f t="shared" si="235"/>
        <v>Đ</v>
      </c>
      <c r="CK509" s="12" t="str">
        <f>IF(CK508&lt;1,"CĐ",IF(CK508&lt;1.6,"CCG","Đ"))</f>
        <v>Đ</v>
      </c>
      <c r="CL509" s="162"/>
      <c r="CM509" s="161"/>
      <c r="CN509" s="162"/>
      <c r="CO509" s="161"/>
      <c r="CP509" s="162"/>
      <c r="CQ509" s="161"/>
      <c r="CR509" s="160"/>
      <c r="CS509" s="160"/>
    </row>
    <row r="510" spans="1:97">
      <c r="A510" s="167" t="s">
        <v>364</v>
      </c>
      <c r="B510" s="167"/>
      <c r="C510" s="10" t="s">
        <v>332</v>
      </c>
      <c r="D510" s="5"/>
      <c r="E510" s="7"/>
      <c r="F510" s="5"/>
      <c r="G510" s="24"/>
      <c r="H510" s="24"/>
      <c r="I510" s="24"/>
      <c r="J510" s="24"/>
      <c r="K510" s="24"/>
      <c r="L510" s="24"/>
      <c r="M510" s="24"/>
      <c r="N510" s="24"/>
      <c r="O510" s="24"/>
      <c r="P510" s="24"/>
      <c r="Q510" s="24"/>
      <c r="R510" s="24"/>
      <c r="S510" s="24"/>
      <c r="T510" s="24"/>
      <c r="U510" s="24"/>
      <c r="V510" s="24"/>
      <c r="W510" s="24"/>
      <c r="X510" s="24"/>
      <c r="Y510" s="91"/>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80">
        <f t="shared" ref="BI510:CK510" si="236">COUNTIFS($U$7:$U$445,"x",BI$7:BI$445,"2")</f>
        <v>39</v>
      </c>
      <c r="BJ510" s="80">
        <f t="shared" si="236"/>
        <v>39</v>
      </c>
      <c r="BK510" s="80">
        <f t="shared" si="236"/>
        <v>17</v>
      </c>
      <c r="BL510" s="80">
        <f t="shared" si="236"/>
        <v>39</v>
      </c>
      <c r="BM510" s="80">
        <f t="shared" si="236"/>
        <v>39</v>
      </c>
      <c r="BN510" s="80">
        <f t="shared" si="236"/>
        <v>39</v>
      </c>
      <c r="BO510" s="80">
        <f t="shared" si="236"/>
        <v>39</v>
      </c>
      <c r="BP510" s="80">
        <f t="shared" si="236"/>
        <v>17</v>
      </c>
      <c r="BQ510" s="80">
        <f t="shared" si="236"/>
        <v>39</v>
      </c>
      <c r="BR510" s="80">
        <f t="shared" si="236"/>
        <v>36</v>
      </c>
      <c r="BS510" s="80">
        <f t="shared" si="236"/>
        <v>39</v>
      </c>
      <c r="BT510" s="80">
        <f t="shared" si="236"/>
        <v>39</v>
      </c>
      <c r="BU510" s="80">
        <f t="shared" si="236"/>
        <v>39</v>
      </c>
      <c r="BV510" s="80">
        <f t="shared" si="236"/>
        <v>39</v>
      </c>
      <c r="BW510" s="80">
        <f t="shared" si="236"/>
        <v>39</v>
      </c>
      <c r="BX510" s="80">
        <f t="shared" si="236"/>
        <v>37</v>
      </c>
      <c r="BY510" s="80">
        <f t="shared" si="236"/>
        <v>39</v>
      </c>
      <c r="BZ510" s="80">
        <f t="shared" si="236"/>
        <v>39</v>
      </c>
      <c r="CA510" s="80">
        <f t="shared" si="236"/>
        <v>38</v>
      </c>
      <c r="CB510" s="80">
        <f t="shared" si="236"/>
        <v>16</v>
      </c>
      <c r="CC510" s="80">
        <f t="shared" si="236"/>
        <v>0</v>
      </c>
      <c r="CD510" s="80">
        <f t="shared" si="236"/>
        <v>39</v>
      </c>
      <c r="CE510" s="80">
        <f t="shared" si="236"/>
        <v>39</v>
      </c>
      <c r="CF510" s="80">
        <f t="shared" si="236"/>
        <v>39</v>
      </c>
      <c r="CG510" s="80">
        <f t="shared" si="236"/>
        <v>39</v>
      </c>
      <c r="CH510" s="80">
        <f t="shared" si="236"/>
        <v>39</v>
      </c>
      <c r="CI510" s="80">
        <f t="shared" si="236"/>
        <v>39</v>
      </c>
      <c r="CJ510" s="80">
        <f t="shared" si="236"/>
        <v>37</v>
      </c>
      <c r="CK510" s="80">
        <f t="shared" si="236"/>
        <v>39</v>
      </c>
      <c r="CL510" s="24"/>
      <c r="CM510" s="24"/>
      <c r="CN510" s="24"/>
      <c r="CO510" s="24"/>
      <c r="CP510" s="24"/>
      <c r="CQ510" s="24"/>
      <c r="CR510" s="24"/>
      <c r="CS510" s="24"/>
    </row>
    <row r="511" spans="1:97">
      <c r="A511" s="167"/>
      <c r="B511" s="167"/>
      <c r="C511" s="10" t="s">
        <v>333</v>
      </c>
      <c r="D511" s="5"/>
      <c r="E511" s="7"/>
      <c r="F511" s="5"/>
      <c r="G511" s="24"/>
      <c r="H511" s="24"/>
      <c r="I511" s="24"/>
      <c r="J511" s="24"/>
      <c r="K511" s="24"/>
      <c r="L511" s="24"/>
      <c r="M511" s="24"/>
      <c r="N511" s="24"/>
      <c r="O511" s="24"/>
      <c r="P511" s="24"/>
      <c r="Q511" s="24"/>
      <c r="R511" s="24"/>
      <c r="S511" s="24"/>
      <c r="T511" s="24"/>
      <c r="U511" s="24"/>
      <c r="V511" s="24"/>
      <c r="W511" s="24"/>
      <c r="X511" s="24"/>
      <c r="Y511" s="91"/>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80">
        <f t="shared" ref="BI511:CK511" si="237">COUNTIFS($U$7:$U$445,"x",BI$7:BI$445,"1")</f>
        <v>0</v>
      </c>
      <c r="BJ511" s="80">
        <f t="shared" si="237"/>
        <v>0</v>
      </c>
      <c r="BK511" s="80">
        <f t="shared" si="237"/>
        <v>22</v>
      </c>
      <c r="BL511" s="80">
        <f t="shared" si="237"/>
        <v>0</v>
      </c>
      <c r="BM511" s="80">
        <f t="shared" si="237"/>
        <v>0</v>
      </c>
      <c r="BN511" s="80">
        <f t="shared" si="237"/>
        <v>0</v>
      </c>
      <c r="BO511" s="80">
        <f t="shared" si="237"/>
        <v>0</v>
      </c>
      <c r="BP511" s="80">
        <f t="shared" si="237"/>
        <v>22</v>
      </c>
      <c r="BQ511" s="80">
        <f t="shared" si="237"/>
        <v>0</v>
      </c>
      <c r="BR511" s="80">
        <f t="shared" si="237"/>
        <v>3</v>
      </c>
      <c r="BS511" s="80">
        <f t="shared" si="237"/>
        <v>0</v>
      </c>
      <c r="BT511" s="80">
        <f t="shared" si="237"/>
        <v>0</v>
      </c>
      <c r="BU511" s="80">
        <f t="shared" si="237"/>
        <v>0</v>
      </c>
      <c r="BV511" s="80">
        <f t="shared" si="237"/>
        <v>0</v>
      </c>
      <c r="BW511" s="80">
        <f t="shared" si="237"/>
        <v>0</v>
      </c>
      <c r="BX511" s="80">
        <f t="shared" si="237"/>
        <v>2</v>
      </c>
      <c r="BY511" s="80">
        <f t="shared" si="237"/>
        <v>0</v>
      </c>
      <c r="BZ511" s="80">
        <f t="shared" si="237"/>
        <v>0</v>
      </c>
      <c r="CA511" s="80">
        <f t="shared" si="237"/>
        <v>1</v>
      </c>
      <c r="CB511" s="80">
        <f t="shared" si="237"/>
        <v>23</v>
      </c>
      <c r="CC511" s="80">
        <f t="shared" si="237"/>
        <v>39</v>
      </c>
      <c r="CD511" s="80">
        <f t="shared" si="237"/>
        <v>0</v>
      </c>
      <c r="CE511" s="80">
        <f t="shared" si="237"/>
        <v>0</v>
      </c>
      <c r="CF511" s="80">
        <f t="shared" si="237"/>
        <v>0</v>
      </c>
      <c r="CG511" s="80">
        <f t="shared" si="237"/>
        <v>0</v>
      </c>
      <c r="CH511" s="80">
        <f t="shared" si="237"/>
        <v>0</v>
      </c>
      <c r="CI511" s="80">
        <f t="shared" si="237"/>
        <v>0</v>
      </c>
      <c r="CJ511" s="80">
        <f t="shared" si="237"/>
        <v>0</v>
      </c>
      <c r="CK511" s="80">
        <f t="shared" si="237"/>
        <v>0</v>
      </c>
      <c r="CL511" s="24"/>
      <c r="CM511" s="24"/>
      <c r="CN511" s="24"/>
      <c r="CO511" s="24"/>
      <c r="CP511" s="24"/>
      <c r="CQ511" s="24"/>
      <c r="CR511" s="24"/>
      <c r="CS511" s="24"/>
    </row>
    <row r="512" spans="1:97">
      <c r="A512" s="167"/>
      <c r="B512" s="167"/>
      <c r="C512" s="10" t="s">
        <v>334</v>
      </c>
      <c r="D512" s="5"/>
      <c r="E512" s="7"/>
      <c r="F512" s="5"/>
      <c r="G512" s="24"/>
      <c r="H512" s="24"/>
      <c r="I512" s="24"/>
      <c r="J512" s="24"/>
      <c r="K512" s="24"/>
      <c r="L512" s="24"/>
      <c r="M512" s="24"/>
      <c r="N512" s="24"/>
      <c r="O512" s="24"/>
      <c r="P512" s="24"/>
      <c r="Q512" s="24"/>
      <c r="R512" s="24"/>
      <c r="S512" s="24"/>
      <c r="T512" s="24"/>
      <c r="U512" s="24"/>
      <c r="V512" s="24"/>
      <c r="W512" s="24"/>
      <c r="X512" s="24"/>
      <c r="Y512" s="91"/>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80">
        <f t="shared" ref="BI512:CK512" si="238">COUNTIFS($U$7:$U$445,"x",BI$7:BI$445,"0")</f>
        <v>0</v>
      </c>
      <c r="BJ512" s="80">
        <f t="shared" si="238"/>
        <v>0</v>
      </c>
      <c r="BK512" s="80">
        <f t="shared" si="238"/>
        <v>0</v>
      </c>
      <c r="BL512" s="80">
        <f t="shared" si="238"/>
        <v>0</v>
      </c>
      <c r="BM512" s="80">
        <f t="shared" si="238"/>
        <v>0</v>
      </c>
      <c r="BN512" s="80">
        <f t="shared" si="238"/>
        <v>0</v>
      </c>
      <c r="BO512" s="80">
        <f t="shared" si="238"/>
        <v>0</v>
      </c>
      <c r="BP512" s="80">
        <f t="shared" si="238"/>
        <v>0</v>
      </c>
      <c r="BQ512" s="80">
        <f t="shared" si="238"/>
        <v>0</v>
      </c>
      <c r="BR512" s="80">
        <f t="shared" si="238"/>
        <v>0</v>
      </c>
      <c r="BS512" s="80">
        <f t="shared" si="238"/>
        <v>0</v>
      </c>
      <c r="BT512" s="80">
        <f t="shared" si="238"/>
        <v>0</v>
      </c>
      <c r="BU512" s="80">
        <f t="shared" si="238"/>
        <v>0</v>
      </c>
      <c r="BV512" s="80">
        <f t="shared" si="238"/>
        <v>0</v>
      </c>
      <c r="BW512" s="80">
        <f t="shared" si="238"/>
        <v>0</v>
      </c>
      <c r="BX512" s="80">
        <f t="shared" si="238"/>
        <v>0</v>
      </c>
      <c r="BY512" s="80">
        <f t="shared" si="238"/>
        <v>0</v>
      </c>
      <c r="BZ512" s="80">
        <f t="shared" si="238"/>
        <v>0</v>
      </c>
      <c r="CA512" s="80">
        <f t="shared" si="238"/>
        <v>0</v>
      </c>
      <c r="CB512" s="80">
        <f t="shared" si="238"/>
        <v>0</v>
      </c>
      <c r="CC512" s="80">
        <f t="shared" si="238"/>
        <v>0</v>
      </c>
      <c r="CD512" s="80">
        <f t="shared" si="238"/>
        <v>0</v>
      </c>
      <c r="CE512" s="80">
        <f t="shared" si="238"/>
        <v>0</v>
      </c>
      <c r="CF512" s="80">
        <f t="shared" si="238"/>
        <v>0</v>
      </c>
      <c r="CG512" s="80">
        <f t="shared" si="238"/>
        <v>0</v>
      </c>
      <c r="CH512" s="80">
        <f t="shared" si="238"/>
        <v>0</v>
      </c>
      <c r="CI512" s="80">
        <f t="shared" si="238"/>
        <v>0</v>
      </c>
      <c r="CJ512" s="80">
        <f t="shared" si="238"/>
        <v>0</v>
      </c>
      <c r="CK512" s="80">
        <f t="shared" si="238"/>
        <v>0</v>
      </c>
      <c r="CL512" s="24"/>
      <c r="CM512" s="24"/>
      <c r="CN512" s="24"/>
      <c r="CO512" s="24"/>
      <c r="CP512" s="24"/>
      <c r="CQ512" s="24"/>
      <c r="CR512" s="24"/>
      <c r="CS512" s="24"/>
    </row>
    <row r="513" spans="1:97">
      <c r="A513" s="167"/>
      <c r="B513" s="167"/>
      <c r="C513" s="169" t="s">
        <v>335</v>
      </c>
      <c r="D513" s="5"/>
      <c r="E513" s="7"/>
      <c r="F513" s="5"/>
      <c r="G513" s="24"/>
      <c r="H513" s="24"/>
      <c r="I513" s="24"/>
      <c r="J513" s="24"/>
      <c r="K513" s="24"/>
      <c r="L513" s="24"/>
      <c r="M513" s="24"/>
      <c r="N513" s="24"/>
      <c r="O513" s="24"/>
      <c r="P513" s="24"/>
      <c r="Q513" s="24"/>
      <c r="R513" s="24"/>
      <c r="S513" s="24"/>
      <c r="T513" s="24"/>
      <c r="U513" s="24"/>
      <c r="V513" s="24"/>
      <c r="W513" s="24"/>
      <c r="X513" s="24"/>
      <c r="Y513" s="91"/>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12">
        <f t="shared" ref="BI513:CK513" si="239">(((BI510*2)+(BI511*1)+(BI512*0)))/(BI510+BI511+BI512)</f>
        <v>2</v>
      </c>
      <c r="BJ513" s="12">
        <f t="shared" si="239"/>
        <v>2</v>
      </c>
      <c r="BK513" s="12">
        <f t="shared" si="239"/>
        <v>1.4358974358974359</v>
      </c>
      <c r="BL513" s="12">
        <f t="shared" si="239"/>
        <v>2</v>
      </c>
      <c r="BM513" s="12">
        <f t="shared" si="239"/>
        <v>2</v>
      </c>
      <c r="BN513" s="12">
        <f t="shared" si="239"/>
        <v>2</v>
      </c>
      <c r="BO513" s="12">
        <f t="shared" si="239"/>
        <v>2</v>
      </c>
      <c r="BP513" s="12">
        <f t="shared" si="239"/>
        <v>1.4358974358974359</v>
      </c>
      <c r="BQ513" s="12">
        <f t="shared" si="239"/>
        <v>2</v>
      </c>
      <c r="BR513" s="12">
        <f t="shared" si="239"/>
        <v>1.9230769230769231</v>
      </c>
      <c r="BS513" s="12">
        <f t="shared" si="239"/>
        <v>2</v>
      </c>
      <c r="BT513" s="12">
        <f t="shared" si="239"/>
        <v>2</v>
      </c>
      <c r="BU513" s="12">
        <f t="shared" si="239"/>
        <v>2</v>
      </c>
      <c r="BV513" s="12">
        <f t="shared" si="239"/>
        <v>2</v>
      </c>
      <c r="BW513" s="12">
        <f t="shared" si="239"/>
        <v>2</v>
      </c>
      <c r="BX513" s="12">
        <f t="shared" si="239"/>
        <v>1.9487179487179487</v>
      </c>
      <c r="BY513" s="12">
        <f t="shared" si="239"/>
        <v>2</v>
      </c>
      <c r="BZ513" s="12">
        <f t="shared" si="239"/>
        <v>2</v>
      </c>
      <c r="CA513" s="12">
        <f t="shared" si="239"/>
        <v>1.9743589743589745</v>
      </c>
      <c r="CB513" s="12">
        <f t="shared" si="239"/>
        <v>1.4102564102564104</v>
      </c>
      <c r="CC513" s="12">
        <f t="shared" si="239"/>
        <v>1</v>
      </c>
      <c r="CD513" s="12">
        <f t="shared" si="239"/>
        <v>2</v>
      </c>
      <c r="CE513" s="12">
        <f t="shared" si="239"/>
        <v>2</v>
      </c>
      <c r="CF513" s="12">
        <f t="shared" si="239"/>
        <v>2</v>
      </c>
      <c r="CG513" s="12">
        <f t="shared" si="239"/>
        <v>2</v>
      </c>
      <c r="CH513" s="12">
        <f t="shared" si="239"/>
        <v>2</v>
      </c>
      <c r="CI513" s="12">
        <f t="shared" si="239"/>
        <v>2</v>
      </c>
      <c r="CJ513" s="12">
        <f t="shared" si="239"/>
        <v>2</v>
      </c>
      <c r="CK513" s="12">
        <f t="shared" si="239"/>
        <v>2</v>
      </c>
      <c r="CL513" s="162">
        <f>COUNTIF($BI514:$CK514,"Đ")</f>
        <v>25</v>
      </c>
      <c r="CM513" s="161">
        <f>CL513/COUNTA($BI514:$CK514)</f>
        <v>0.86206896551724133</v>
      </c>
      <c r="CN513" s="162">
        <f>COUNTIF($BI514:$CK514,"CCG")</f>
        <v>4</v>
      </c>
      <c r="CO513" s="161">
        <f>CN513/COUNTA($BI514:$CK514)</f>
        <v>0.13793103448275862</v>
      </c>
      <c r="CP513" s="162">
        <f>COUNTIF($BI514:$CK514,"CĐ")</f>
        <v>0</v>
      </c>
      <c r="CQ513" s="161">
        <f>CP513/COUNTA($BI514:$CK514)</f>
        <v>0</v>
      </c>
      <c r="CR513" s="160">
        <f>(((CL513*2)+(CN513*1)+(CP513*0)))/(CL513+CN513+CP513)</f>
        <v>1.8620689655172413</v>
      </c>
      <c r="CS513" s="160" t="str">
        <f>IF(CR513&gt;=1.6,"Đạt mục tiêu",IF(CR513&gt;=1,"Cần cố gắng","Chưa đạt"))</f>
        <v>Đạt mục tiêu</v>
      </c>
    </row>
    <row r="514" spans="1:97">
      <c r="A514" s="167"/>
      <c r="B514" s="167"/>
      <c r="C514" s="169"/>
      <c r="D514" s="5"/>
      <c r="E514" s="7"/>
      <c r="F514" s="5"/>
      <c r="G514" s="24"/>
      <c r="H514" s="24"/>
      <c r="I514" s="24"/>
      <c r="J514" s="24"/>
      <c r="K514" s="24"/>
      <c r="L514" s="24"/>
      <c r="M514" s="24"/>
      <c r="N514" s="24"/>
      <c r="O514" s="24"/>
      <c r="P514" s="24"/>
      <c r="Q514" s="24"/>
      <c r="R514" s="24"/>
      <c r="S514" s="24"/>
      <c r="T514" s="24"/>
      <c r="U514" s="24"/>
      <c r="V514" s="24"/>
      <c r="W514" s="24"/>
      <c r="X514" s="24"/>
      <c r="Y514" s="91"/>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12" t="str">
        <f>IF(BI513&lt;1,"CĐ",IF(BI513&lt;1.6,"CCG","Đ"))</f>
        <v>Đ</v>
      </c>
      <c r="BJ514" s="12" t="str">
        <f t="shared" ref="BJ514:CJ514" si="240">IF(BJ513&lt;1,"CĐ",IF(BJ513&lt;1.6,"CCG","Đ"))</f>
        <v>Đ</v>
      </c>
      <c r="BK514" s="12" t="str">
        <f t="shared" si="240"/>
        <v>CCG</v>
      </c>
      <c r="BL514" s="12" t="str">
        <f t="shared" si="240"/>
        <v>Đ</v>
      </c>
      <c r="BM514" s="12" t="str">
        <f t="shared" si="240"/>
        <v>Đ</v>
      </c>
      <c r="BN514" s="12" t="str">
        <f t="shared" si="240"/>
        <v>Đ</v>
      </c>
      <c r="BO514" s="12" t="str">
        <f t="shared" si="240"/>
        <v>Đ</v>
      </c>
      <c r="BP514" s="12" t="str">
        <f t="shared" si="240"/>
        <v>CCG</v>
      </c>
      <c r="BQ514" s="12" t="str">
        <f t="shared" si="240"/>
        <v>Đ</v>
      </c>
      <c r="BR514" s="12" t="str">
        <f t="shared" si="240"/>
        <v>Đ</v>
      </c>
      <c r="BS514" s="12" t="str">
        <f t="shared" si="240"/>
        <v>Đ</v>
      </c>
      <c r="BT514" s="12" t="str">
        <f t="shared" si="240"/>
        <v>Đ</v>
      </c>
      <c r="BU514" s="12" t="str">
        <f t="shared" si="240"/>
        <v>Đ</v>
      </c>
      <c r="BV514" s="12" t="str">
        <f t="shared" si="240"/>
        <v>Đ</v>
      </c>
      <c r="BW514" s="12" t="str">
        <f t="shared" si="240"/>
        <v>Đ</v>
      </c>
      <c r="BX514" s="12" t="str">
        <f t="shared" si="240"/>
        <v>Đ</v>
      </c>
      <c r="BY514" s="12" t="str">
        <f t="shared" si="240"/>
        <v>Đ</v>
      </c>
      <c r="BZ514" s="12" t="str">
        <f t="shared" si="240"/>
        <v>Đ</v>
      </c>
      <c r="CA514" s="12" t="str">
        <f t="shared" si="240"/>
        <v>Đ</v>
      </c>
      <c r="CB514" s="12" t="str">
        <f t="shared" si="240"/>
        <v>CCG</v>
      </c>
      <c r="CC514" s="12" t="str">
        <f t="shared" si="240"/>
        <v>CCG</v>
      </c>
      <c r="CD514" s="12" t="str">
        <f t="shared" si="240"/>
        <v>Đ</v>
      </c>
      <c r="CE514" s="12" t="str">
        <f t="shared" si="240"/>
        <v>Đ</v>
      </c>
      <c r="CF514" s="12" t="str">
        <f t="shared" si="240"/>
        <v>Đ</v>
      </c>
      <c r="CG514" s="12" t="str">
        <f t="shared" si="240"/>
        <v>Đ</v>
      </c>
      <c r="CH514" s="12" t="str">
        <f t="shared" si="240"/>
        <v>Đ</v>
      </c>
      <c r="CI514" s="12" t="str">
        <f t="shared" si="240"/>
        <v>Đ</v>
      </c>
      <c r="CJ514" s="12" t="str">
        <f t="shared" si="240"/>
        <v>Đ</v>
      </c>
      <c r="CK514" s="12" t="str">
        <f>IF(CK513&lt;1,"CĐ",IF(CK513&lt;1.6,"CCG","Đ"))</f>
        <v>Đ</v>
      </c>
      <c r="CL514" s="162"/>
      <c r="CM514" s="161"/>
      <c r="CN514" s="162"/>
      <c r="CO514" s="161"/>
      <c r="CP514" s="162"/>
      <c r="CQ514" s="161"/>
      <c r="CR514" s="160"/>
      <c r="CS514" s="160"/>
    </row>
    <row r="515" spans="1:97">
      <c r="A515" s="165" t="s">
        <v>351</v>
      </c>
      <c r="B515" s="163" t="s">
        <v>341</v>
      </c>
      <c r="C515" s="25" t="s">
        <v>332</v>
      </c>
      <c r="D515" s="9"/>
      <c r="E515" s="8"/>
      <c r="F515" s="9"/>
      <c r="G515" s="23"/>
      <c r="H515" s="23"/>
      <c r="I515" s="23"/>
      <c r="J515" s="23"/>
      <c r="K515" s="23"/>
      <c r="L515" s="23"/>
      <c r="M515" s="23"/>
      <c r="N515" s="23"/>
      <c r="O515" s="23"/>
      <c r="P515" s="23"/>
      <c r="Q515" s="23"/>
      <c r="R515" s="23"/>
      <c r="S515" s="23"/>
      <c r="T515" s="23"/>
      <c r="U515" s="23"/>
      <c r="V515" s="23"/>
      <c r="W515" s="23"/>
      <c r="X515" s="23"/>
      <c r="Y515" s="91"/>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15">
        <f t="shared" ref="BI515:CK515" si="241">COUNTIFS($K$7:$K$445,"Thể chất",BI$7:BI$445,"2")</f>
        <v>103</v>
      </c>
      <c r="BJ515" s="15">
        <f t="shared" si="241"/>
        <v>103</v>
      </c>
      <c r="BK515" s="15">
        <f t="shared" si="241"/>
        <v>49</v>
      </c>
      <c r="BL515" s="15">
        <f t="shared" si="241"/>
        <v>85</v>
      </c>
      <c r="BM515" s="15">
        <f t="shared" si="241"/>
        <v>103</v>
      </c>
      <c r="BN515" s="15">
        <f t="shared" si="241"/>
        <v>103</v>
      </c>
      <c r="BO515" s="15">
        <f t="shared" si="241"/>
        <v>103</v>
      </c>
      <c r="BP515" s="15">
        <f t="shared" si="241"/>
        <v>49</v>
      </c>
      <c r="BQ515" s="15">
        <f t="shared" si="241"/>
        <v>103</v>
      </c>
      <c r="BR515" s="15">
        <f t="shared" si="241"/>
        <v>55</v>
      </c>
      <c r="BS515" s="15">
        <f t="shared" si="241"/>
        <v>103</v>
      </c>
      <c r="BT515" s="15">
        <f t="shared" si="241"/>
        <v>103</v>
      </c>
      <c r="BU515" s="15">
        <f t="shared" si="241"/>
        <v>103</v>
      </c>
      <c r="BV515" s="15">
        <f t="shared" si="241"/>
        <v>103</v>
      </c>
      <c r="BW515" s="15">
        <f t="shared" si="241"/>
        <v>103</v>
      </c>
      <c r="BX515" s="15">
        <f t="shared" si="241"/>
        <v>66</v>
      </c>
      <c r="BY515" s="15">
        <f t="shared" si="241"/>
        <v>103</v>
      </c>
      <c r="BZ515" s="15">
        <f t="shared" si="241"/>
        <v>103</v>
      </c>
      <c r="CA515" s="15">
        <f t="shared" si="241"/>
        <v>71</v>
      </c>
      <c r="CB515" s="15">
        <f t="shared" si="241"/>
        <v>49</v>
      </c>
      <c r="CC515" s="15">
        <f t="shared" si="241"/>
        <v>0</v>
      </c>
      <c r="CD515" s="15">
        <f t="shared" si="241"/>
        <v>103</v>
      </c>
      <c r="CE515" s="15">
        <f t="shared" si="241"/>
        <v>103</v>
      </c>
      <c r="CF515" s="15">
        <f t="shared" si="241"/>
        <v>103</v>
      </c>
      <c r="CG515" s="15">
        <f t="shared" si="241"/>
        <v>103</v>
      </c>
      <c r="CH515" s="15">
        <f t="shared" si="241"/>
        <v>103</v>
      </c>
      <c r="CI515" s="15">
        <f t="shared" si="241"/>
        <v>103</v>
      </c>
      <c r="CJ515" s="15">
        <f t="shared" si="241"/>
        <v>20</v>
      </c>
      <c r="CK515" s="15">
        <f t="shared" si="241"/>
        <v>103</v>
      </c>
      <c r="CL515" s="23"/>
      <c r="CM515" s="23"/>
      <c r="CN515" s="23"/>
      <c r="CO515" s="23"/>
      <c r="CP515" s="23"/>
      <c r="CQ515" s="23"/>
      <c r="CR515" s="23"/>
      <c r="CS515" s="23"/>
    </row>
    <row r="516" spans="1:97">
      <c r="A516" s="165"/>
      <c r="B516" s="163"/>
      <c r="C516" s="25" t="s">
        <v>333</v>
      </c>
      <c r="D516" s="9"/>
      <c r="E516" s="8"/>
      <c r="F516" s="9"/>
      <c r="G516" s="23"/>
      <c r="H516" s="23"/>
      <c r="I516" s="23"/>
      <c r="J516" s="23"/>
      <c r="K516" s="23"/>
      <c r="L516" s="23"/>
      <c r="M516" s="23"/>
      <c r="N516" s="23"/>
      <c r="O516" s="23"/>
      <c r="P516" s="23"/>
      <c r="Q516" s="23"/>
      <c r="R516" s="23"/>
      <c r="S516" s="23"/>
      <c r="T516" s="23"/>
      <c r="U516" s="23"/>
      <c r="V516" s="23"/>
      <c r="W516" s="23"/>
      <c r="X516" s="23"/>
      <c r="Y516" s="91"/>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15">
        <f t="shared" ref="BI516:CK516" si="242">COUNTIFS($K$7:$K$445,"Thể chất",BI$7:BI$445,"1")</f>
        <v>0</v>
      </c>
      <c r="BJ516" s="15">
        <f t="shared" si="242"/>
        <v>0</v>
      </c>
      <c r="BK516" s="15">
        <f t="shared" si="242"/>
        <v>54</v>
      </c>
      <c r="BL516" s="15">
        <f t="shared" si="242"/>
        <v>18</v>
      </c>
      <c r="BM516" s="15">
        <f t="shared" si="242"/>
        <v>0</v>
      </c>
      <c r="BN516" s="15">
        <f t="shared" si="242"/>
        <v>0</v>
      </c>
      <c r="BO516" s="15">
        <f t="shared" si="242"/>
        <v>0</v>
      </c>
      <c r="BP516" s="15">
        <f t="shared" si="242"/>
        <v>54</v>
      </c>
      <c r="BQ516" s="15">
        <f t="shared" si="242"/>
        <v>0</v>
      </c>
      <c r="BR516" s="15">
        <f t="shared" si="242"/>
        <v>48</v>
      </c>
      <c r="BS516" s="15">
        <f t="shared" si="242"/>
        <v>0</v>
      </c>
      <c r="BT516" s="15">
        <f t="shared" si="242"/>
        <v>0</v>
      </c>
      <c r="BU516" s="15">
        <f t="shared" si="242"/>
        <v>0</v>
      </c>
      <c r="BV516" s="15">
        <f t="shared" si="242"/>
        <v>0</v>
      </c>
      <c r="BW516" s="15">
        <f t="shared" si="242"/>
        <v>0</v>
      </c>
      <c r="BX516" s="15">
        <f t="shared" si="242"/>
        <v>37</v>
      </c>
      <c r="BY516" s="15">
        <f t="shared" si="242"/>
        <v>0</v>
      </c>
      <c r="BZ516" s="15">
        <f t="shared" si="242"/>
        <v>0</v>
      </c>
      <c r="CA516" s="15">
        <f t="shared" si="242"/>
        <v>32</v>
      </c>
      <c r="CB516" s="15">
        <f t="shared" si="242"/>
        <v>54</v>
      </c>
      <c r="CC516" s="15">
        <f t="shared" si="242"/>
        <v>102</v>
      </c>
      <c r="CD516" s="15">
        <f t="shared" si="242"/>
        <v>0</v>
      </c>
      <c r="CE516" s="15">
        <f t="shared" si="242"/>
        <v>0</v>
      </c>
      <c r="CF516" s="15">
        <f t="shared" si="242"/>
        <v>0</v>
      </c>
      <c r="CG516" s="15">
        <f t="shared" si="242"/>
        <v>0</v>
      </c>
      <c r="CH516" s="15">
        <f t="shared" si="242"/>
        <v>0</v>
      </c>
      <c r="CI516" s="15">
        <f t="shared" si="242"/>
        <v>0</v>
      </c>
      <c r="CJ516" s="15">
        <f t="shared" si="242"/>
        <v>0</v>
      </c>
      <c r="CK516" s="15">
        <f t="shared" si="242"/>
        <v>0</v>
      </c>
      <c r="CL516" s="23"/>
      <c r="CM516" s="23"/>
      <c r="CN516" s="23"/>
      <c r="CO516" s="23"/>
      <c r="CP516" s="23"/>
      <c r="CQ516" s="23"/>
      <c r="CR516" s="23"/>
      <c r="CS516" s="23"/>
    </row>
    <row r="517" spans="1:97">
      <c r="A517" s="165"/>
      <c r="B517" s="163"/>
      <c r="C517" s="25" t="s">
        <v>334</v>
      </c>
      <c r="D517" s="9"/>
      <c r="E517" s="8"/>
      <c r="F517" s="9"/>
      <c r="G517" s="23"/>
      <c r="H517" s="23"/>
      <c r="I517" s="23"/>
      <c r="J517" s="23"/>
      <c r="K517" s="23"/>
      <c r="L517" s="23"/>
      <c r="M517" s="23"/>
      <c r="N517" s="23"/>
      <c r="O517" s="23"/>
      <c r="P517" s="23"/>
      <c r="Q517" s="23"/>
      <c r="R517" s="23"/>
      <c r="S517" s="23"/>
      <c r="T517" s="23"/>
      <c r="U517" s="23"/>
      <c r="V517" s="23"/>
      <c r="W517" s="23"/>
      <c r="X517" s="23"/>
      <c r="Y517" s="91"/>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15">
        <f t="shared" ref="BI517:CK517" si="243">COUNTIFS($K$7:$K$445,"Thể chất",BI$7:BI$445,"0")</f>
        <v>0</v>
      </c>
      <c r="BJ517" s="15">
        <f t="shared" si="243"/>
        <v>0</v>
      </c>
      <c r="BK517" s="15">
        <f t="shared" si="243"/>
        <v>0</v>
      </c>
      <c r="BL517" s="15">
        <f t="shared" si="243"/>
        <v>0</v>
      </c>
      <c r="BM517" s="15">
        <f t="shared" si="243"/>
        <v>0</v>
      </c>
      <c r="BN517" s="15">
        <f t="shared" si="243"/>
        <v>0</v>
      </c>
      <c r="BO517" s="15">
        <f t="shared" si="243"/>
        <v>0</v>
      </c>
      <c r="BP517" s="15">
        <f t="shared" si="243"/>
        <v>0</v>
      </c>
      <c r="BQ517" s="15">
        <f t="shared" si="243"/>
        <v>0</v>
      </c>
      <c r="BR517" s="15">
        <f t="shared" si="243"/>
        <v>0</v>
      </c>
      <c r="BS517" s="15">
        <f t="shared" si="243"/>
        <v>0</v>
      </c>
      <c r="BT517" s="15">
        <f t="shared" si="243"/>
        <v>0</v>
      </c>
      <c r="BU517" s="15">
        <f t="shared" si="243"/>
        <v>0</v>
      </c>
      <c r="BV517" s="15">
        <f t="shared" si="243"/>
        <v>0</v>
      </c>
      <c r="BW517" s="15">
        <f t="shared" si="243"/>
        <v>0</v>
      </c>
      <c r="BX517" s="15">
        <f t="shared" si="243"/>
        <v>0</v>
      </c>
      <c r="BY517" s="15">
        <f t="shared" si="243"/>
        <v>0</v>
      </c>
      <c r="BZ517" s="15">
        <f t="shared" si="243"/>
        <v>0</v>
      </c>
      <c r="CA517" s="15">
        <f t="shared" si="243"/>
        <v>0</v>
      </c>
      <c r="CB517" s="15">
        <f t="shared" si="243"/>
        <v>0</v>
      </c>
      <c r="CC517" s="15">
        <f t="shared" si="243"/>
        <v>1</v>
      </c>
      <c r="CD517" s="15">
        <f t="shared" si="243"/>
        <v>0</v>
      </c>
      <c r="CE517" s="15">
        <f t="shared" si="243"/>
        <v>0</v>
      </c>
      <c r="CF517" s="15">
        <f t="shared" si="243"/>
        <v>0</v>
      </c>
      <c r="CG517" s="15">
        <f t="shared" si="243"/>
        <v>0</v>
      </c>
      <c r="CH517" s="15">
        <f t="shared" si="243"/>
        <v>0</v>
      </c>
      <c r="CI517" s="15">
        <f t="shared" si="243"/>
        <v>0</v>
      </c>
      <c r="CJ517" s="15">
        <f t="shared" si="243"/>
        <v>0</v>
      </c>
      <c r="CK517" s="15">
        <f t="shared" si="243"/>
        <v>0</v>
      </c>
      <c r="CL517" s="23"/>
      <c r="CM517" s="23"/>
      <c r="CN517" s="23"/>
      <c r="CO517" s="23"/>
      <c r="CP517" s="23"/>
      <c r="CQ517" s="23"/>
      <c r="CR517" s="23"/>
      <c r="CS517" s="23"/>
    </row>
    <row r="518" spans="1:97">
      <c r="A518" s="165"/>
      <c r="B518" s="163"/>
      <c r="C518" s="164" t="s">
        <v>342</v>
      </c>
      <c r="D518" s="9"/>
      <c r="E518" s="8"/>
      <c r="F518" s="9"/>
      <c r="G518" s="23"/>
      <c r="H518" s="23"/>
      <c r="I518" s="23"/>
      <c r="J518" s="23"/>
      <c r="K518" s="23"/>
      <c r="L518" s="23"/>
      <c r="M518" s="23"/>
      <c r="N518" s="23"/>
      <c r="O518" s="23"/>
      <c r="P518" s="23"/>
      <c r="Q518" s="23"/>
      <c r="R518" s="23"/>
      <c r="S518" s="23"/>
      <c r="T518" s="23"/>
      <c r="U518" s="23"/>
      <c r="V518" s="23"/>
      <c r="W518" s="23"/>
      <c r="X518" s="23"/>
      <c r="Y518" s="90"/>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14">
        <f t="shared" ref="BI518:CK518" si="244">(((BI515*2)+(BI516*1)+(BI517*0)))/(BI515+BI516+BI517)</f>
        <v>2</v>
      </c>
      <c r="BJ518" s="14">
        <f t="shared" si="244"/>
        <v>2</v>
      </c>
      <c r="BK518" s="14">
        <f t="shared" si="244"/>
        <v>1.4757281553398058</v>
      </c>
      <c r="BL518" s="14">
        <f t="shared" si="244"/>
        <v>1.825242718446602</v>
      </c>
      <c r="BM518" s="14">
        <f t="shared" si="244"/>
        <v>2</v>
      </c>
      <c r="BN518" s="14">
        <f t="shared" si="244"/>
        <v>2</v>
      </c>
      <c r="BO518" s="14">
        <f t="shared" si="244"/>
        <v>2</v>
      </c>
      <c r="BP518" s="14">
        <f t="shared" si="244"/>
        <v>1.4757281553398058</v>
      </c>
      <c r="BQ518" s="14">
        <f t="shared" si="244"/>
        <v>2</v>
      </c>
      <c r="BR518" s="14">
        <f t="shared" si="244"/>
        <v>1.5339805825242718</v>
      </c>
      <c r="BS518" s="14">
        <f t="shared" si="244"/>
        <v>2</v>
      </c>
      <c r="BT518" s="14">
        <f t="shared" si="244"/>
        <v>2</v>
      </c>
      <c r="BU518" s="14">
        <f t="shared" si="244"/>
        <v>2</v>
      </c>
      <c r="BV518" s="14">
        <f t="shared" si="244"/>
        <v>2</v>
      </c>
      <c r="BW518" s="14">
        <f t="shared" si="244"/>
        <v>2</v>
      </c>
      <c r="BX518" s="14">
        <f t="shared" si="244"/>
        <v>1.6407766990291262</v>
      </c>
      <c r="BY518" s="14">
        <f t="shared" si="244"/>
        <v>2</v>
      </c>
      <c r="BZ518" s="14">
        <f t="shared" si="244"/>
        <v>2</v>
      </c>
      <c r="CA518" s="14">
        <f t="shared" si="244"/>
        <v>1.6893203883495145</v>
      </c>
      <c r="CB518" s="14">
        <f t="shared" si="244"/>
        <v>1.4757281553398058</v>
      </c>
      <c r="CC518" s="14">
        <f t="shared" si="244"/>
        <v>0.99029126213592233</v>
      </c>
      <c r="CD518" s="14">
        <f t="shared" si="244"/>
        <v>2</v>
      </c>
      <c r="CE518" s="14">
        <f t="shared" si="244"/>
        <v>2</v>
      </c>
      <c r="CF518" s="14">
        <f t="shared" si="244"/>
        <v>2</v>
      </c>
      <c r="CG518" s="14">
        <f t="shared" si="244"/>
        <v>2</v>
      </c>
      <c r="CH518" s="14">
        <f t="shared" si="244"/>
        <v>2</v>
      </c>
      <c r="CI518" s="14">
        <f t="shared" si="244"/>
        <v>2</v>
      </c>
      <c r="CJ518" s="14">
        <f t="shared" si="244"/>
        <v>2</v>
      </c>
      <c r="CK518" s="14">
        <f t="shared" si="244"/>
        <v>2</v>
      </c>
      <c r="CL518" s="162">
        <f>COUNTIF($BI519:$CK519,"Đ")</f>
        <v>24</v>
      </c>
      <c r="CM518" s="161">
        <f>CL518/COUNTA($BI519:$CK519)</f>
        <v>0.82758620689655171</v>
      </c>
      <c r="CN518" s="162">
        <f>COUNTIF($BI519:$CK519,"CCG")</f>
        <v>4</v>
      </c>
      <c r="CO518" s="161">
        <f>CN518/COUNTA($BI519:$CK519)</f>
        <v>0.13793103448275862</v>
      </c>
      <c r="CP518" s="162">
        <f>COUNTIF($BI519:$CK519,"CĐ")</f>
        <v>1</v>
      </c>
      <c r="CQ518" s="161">
        <f>CP518/COUNTA($BI519:$CK519)</f>
        <v>3.4482758620689655E-2</v>
      </c>
      <c r="CR518" s="160">
        <f>(((CL518*2)+(CN518*1)+(CP518*0)))/(CL518+CN518+CP518)</f>
        <v>1.7931034482758621</v>
      </c>
      <c r="CS518" s="160" t="str">
        <f>IF(CR518&gt;=1.6,"Đạt mục tiêu",IF(CR518&gt;=1,"Cần cố gắng","Chưa đạt"))</f>
        <v>Đạt mục tiêu</v>
      </c>
    </row>
    <row r="519" spans="1:97">
      <c r="A519" s="165"/>
      <c r="B519" s="163"/>
      <c r="C519" s="164"/>
      <c r="D519" s="9"/>
      <c r="E519" s="8"/>
      <c r="F519" s="9"/>
      <c r="G519" s="23"/>
      <c r="H519" s="23"/>
      <c r="I519" s="23"/>
      <c r="J519" s="23"/>
      <c r="K519" s="23"/>
      <c r="L519" s="23"/>
      <c r="M519" s="23"/>
      <c r="N519" s="23"/>
      <c r="O519" s="23"/>
      <c r="P519" s="23"/>
      <c r="Q519" s="23"/>
      <c r="R519" s="23"/>
      <c r="S519" s="23"/>
      <c r="T519" s="23"/>
      <c r="U519" s="23"/>
      <c r="V519" s="23"/>
      <c r="W519" s="23"/>
      <c r="X519" s="23"/>
      <c r="Y519" s="91"/>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14" t="str">
        <f>IF(BI518&lt;1,"CĐ",IF(BI518&lt;1.6,"CCG","Đ"))</f>
        <v>Đ</v>
      </c>
      <c r="BJ519" s="14" t="str">
        <f t="shared" ref="BJ519:CJ519" si="245">IF(BJ518&lt;1,"CĐ",IF(BJ518&lt;1.6,"CCG","Đ"))</f>
        <v>Đ</v>
      </c>
      <c r="BK519" s="14" t="str">
        <f t="shared" si="245"/>
        <v>CCG</v>
      </c>
      <c r="BL519" s="14" t="str">
        <f t="shared" si="245"/>
        <v>Đ</v>
      </c>
      <c r="BM519" s="14" t="str">
        <f t="shared" si="245"/>
        <v>Đ</v>
      </c>
      <c r="BN519" s="14" t="str">
        <f t="shared" si="245"/>
        <v>Đ</v>
      </c>
      <c r="BO519" s="14" t="str">
        <f t="shared" si="245"/>
        <v>Đ</v>
      </c>
      <c r="BP519" s="14" t="str">
        <f t="shared" si="245"/>
        <v>CCG</v>
      </c>
      <c r="BQ519" s="14" t="str">
        <f t="shared" si="245"/>
        <v>Đ</v>
      </c>
      <c r="BR519" s="14" t="str">
        <f t="shared" si="245"/>
        <v>CCG</v>
      </c>
      <c r="BS519" s="14" t="str">
        <f t="shared" si="245"/>
        <v>Đ</v>
      </c>
      <c r="BT519" s="14" t="str">
        <f t="shared" si="245"/>
        <v>Đ</v>
      </c>
      <c r="BU519" s="14" t="str">
        <f t="shared" si="245"/>
        <v>Đ</v>
      </c>
      <c r="BV519" s="14" t="str">
        <f t="shared" si="245"/>
        <v>Đ</v>
      </c>
      <c r="BW519" s="14" t="str">
        <f t="shared" si="245"/>
        <v>Đ</v>
      </c>
      <c r="BX519" s="14" t="str">
        <f t="shared" si="245"/>
        <v>Đ</v>
      </c>
      <c r="BY519" s="14" t="str">
        <f t="shared" si="245"/>
        <v>Đ</v>
      </c>
      <c r="BZ519" s="14" t="str">
        <f t="shared" si="245"/>
        <v>Đ</v>
      </c>
      <c r="CA519" s="14" t="str">
        <f t="shared" si="245"/>
        <v>Đ</v>
      </c>
      <c r="CB519" s="14" t="str">
        <f t="shared" si="245"/>
        <v>CCG</v>
      </c>
      <c r="CC519" s="14" t="str">
        <f t="shared" si="245"/>
        <v>CĐ</v>
      </c>
      <c r="CD519" s="14" t="str">
        <f t="shared" si="245"/>
        <v>Đ</v>
      </c>
      <c r="CE519" s="14" t="str">
        <f t="shared" si="245"/>
        <v>Đ</v>
      </c>
      <c r="CF519" s="14" t="str">
        <f t="shared" si="245"/>
        <v>Đ</v>
      </c>
      <c r="CG519" s="14" t="str">
        <f t="shared" si="245"/>
        <v>Đ</v>
      </c>
      <c r="CH519" s="14" t="str">
        <f t="shared" si="245"/>
        <v>Đ</v>
      </c>
      <c r="CI519" s="14" t="str">
        <f t="shared" si="245"/>
        <v>Đ</v>
      </c>
      <c r="CJ519" s="14" t="str">
        <f t="shared" si="245"/>
        <v>Đ</v>
      </c>
      <c r="CK519" s="14" t="str">
        <f>IF(CK518&lt;1,"CĐ",IF(CK518&lt;1.6,"CCG","Đ"))</f>
        <v>Đ</v>
      </c>
      <c r="CL519" s="162"/>
      <c r="CM519" s="161"/>
      <c r="CN519" s="162"/>
      <c r="CO519" s="161"/>
      <c r="CP519" s="162"/>
      <c r="CQ519" s="161"/>
      <c r="CR519" s="160"/>
      <c r="CS519" s="160"/>
    </row>
    <row r="520" spans="1:97">
      <c r="A520" s="165"/>
      <c r="B520" s="165" t="s">
        <v>346</v>
      </c>
      <c r="C520" s="6" t="s">
        <v>332</v>
      </c>
      <c r="D520" s="5"/>
      <c r="E520" s="7"/>
      <c r="F520" s="5"/>
      <c r="G520" s="24"/>
      <c r="H520" s="24"/>
      <c r="I520" s="24"/>
      <c r="J520" s="24"/>
      <c r="K520" s="24"/>
      <c r="L520" s="24"/>
      <c r="M520" s="24"/>
      <c r="N520" s="24"/>
      <c r="O520" s="24"/>
      <c r="P520" s="24"/>
      <c r="Q520" s="24"/>
      <c r="R520" s="24"/>
      <c r="S520" s="24"/>
      <c r="T520" s="24"/>
      <c r="U520" s="24"/>
      <c r="V520" s="24"/>
      <c r="W520" s="24"/>
      <c r="X520" s="24"/>
      <c r="Y520" s="91"/>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11">
        <f t="shared" ref="BI520:CK520" si="246">COUNTIFS($K$7:$K$445,"Nhận thức",BI$7:BI$445,"2")</f>
        <v>52</v>
      </c>
      <c r="BJ520" s="11">
        <f t="shared" si="246"/>
        <v>52</v>
      </c>
      <c r="BK520" s="11">
        <f t="shared" si="246"/>
        <v>25</v>
      </c>
      <c r="BL520" s="11">
        <f t="shared" si="246"/>
        <v>49</v>
      </c>
      <c r="BM520" s="11">
        <f t="shared" si="246"/>
        <v>52</v>
      </c>
      <c r="BN520" s="11">
        <f t="shared" si="246"/>
        <v>52</v>
      </c>
      <c r="BO520" s="11">
        <f t="shared" si="246"/>
        <v>52</v>
      </c>
      <c r="BP520" s="11">
        <f t="shared" si="246"/>
        <v>25</v>
      </c>
      <c r="BQ520" s="11">
        <f t="shared" si="246"/>
        <v>52</v>
      </c>
      <c r="BR520" s="11">
        <f t="shared" si="246"/>
        <v>28</v>
      </c>
      <c r="BS520" s="11">
        <f t="shared" si="246"/>
        <v>52</v>
      </c>
      <c r="BT520" s="11">
        <f t="shared" si="246"/>
        <v>52</v>
      </c>
      <c r="BU520" s="11">
        <f t="shared" si="246"/>
        <v>52</v>
      </c>
      <c r="BV520" s="11">
        <f t="shared" si="246"/>
        <v>52</v>
      </c>
      <c r="BW520" s="11">
        <f t="shared" si="246"/>
        <v>52</v>
      </c>
      <c r="BX520" s="11">
        <f t="shared" si="246"/>
        <v>32</v>
      </c>
      <c r="BY520" s="11">
        <f t="shared" si="246"/>
        <v>52</v>
      </c>
      <c r="BZ520" s="11">
        <f t="shared" si="246"/>
        <v>52</v>
      </c>
      <c r="CA520" s="11">
        <f t="shared" si="246"/>
        <v>40</v>
      </c>
      <c r="CB520" s="11">
        <f t="shared" si="246"/>
        <v>25</v>
      </c>
      <c r="CC520" s="11">
        <f t="shared" si="246"/>
        <v>0</v>
      </c>
      <c r="CD520" s="11">
        <f t="shared" si="246"/>
        <v>52</v>
      </c>
      <c r="CE520" s="11">
        <f t="shared" si="246"/>
        <v>52</v>
      </c>
      <c r="CF520" s="11">
        <f t="shared" si="246"/>
        <v>52</v>
      </c>
      <c r="CG520" s="11">
        <f t="shared" si="246"/>
        <v>52</v>
      </c>
      <c r="CH520" s="11">
        <f t="shared" si="246"/>
        <v>52</v>
      </c>
      <c r="CI520" s="11">
        <f t="shared" si="246"/>
        <v>52</v>
      </c>
      <c r="CJ520" s="11">
        <f t="shared" si="246"/>
        <v>14</v>
      </c>
      <c r="CK520" s="11">
        <f t="shared" si="246"/>
        <v>52</v>
      </c>
      <c r="CL520" s="24"/>
      <c r="CM520" s="24"/>
      <c r="CN520" s="24"/>
      <c r="CO520" s="24"/>
      <c r="CP520" s="24"/>
      <c r="CQ520" s="24"/>
      <c r="CR520" s="24"/>
      <c r="CS520" s="24"/>
    </row>
    <row r="521" spans="1:97">
      <c r="A521" s="165"/>
      <c r="B521" s="165"/>
      <c r="C521" s="6" t="s">
        <v>333</v>
      </c>
      <c r="D521" s="5"/>
      <c r="E521" s="7"/>
      <c r="F521" s="5"/>
      <c r="G521" s="24"/>
      <c r="H521" s="24"/>
      <c r="I521" s="24"/>
      <c r="J521" s="24"/>
      <c r="K521" s="24"/>
      <c r="L521" s="24"/>
      <c r="M521" s="24"/>
      <c r="N521" s="24"/>
      <c r="O521" s="24"/>
      <c r="P521" s="24"/>
      <c r="Q521" s="24"/>
      <c r="R521" s="24"/>
      <c r="S521" s="24"/>
      <c r="T521" s="24"/>
      <c r="U521" s="24"/>
      <c r="V521" s="24"/>
      <c r="W521" s="24"/>
      <c r="X521" s="24"/>
      <c r="Y521" s="91"/>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11">
        <f t="shared" ref="BI521:CK521" si="247">COUNTIFS($K$7:$K$445,"Nhận thức",BI$7:BI$445,"1")</f>
        <v>0</v>
      </c>
      <c r="BJ521" s="11">
        <f t="shared" si="247"/>
        <v>0</v>
      </c>
      <c r="BK521" s="11">
        <f t="shared" si="247"/>
        <v>27</v>
      </c>
      <c r="BL521" s="11">
        <f t="shared" si="247"/>
        <v>3</v>
      </c>
      <c r="BM521" s="11">
        <f t="shared" si="247"/>
        <v>0</v>
      </c>
      <c r="BN521" s="11">
        <f t="shared" si="247"/>
        <v>0</v>
      </c>
      <c r="BO521" s="11">
        <f t="shared" si="247"/>
        <v>0</v>
      </c>
      <c r="BP521" s="11">
        <f t="shared" si="247"/>
        <v>27</v>
      </c>
      <c r="BQ521" s="11">
        <f t="shared" si="247"/>
        <v>0</v>
      </c>
      <c r="BR521" s="11">
        <f t="shared" si="247"/>
        <v>24</v>
      </c>
      <c r="BS521" s="11">
        <f t="shared" si="247"/>
        <v>0</v>
      </c>
      <c r="BT521" s="11">
        <f t="shared" si="247"/>
        <v>0</v>
      </c>
      <c r="BU521" s="11">
        <f t="shared" si="247"/>
        <v>0</v>
      </c>
      <c r="BV521" s="11">
        <f t="shared" si="247"/>
        <v>0</v>
      </c>
      <c r="BW521" s="11">
        <f t="shared" si="247"/>
        <v>0</v>
      </c>
      <c r="BX521" s="11">
        <f t="shared" si="247"/>
        <v>20</v>
      </c>
      <c r="BY521" s="11">
        <f t="shared" si="247"/>
        <v>0</v>
      </c>
      <c r="BZ521" s="11">
        <f t="shared" si="247"/>
        <v>0</v>
      </c>
      <c r="CA521" s="11">
        <f t="shared" si="247"/>
        <v>12</v>
      </c>
      <c r="CB521" s="11">
        <f t="shared" si="247"/>
        <v>27</v>
      </c>
      <c r="CC521" s="11">
        <f t="shared" si="247"/>
        <v>52</v>
      </c>
      <c r="CD521" s="11">
        <f t="shared" si="247"/>
        <v>0</v>
      </c>
      <c r="CE521" s="11">
        <f t="shared" si="247"/>
        <v>0</v>
      </c>
      <c r="CF521" s="11">
        <f t="shared" si="247"/>
        <v>0</v>
      </c>
      <c r="CG521" s="11">
        <f t="shared" si="247"/>
        <v>0</v>
      </c>
      <c r="CH521" s="11">
        <f t="shared" si="247"/>
        <v>0</v>
      </c>
      <c r="CI521" s="11">
        <f t="shared" si="247"/>
        <v>0</v>
      </c>
      <c r="CJ521" s="11">
        <f t="shared" si="247"/>
        <v>0</v>
      </c>
      <c r="CK521" s="11">
        <f t="shared" si="247"/>
        <v>0</v>
      </c>
      <c r="CL521" s="24"/>
      <c r="CM521" s="24"/>
      <c r="CN521" s="24"/>
      <c r="CO521" s="24"/>
      <c r="CP521" s="24"/>
      <c r="CQ521" s="24"/>
      <c r="CR521" s="24"/>
      <c r="CS521" s="24"/>
    </row>
    <row r="522" spans="1:97">
      <c r="A522" s="165"/>
      <c r="B522" s="165"/>
      <c r="C522" s="6" t="s">
        <v>334</v>
      </c>
      <c r="D522" s="5"/>
      <c r="E522" s="7"/>
      <c r="F522" s="5"/>
      <c r="G522" s="24"/>
      <c r="H522" s="24"/>
      <c r="I522" s="24"/>
      <c r="J522" s="24"/>
      <c r="K522" s="24"/>
      <c r="L522" s="24"/>
      <c r="M522" s="24"/>
      <c r="N522" s="24"/>
      <c r="O522" s="24"/>
      <c r="P522" s="24"/>
      <c r="Q522" s="24"/>
      <c r="R522" s="24"/>
      <c r="S522" s="24"/>
      <c r="T522" s="24"/>
      <c r="U522" s="24"/>
      <c r="V522" s="24"/>
      <c r="W522" s="24"/>
      <c r="X522" s="24"/>
      <c r="Y522" s="91"/>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11">
        <f t="shared" ref="BI522:CK522" si="248">COUNTIFS($K$7:$K$445,"Nhận thức",BI$7:BI$445,"0")</f>
        <v>0</v>
      </c>
      <c r="BJ522" s="11">
        <f t="shared" si="248"/>
        <v>0</v>
      </c>
      <c r="BK522" s="11">
        <f t="shared" si="248"/>
        <v>0</v>
      </c>
      <c r="BL522" s="11">
        <f t="shared" si="248"/>
        <v>0</v>
      </c>
      <c r="BM522" s="11">
        <f t="shared" si="248"/>
        <v>0</v>
      </c>
      <c r="BN522" s="11">
        <f t="shared" si="248"/>
        <v>0</v>
      </c>
      <c r="BO522" s="11">
        <f t="shared" si="248"/>
        <v>0</v>
      </c>
      <c r="BP522" s="11">
        <f t="shared" si="248"/>
        <v>0</v>
      </c>
      <c r="BQ522" s="11">
        <f t="shared" si="248"/>
        <v>0</v>
      </c>
      <c r="BR522" s="11">
        <f t="shared" si="248"/>
        <v>0</v>
      </c>
      <c r="BS522" s="11">
        <f t="shared" si="248"/>
        <v>0</v>
      </c>
      <c r="BT522" s="11">
        <f t="shared" si="248"/>
        <v>0</v>
      </c>
      <c r="BU522" s="11">
        <f t="shared" si="248"/>
        <v>0</v>
      </c>
      <c r="BV522" s="11">
        <f t="shared" si="248"/>
        <v>0</v>
      </c>
      <c r="BW522" s="11">
        <f t="shared" si="248"/>
        <v>0</v>
      </c>
      <c r="BX522" s="11">
        <f t="shared" si="248"/>
        <v>0</v>
      </c>
      <c r="BY522" s="11">
        <f t="shared" si="248"/>
        <v>0</v>
      </c>
      <c r="BZ522" s="11">
        <f t="shared" si="248"/>
        <v>0</v>
      </c>
      <c r="CA522" s="11">
        <f t="shared" si="248"/>
        <v>0</v>
      </c>
      <c r="CB522" s="11">
        <f t="shared" si="248"/>
        <v>0</v>
      </c>
      <c r="CC522" s="11">
        <f t="shared" si="248"/>
        <v>0</v>
      </c>
      <c r="CD522" s="11">
        <f t="shared" si="248"/>
        <v>0</v>
      </c>
      <c r="CE522" s="11">
        <f t="shared" si="248"/>
        <v>0</v>
      </c>
      <c r="CF522" s="11">
        <f t="shared" si="248"/>
        <v>0</v>
      </c>
      <c r="CG522" s="11">
        <f t="shared" si="248"/>
        <v>0</v>
      </c>
      <c r="CH522" s="11">
        <f t="shared" si="248"/>
        <v>0</v>
      </c>
      <c r="CI522" s="11">
        <f t="shared" si="248"/>
        <v>0</v>
      </c>
      <c r="CJ522" s="11">
        <f t="shared" si="248"/>
        <v>0</v>
      </c>
      <c r="CK522" s="11">
        <f t="shared" si="248"/>
        <v>0</v>
      </c>
      <c r="CL522" s="24"/>
      <c r="CM522" s="24"/>
      <c r="CN522" s="24"/>
      <c r="CO522" s="24"/>
      <c r="CP522" s="24"/>
      <c r="CQ522" s="24"/>
      <c r="CR522" s="24"/>
      <c r="CS522" s="24"/>
    </row>
    <row r="523" spans="1:97">
      <c r="A523" s="165"/>
      <c r="B523" s="165"/>
      <c r="C523" s="166" t="s">
        <v>343</v>
      </c>
      <c r="D523" s="5"/>
      <c r="E523" s="7"/>
      <c r="F523" s="5"/>
      <c r="G523" s="24"/>
      <c r="H523" s="24"/>
      <c r="I523" s="24"/>
      <c r="J523" s="24"/>
      <c r="K523" s="24"/>
      <c r="L523" s="24"/>
      <c r="M523" s="24"/>
      <c r="N523" s="24"/>
      <c r="O523" s="24"/>
      <c r="P523" s="24"/>
      <c r="Q523" s="24"/>
      <c r="R523" s="24"/>
      <c r="S523" s="24"/>
      <c r="T523" s="24"/>
      <c r="U523" s="24"/>
      <c r="V523" s="24"/>
      <c r="W523" s="24"/>
      <c r="X523" s="24"/>
      <c r="Y523" s="91"/>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12">
        <f t="shared" ref="BI523:CK523" si="249">(((BI520*2)+(BI521*1)+(BI522*0)))/(BI520+BI521+BI522)</f>
        <v>2</v>
      </c>
      <c r="BJ523" s="12">
        <f t="shared" si="249"/>
        <v>2</v>
      </c>
      <c r="BK523" s="12">
        <f t="shared" si="249"/>
        <v>1.4807692307692308</v>
      </c>
      <c r="BL523" s="12">
        <f t="shared" si="249"/>
        <v>1.9423076923076923</v>
      </c>
      <c r="BM523" s="12">
        <f t="shared" si="249"/>
        <v>2</v>
      </c>
      <c r="BN523" s="12">
        <f t="shared" si="249"/>
        <v>2</v>
      </c>
      <c r="BO523" s="12">
        <f t="shared" si="249"/>
        <v>2</v>
      </c>
      <c r="BP523" s="12">
        <f t="shared" si="249"/>
        <v>1.4807692307692308</v>
      </c>
      <c r="BQ523" s="12">
        <f t="shared" si="249"/>
        <v>2</v>
      </c>
      <c r="BR523" s="12">
        <f t="shared" si="249"/>
        <v>1.5384615384615385</v>
      </c>
      <c r="BS523" s="12">
        <f t="shared" si="249"/>
        <v>2</v>
      </c>
      <c r="BT523" s="12">
        <f t="shared" si="249"/>
        <v>2</v>
      </c>
      <c r="BU523" s="12">
        <f t="shared" si="249"/>
        <v>2</v>
      </c>
      <c r="BV523" s="12">
        <f t="shared" si="249"/>
        <v>2</v>
      </c>
      <c r="BW523" s="12">
        <f t="shared" si="249"/>
        <v>2</v>
      </c>
      <c r="BX523" s="12">
        <f t="shared" si="249"/>
        <v>1.6153846153846154</v>
      </c>
      <c r="BY523" s="12">
        <f t="shared" si="249"/>
        <v>2</v>
      </c>
      <c r="BZ523" s="12">
        <f t="shared" si="249"/>
        <v>2</v>
      </c>
      <c r="CA523" s="12">
        <f t="shared" si="249"/>
        <v>1.7692307692307692</v>
      </c>
      <c r="CB523" s="12">
        <f t="shared" si="249"/>
        <v>1.4807692307692308</v>
      </c>
      <c r="CC523" s="12">
        <f t="shared" si="249"/>
        <v>1</v>
      </c>
      <c r="CD523" s="12">
        <f t="shared" si="249"/>
        <v>2</v>
      </c>
      <c r="CE523" s="12">
        <f t="shared" si="249"/>
        <v>2</v>
      </c>
      <c r="CF523" s="12">
        <f t="shared" si="249"/>
        <v>2</v>
      </c>
      <c r="CG523" s="12">
        <f t="shared" si="249"/>
        <v>2</v>
      </c>
      <c r="CH523" s="12">
        <f t="shared" si="249"/>
        <v>2</v>
      </c>
      <c r="CI523" s="12">
        <f t="shared" si="249"/>
        <v>2</v>
      </c>
      <c r="CJ523" s="12">
        <f t="shared" si="249"/>
        <v>2</v>
      </c>
      <c r="CK523" s="12">
        <f t="shared" si="249"/>
        <v>2</v>
      </c>
      <c r="CL523" s="162">
        <f>COUNTIF($BI524:$CK524,"Đ")</f>
        <v>24</v>
      </c>
      <c r="CM523" s="161">
        <f>CL523/COUNTA($BI524:$CK524)</f>
        <v>0.82758620689655171</v>
      </c>
      <c r="CN523" s="162">
        <f>COUNTIF($BI524:$CK524,"CCG")</f>
        <v>5</v>
      </c>
      <c r="CO523" s="161">
        <f>CN523/COUNTA($BI524:$CK524)</f>
        <v>0.17241379310344829</v>
      </c>
      <c r="CP523" s="162">
        <f>COUNTIF($BI524:$CK524,"CĐ")</f>
        <v>0</v>
      </c>
      <c r="CQ523" s="161">
        <f>CP523/COUNTA($BI524:$CK524)</f>
        <v>0</v>
      </c>
      <c r="CR523" s="160">
        <f>(((CL523*2)+(CN523*1)+(CP523*0)))/(CL523+CN523+CP523)</f>
        <v>1.8275862068965518</v>
      </c>
      <c r="CS523" s="160" t="str">
        <f>IF(CR523&gt;=1.6,"Đạt mục tiêu",IF(CR523&gt;=1,"Cần cố gắng","Chưa đạt"))</f>
        <v>Đạt mục tiêu</v>
      </c>
    </row>
    <row r="524" spans="1:97">
      <c r="A524" s="165"/>
      <c r="B524" s="165"/>
      <c r="C524" s="166"/>
      <c r="D524" s="5"/>
      <c r="E524" s="7"/>
      <c r="F524" s="5"/>
      <c r="G524" s="24"/>
      <c r="H524" s="24"/>
      <c r="I524" s="24"/>
      <c r="J524" s="24"/>
      <c r="K524" s="24"/>
      <c r="L524" s="24"/>
      <c r="M524" s="24"/>
      <c r="N524" s="24"/>
      <c r="O524" s="24"/>
      <c r="P524" s="24"/>
      <c r="Q524" s="24"/>
      <c r="R524" s="24"/>
      <c r="S524" s="24"/>
      <c r="T524" s="24"/>
      <c r="U524" s="24"/>
      <c r="V524" s="24"/>
      <c r="W524" s="24"/>
      <c r="X524" s="24"/>
      <c r="Y524" s="91"/>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12" t="str">
        <f>IF(BI523&lt;1,"CĐ",IF(BI523&lt;1.6,"CCG","Đ"))</f>
        <v>Đ</v>
      </c>
      <c r="BJ524" s="12" t="str">
        <f t="shared" ref="BJ524:CJ524" si="250">IF(BJ523&lt;1,"CĐ",IF(BJ523&lt;1.6,"CCG","Đ"))</f>
        <v>Đ</v>
      </c>
      <c r="BK524" s="12" t="str">
        <f t="shared" si="250"/>
        <v>CCG</v>
      </c>
      <c r="BL524" s="12" t="str">
        <f t="shared" si="250"/>
        <v>Đ</v>
      </c>
      <c r="BM524" s="12" t="str">
        <f t="shared" si="250"/>
        <v>Đ</v>
      </c>
      <c r="BN524" s="12" t="str">
        <f t="shared" si="250"/>
        <v>Đ</v>
      </c>
      <c r="BO524" s="12" t="str">
        <f t="shared" si="250"/>
        <v>Đ</v>
      </c>
      <c r="BP524" s="12" t="str">
        <f t="shared" si="250"/>
        <v>CCG</v>
      </c>
      <c r="BQ524" s="12" t="str">
        <f t="shared" si="250"/>
        <v>Đ</v>
      </c>
      <c r="BR524" s="12" t="str">
        <f t="shared" si="250"/>
        <v>CCG</v>
      </c>
      <c r="BS524" s="12" t="str">
        <f t="shared" si="250"/>
        <v>Đ</v>
      </c>
      <c r="BT524" s="12" t="str">
        <f t="shared" si="250"/>
        <v>Đ</v>
      </c>
      <c r="BU524" s="12" t="str">
        <f t="shared" si="250"/>
        <v>Đ</v>
      </c>
      <c r="BV524" s="12" t="str">
        <f t="shared" si="250"/>
        <v>Đ</v>
      </c>
      <c r="BW524" s="12" t="str">
        <f t="shared" si="250"/>
        <v>Đ</v>
      </c>
      <c r="BX524" s="12" t="str">
        <f t="shared" si="250"/>
        <v>Đ</v>
      </c>
      <c r="BY524" s="12" t="str">
        <f t="shared" si="250"/>
        <v>Đ</v>
      </c>
      <c r="BZ524" s="12" t="str">
        <f t="shared" si="250"/>
        <v>Đ</v>
      </c>
      <c r="CA524" s="12" t="str">
        <f t="shared" si="250"/>
        <v>Đ</v>
      </c>
      <c r="CB524" s="12" t="str">
        <f t="shared" si="250"/>
        <v>CCG</v>
      </c>
      <c r="CC524" s="12" t="str">
        <f t="shared" si="250"/>
        <v>CCG</v>
      </c>
      <c r="CD524" s="12" t="str">
        <f t="shared" si="250"/>
        <v>Đ</v>
      </c>
      <c r="CE524" s="12" t="str">
        <f t="shared" si="250"/>
        <v>Đ</v>
      </c>
      <c r="CF524" s="12" t="str">
        <f t="shared" si="250"/>
        <v>Đ</v>
      </c>
      <c r="CG524" s="12" t="str">
        <f t="shared" si="250"/>
        <v>Đ</v>
      </c>
      <c r="CH524" s="12" t="str">
        <f t="shared" si="250"/>
        <v>Đ</v>
      </c>
      <c r="CI524" s="12" t="str">
        <f t="shared" si="250"/>
        <v>Đ</v>
      </c>
      <c r="CJ524" s="12" t="str">
        <f t="shared" si="250"/>
        <v>Đ</v>
      </c>
      <c r="CK524" s="12" t="str">
        <f>IF(CK523&lt;1,"CĐ",IF(CK523&lt;1.6,"CCG","Đ"))</f>
        <v>Đ</v>
      </c>
      <c r="CL524" s="162"/>
      <c r="CM524" s="161"/>
      <c r="CN524" s="162"/>
      <c r="CO524" s="161"/>
      <c r="CP524" s="162"/>
      <c r="CQ524" s="161"/>
      <c r="CR524" s="160"/>
      <c r="CS524" s="160"/>
    </row>
    <row r="525" spans="1:97">
      <c r="A525" s="165"/>
      <c r="B525" s="163" t="s">
        <v>344</v>
      </c>
      <c r="C525" s="25" t="s">
        <v>332</v>
      </c>
      <c r="D525" s="9"/>
      <c r="E525" s="8"/>
      <c r="F525" s="9"/>
      <c r="G525" s="23"/>
      <c r="H525" s="23"/>
      <c r="I525" s="23"/>
      <c r="J525" s="23"/>
      <c r="K525" s="23"/>
      <c r="L525" s="23"/>
      <c r="M525" s="23"/>
      <c r="N525" s="23"/>
      <c r="O525" s="23"/>
      <c r="P525" s="23"/>
      <c r="Q525" s="23"/>
      <c r="R525" s="23"/>
      <c r="S525" s="23"/>
      <c r="T525" s="23"/>
      <c r="U525" s="23"/>
      <c r="V525" s="23"/>
      <c r="W525" s="23"/>
      <c r="X525" s="23"/>
      <c r="Y525" s="91"/>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3"/>
      <c r="BD525" s="23"/>
      <c r="BE525" s="23"/>
      <c r="BF525" s="23"/>
      <c r="BG525" s="23"/>
      <c r="BH525" s="23"/>
      <c r="BI525" s="15">
        <f t="shared" ref="BI525:CK525" si="251">COUNTIFS($K$7:$K$445,"Ngôn ngữ",BI$7:BI$445,"2")</f>
        <v>67</v>
      </c>
      <c r="BJ525" s="15">
        <f t="shared" si="251"/>
        <v>67</v>
      </c>
      <c r="BK525" s="15">
        <f t="shared" si="251"/>
        <v>27</v>
      </c>
      <c r="BL525" s="15">
        <f t="shared" si="251"/>
        <v>57</v>
      </c>
      <c r="BM525" s="15">
        <f t="shared" si="251"/>
        <v>67</v>
      </c>
      <c r="BN525" s="15">
        <f t="shared" si="251"/>
        <v>67</v>
      </c>
      <c r="BO525" s="15">
        <f t="shared" si="251"/>
        <v>67</v>
      </c>
      <c r="BP525" s="15">
        <f t="shared" si="251"/>
        <v>28</v>
      </c>
      <c r="BQ525" s="15">
        <f t="shared" si="251"/>
        <v>67</v>
      </c>
      <c r="BR525" s="15">
        <f t="shared" si="251"/>
        <v>34</v>
      </c>
      <c r="BS525" s="15">
        <f t="shared" si="251"/>
        <v>67</v>
      </c>
      <c r="BT525" s="15">
        <f t="shared" si="251"/>
        <v>67</v>
      </c>
      <c r="BU525" s="15">
        <f t="shared" si="251"/>
        <v>67</v>
      </c>
      <c r="BV525" s="15">
        <f t="shared" si="251"/>
        <v>67</v>
      </c>
      <c r="BW525" s="15">
        <f t="shared" si="251"/>
        <v>67</v>
      </c>
      <c r="BX525" s="15">
        <f t="shared" si="251"/>
        <v>43</v>
      </c>
      <c r="BY525" s="15">
        <f t="shared" si="251"/>
        <v>67</v>
      </c>
      <c r="BZ525" s="15">
        <f t="shared" si="251"/>
        <v>67</v>
      </c>
      <c r="CA525" s="15">
        <f t="shared" si="251"/>
        <v>52</v>
      </c>
      <c r="CB525" s="15">
        <f t="shared" si="251"/>
        <v>28</v>
      </c>
      <c r="CC525" s="15">
        <f t="shared" si="251"/>
        <v>0</v>
      </c>
      <c r="CD525" s="15">
        <f t="shared" si="251"/>
        <v>67</v>
      </c>
      <c r="CE525" s="15">
        <f t="shared" si="251"/>
        <v>67</v>
      </c>
      <c r="CF525" s="15">
        <f t="shared" si="251"/>
        <v>67</v>
      </c>
      <c r="CG525" s="15">
        <f t="shared" si="251"/>
        <v>67</v>
      </c>
      <c r="CH525" s="15">
        <f t="shared" si="251"/>
        <v>67</v>
      </c>
      <c r="CI525" s="15">
        <f t="shared" si="251"/>
        <v>67</v>
      </c>
      <c r="CJ525" s="15">
        <f t="shared" si="251"/>
        <v>15</v>
      </c>
      <c r="CK525" s="15">
        <f t="shared" si="251"/>
        <v>67</v>
      </c>
      <c r="CL525" s="23"/>
      <c r="CM525" s="23"/>
      <c r="CN525" s="23"/>
      <c r="CO525" s="23"/>
      <c r="CP525" s="23"/>
      <c r="CQ525" s="23"/>
      <c r="CR525" s="23"/>
      <c r="CS525" s="23"/>
    </row>
    <row r="526" spans="1:97">
      <c r="A526" s="165"/>
      <c r="B526" s="163"/>
      <c r="C526" s="25" t="s">
        <v>333</v>
      </c>
      <c r="D526" s="9"/>
      <c r="E526" s="8"/>
      <c r="F526" s="9"/>
      <c r="G526" s="23"/>
      <c r="H526" s="23"/>
      <c r="I526" s="23"/>
      <c r="J526" s="23"/>
      <c r="K526" s="23"/>
      <c r="L526" s="23"/>
      <c r="M526" s="23"/>
      <c r="N526" s="23"/>
      <c r="O526" s="23"/>
      <c r="P526" s="23"/>
      <c r="Q526" s="23"/>
      <c r="R526" s="23"/>
      <c r="S526" s="23"/>
      <c r="T526" s="23"/>
      <c r="U526" s="23"/>
      <c r="V526" s="23"/>
      <c r="W526" s="23"/>
      <c r="X526" s="23"/>
      <c r="Y526" s="91"/>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15">
        <f t="shared" ref="BI526:CK526" si="252">COUNTIFS($K$7:$K$445,"Ngôn ngữ",BI$7:BI$445,"1")</f>
        <v>0</v>
      </c>
      <c r="BJ526" s="15">
        <f t="shared" si="252"/>
        <v>0</v>
      </c>
      <c r="BK526" s="15">
        <f t="shared" si="252"/>
        <v>40</v>
      </c>
      <c r="BL526" s="15">
        <f t="shared" si="252"/>
        <v>10</v>
      </c>
      <c r="BM526" s="15">
        <f t="shared" si="252"/>
        <v>0</v>
      </c>
      <c r="BN526" s="15">
        <f t="shared" si="252"/>
        <v>0</v>
      </c>
      <c r="BO526" s="15">
        <f t="shared" si="252"/>
        <v>0</v>
      </c>
      <c r="BP526" s="15">
        <f t="shared" si="252"/>
        <v>39</v>
      </c>
      <c r="BQ526" s="15">
        <f t="shared" si="252"/>
        <v>0</v>
      </c>
      <c r="BR526" s="15">
        <f t="shared" si="252"/>
        <v>33</v>
      </c>
      <c r="BS526" s="15">
        <f t="shared" si="252"/>
        <v>0</v>
      </c>
      <c r="BT526" s="15">
        <f t="shared" si="252"/>
        <v>0</v>
      </c>
      <c r="BU526" s="15">
        <f t="shared" si="252"/>
        <v>0</v>
      </c>
      <c r="BV526" s="15">
        <f t="shared" si="252"/>
        <v>0</v>
      </c>
      <c r="BW526" s="15">
        <f t="shared" si="252"/>
        <v>0</v>
      </c>
      <c r="BX526" s="15">
        <f t="shared" si="252"/>
        <v>24</v>
      </c>
      <c r="BY526" s="15">
        <f t="shared" si="252"/>
        <v>0</v>
      </c>
      <c r="BZ526" s="15">
        <f t="shared" si="252"/>
        <v>0</v>
      </c>
      <c r="CA526" s="15">
        <f t="shared" si="252"/>
        <v>15</v>
      </c>
      <c r="CB526" s="15">
        <f t="shared" si="252"/>
        <v>39</v>
      </c>
      <c r="CC526" s="15">
        <f t="shared" si="252"/>
        <v>34</v>
      </c>
      <c r="CD526" s="15">
        <f t="shared" si="252"/>
        <v>0</v>
      </c>
      <c r="CE526" s="15">
        <f t="shared" si="252"/>
        <v>0</v>
      </c>
      <c r="CF526" s="15">
        <f t="shared" si="252"/>
        <v>0</v>
      </c>
      <c r="CG526" s="15">
        <f t="shared" si="252"/>
        <v>0</v>
      </c>
      <c r="CH526" s="15">
        <f t="shared" si="252"/>
        <v>0</v>
      </c>
      <c r="CI526" s="15">
        <f t="shared" si="252"/>
        <v>0</v>
      </c>
      <c r="CJ526" s="15">
        <f t="shared" si="252"/>
        <v>0</v>
      </c>
      <c r="CK526" s="15">
        <f t="shared" si="252"/>
        <v>0</v>
      </c>
      <c r="CL526" s="23"/>
      <c r="CM526" s="23"/>
      <c r="CN526" s="23"/>
      <c r="CO526" s="23"/>
      <c r="CP526" s="23"/>
      <c r="CQ526" s="23"/>
      <c r="CR526" s="23"/>
      <c r="CS526" s="23"/>
    </row>
    <row r="527" spans="1:97">
      <c r="A527" s="165"/>
      <c r="B527" s="163"/>
      <c r="C527" s="25" t="s">
        <v>334</v>
      </c>
      <c r="D527" s="9"/>
      <c r="E527" s="8"/>
      <c r="F527" s="9"/>
      <c r="G527" s="23"/>
      <c r="H527" s="23"/>
      <c r="I527" s="23"/>
      <c r="J527" s="23"/>
      <c r="K527" s="23"/>
      <c r="L527" s="23"/>
      <c r="M527" s="23"/>
      <c r="N527" s="23"/>
      <c r="O527" s="23"/>
      <c r="P527" s="23"/>
      <c r="Q527" s="23"/>
      <c r="R527" s="23"/>
      <c r="S527" s="23"/>
      <c r="T527" s="23"/>
      <c r="U527" s="23"/>
      <c r="V527" s="23"/>
      <c r="W527" s="23"/>
      <c r="X527" s="23"/>
      <c r="Y527" s="91"/>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15">
        <f t="shared" ref="BI527:CK527" si="253">COUNTIFS($K$7:$K$445,"Ngôn ngữ",BI$7:BI$445,"0")</f>
        <v>0</v>
      </c>
      <c r="BJ527" s="15">
        <f t="shared" si="253"/>
        <v>0</v>
      </c>
      <c r="BK527" s="15">
        <f t="shared" si="253"/>
        <v>0</v>
      </c>
      <c r="BL527" s="15">
        <f t="shared" si="253"/>
        <v>0</v>
      </c>
      <c r="BM527" s="15">
        <f t="shared" si="253"/>
        <v>0</v>
      </c>
      <c r="BN527" s="15">
        <f t="shared" si="253"/>
        <v>0</v>
      </c>
      <c r="BO527" s="15">
        <f t="shared" si="253"/>
        <v>0</v>
      </c>
      <c r="BP527" s="15">
        <f t="shared" si="253"/>
        <v>0</v>
      </c>
      <c r="BQ527" s="15">
        <f t="shared" si="253"/>
        <v>0</v>
      </c>
      <c r="BR527" s="15">
        <f t="shared" si="253"/>
        <v>0</v>
      </c>
      <c r="BS527" s="15">
        <f t="shared" si="253"/>
        <v>0</v>
      </c>
      <c r="BT527" s="15">
        <f t="shared" si="253"/>
        <v>0</v>
      </c>
      <c r="BU527" s="15">
        <f t="shared" si="253"/>
        <v>0</v>
      </c>
      <c r="BV527" s="15">
        <f t="shared" si="253"/>
        <v>0</v>
      </c>
      <c r="BW527" s="15">
        <f t="shared" si="253"/>
        <v>0</v>
      </c>
      <c r="BX527" s="15">
        <f t="shared" si="253"/>
        <v>0</v>
      </c>
      <c r="BY527" s="15">
        <f t="shared" si="253"/>
        <v>0</v>
      </c>
      <c r="BZ527" s="15">
        <f t="shared" si="253"/>
        <v>0</v>
      </c>
      <c r="CA527" s="15">
        <f t="shared" si="253"/>
        <v>0</v>
      </c>
      <c r="CB527" s="15">
        <f t="shared" si="253"/>
        <v>0</v>
      </c>
      <c r="CC527" s="15">
        <f t="shared" si="253"/>
        <v>33</v>
      </c>
      <c r="CD527" s="15">
        <f t="shared" si="253"/>
        <v>0</v>
      </c>
      <c r="CE527" s="15">
        <f t="shared" si="253"/>
        <v>0</v>
      </c>
      <c r="CF527" s="15">
        <f t="shared" si="253"/>
        <v>0</v>
      </c>
      <c r="CG527" s="15">
        <f t="shared" si="253"/>
        <v>0</v>
      </c>
      <c r="CH527" s="15">
        <f t="shared" si="253"/>
        <v>0</v>
      </c>
      <c r="CI527" s="15">
        <f t="shared" si="253"/>
        <v>0</v>
      </c>
      <c r="CJ527" s="15">
        <f t="shared" si="253"/>
        <v>0</v>
      </c>
      <c r="CK527" s="15">
        <f t="shared" si="253"/>
        <v>0</v>
      </c>
      <c r="CL527" s="23"/>
      <c r="CM527" s="23"/>
      <c r="CN527" s="23"/>
      <c r="CO527" s="23"/>
      <c r="CP527" s="23"/>
      <c r="CQ527" s="23"/>
      <c r="CR527" s="23"/>
      <c r="CS527" s="23"/>
    </row>
    <row r="528" spans="1:97">
      <c r="A528" s="165"/>
      <c r="B528" s="163"/>
      <c r="C528" s="164" t="s">
        <v>345</v>
      </c>
      <c r="D528" s="9"/>
      <c r="E528" s="8"/>
      <c r="F528" s="9"/>
      <c r="G528" s="23"/>
      <c r="H528" s="23"/>
      <c r="I528" s="23"/>
      <c r="J528" s="23"/>
      <c r="K528" s="23"/>
      <c r="L528" s="23"/>
      <c r="M528" s="23"/>
      <c r="N528" s="23"/>
      <c r="O528" s="23"/>
      <c r="P528" s="23"/>
      <c r="Q528" s="23"/>
      <c r="R528" s="23"/>
      <c r="S528" s="23"/>
      <c r="T528" s="23"/>
      <c r="U528" s="23"/>
      <c r="V528" s="23"/>
      <c r="W528" s="23"/>
      <c r="X528" s="23"/>
      <c r="Y528" s="91"/>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14">
        <f t="shared" ref="BI528:CK528" si="254">(((BI525*2)+(BI526*1)+(BI527*0)))/(BI525+BI526+BI527)</f>
        <v>2</v>
      </c>
      <c r="BJ528" s="14">
        <f t="shared" si="254"/>
        <v>2</v>
      </c>
      <c r="BK528" s="14">
        <f t="shared" si="254"/>
        <v>1.4029850746268657</v>
      </c>
      <c r="BL528" s="14">
        <f t="shared" si="254"/>
        <v>1.8507462686567164</v>
      </c>
      <c r="BM528" s="14">
        <f t="shared" si="254"/>
        <v>2</v>
      </c>
      <c r="BN528" s="14">
        <f t="shared" si="254"/>
        <v>2</v>
      </c>
      <c r="BO528" s="14">
        <f t="shared" si="254"/>
        <v>2</v>
      </c>
      <c r="BP528" s="14">
        <f t="shared" si="254"/>
        <v>1.4179104477611941</v>
      </c>
      <c r="BQ528" s="14">
        <f t="shared" si="254"/>
        <v>2</v>
      </c>
      <c r="BR528" s="14">
        <f t="shared" si="254"/>
        <v>1.5074626865671641</v>
      </c>
      <c r="BS528" s="14">
        <f t="shared" si="254"/>
        <v>2</v>
      </c>
      <c r="BT528" s="14">
        <f t="shared" si="254"/>
        <v>2</v>
      </c>
      <c r="BU528" s="14">
        <f t="shared" si="254"/>
        <v>2</v>
      </c>
      <c r="BV528" s="14">
        <f t="shared" si="254"/>
        <v>2</v>
      </c>
      <c r="BW528" s="14">
        <f t="shared" si="254"/>
        <v>2</v>
      </c>
      <c r="BX528" s="14">
        <f t="shared" si="254"/>
        <v>1.6417910447761195</v>
      </c>
      <c r="BY528" s="14">
        <f t="shared" si="254"/>
        <v>2</v>
      </c>
      <c r="BZ528" s="14">
        <f t="shared" si="254"/>
        <v>2</v>
      </c>
      <c r="CA528" s="14">
        <f t="shared" si="254"/>
        <v>1.7761194029850746</v>
      </c>
      <c r="CB528" s="14">
        <f t="shared" si="254"/>
        <v>1.4179104477611941</v>
      </c>
      <c r="CC528" s="14">
        <f t="shared" si="254"/>
        <v>0.5074626865671642</v>
      </c>
      <c r="CD528" s="14">
        <f t="shared" si="254"/>
        <v>2</v>
      </c>
      <c r="CE528" s="14">
        <f t="shared" si="254"/>
        <v>2</v>
      </c>
      <c r="CF528" s="14">
        <f t="shared" si="254"/>
        <v>2</v>
      </c>
      <c r="CG528" s="14">
        <f t="shared" si="254"/>
        <v>2</v>
      </c>
      <c r="CH528" s="14">
        <f t="shared" si="254"/>
        <v>2</v>
      </c>
      <c r="CI528" s="14">
        <f t="shared" si="254"/>
        <v>2</v>
      </c>
      <c r="CJ528" s="14">
        <f t="shared" si="254"/>
        <v>2</v>
      </c>
      <c r="CK528" s="14">
        <f t="shared" si="254"/>
        <v>2</v>
      </c>
      <c r="CL528" s="162">
        <f>COUNTIF($BI529:$CK529,"Đ")</f>
        <v>24</v>
      </c>
      <c r="CM528" s="161">
        <f>CL528/COUNTA($BI529:$CK529)</f>
        <v>0.82758620689655171</v>
      </c>
      <c r="CN528" s="162">
        <f>COUNTIF($BI529:$CK529,"CCG")</f>
        <v>4</v>
      </c>
      <c r="CO528" s="161">
        <f>CN528/COUNTA($BI529:$CK529)</f>
        <v>0.13793103448275862</v>
      </c>
      <c r="CP528" s="162">
        <f>COUNTIF($BI529:$CK529,"CĐ")</f>
        <v>1</v>
      </c>
      <c r="CQ528" s="161">
        <f>CP528/COUNTA($BI529:$CK529)</f>
        <v>3.4482758620689655E-2</v>
      </c>
      <c r="CR528" s="160">
        <f>(((CL528*2)+(CN528*1)+(CP528*0)))/(CL528+CN528+CP528)</f>
        <v>1.7931034482758621</v>
      </c>
      <c r="CS528" s="160" t="str">
        <f>IF(CR528&gt;=1.6,"Đạt mục tiêu",IF(CR528&gt;=1,"Cần cố gắng","Chưa đạt"))</f>
        <v>Đạt mục tiêu</v>
      </c>
    </row>
    <row r="529" spans="1:97">
      <c r="A529" s="165"/>
      <c r="B529" s="163"/>
      <c r="C529" s="164"/>
      <c r="D529" s="9"/>
      <c r="E529" s="8"/>
      <c r="F529" s="9"/>
      <c r="G529" s="23"/>
      <c r="H529" s="23"/>
      <c r="I529" s="23"/>
      <c r="J529" s="23"/>
      <c r="K529" s="23"/>
      <c r="L529" s="23"/>
      <c r="M529" s="23"/>
      <c r="N529" s="23"/>
      <c r="O529" s="23"/>
      <c r="P529" s="23"/>
      <c r="Q529" s="23"/>
      <c r="R529" s="23"/>
      <c r="S529" s="23"/>
      <c r="T529" s="23"/>
      <c r="U529" s="23"/>
      <c r="V529" s="23"/>
      <c r="W529" s="23"/>
      <c r="X529" s="23"/>
      <c r="Y529" s="91"/>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14" t="str">
        <f>IF(BI528&lt;1,"CĐ",IF(BI528&lt;1.6,"CCG","Đ"))</f>
        <v>Đ</v>
      </c>
      <c r="BJ529" s="14" t="str">
        <f t="shared" ref="BJ529:CJ529" si="255">IF(BJ528&lt;1,"CĐ",IF(BJ528&lt;1.6,"CCG","Đ"))</f>
        <v>Đ</v>
      </c>
      <c r="BK529" s="14" t="str">
        <f t="shared" si="255"/>
        <v>CCG</v>
      </c>
      <c r="BL529" s="14" t="str">
        <f t="shared" si="255"/>
        <v>Đ</v>
      </c>
      <c r="BM529" s="14" t="str">
        <f t="shared" si="255"/>
        <v>Đ</v>
      </c>
      <c r="BN529" s="14" t="str">
        <f t="shared" si="255"/>
        <v>Đ</v>
      </c>
      <c r="BO529" s="14" t="str">
        <f t="shared" si="255"/>
        <v>Đ</v>
      </c>
      <c r="BP529" s="14" t="str">
        <f t="shared" si="255"/>
        <v>CCG</v>
      </c>
      <c r="BQ529" s="14" t="str">
        <f t="shared" si="255"/>
        <v>Đ</v>
      </c>
      <c r="BR529" s="14" t="str">
        <f t="shared" si="255"/>
        <v>CCG</v>
      </c>
      <c r="BS529" s="14" t="str">
        <f t="shared" si="255"/>
        <v>Đ</v>
      </c>
      <c r="BT529" s="14" t="str">
        <f t="shared" si="255"/>
        <v>Đ</v>
      </c>
      <c r="BU529" s="14" t="str">
        <f t="shared" si="255"/>
        <v>Đ</v>
      </c>
      <c r="BV529" s="14" t="str">
        <f t="shared" si="255"/>
        <v>Đ</v>
      </c>
      <c r="BW529" s="14" t="str">
        <f t="shared" si="255"/>
        <v>Đ</v>
      </c>
      <c r="BX529" s="14" t="str">
        <f t="shared" si="255"/>
        <v>Đ</v>
      </c>
      <c r="BY529" s="14" t="str">
        <f t="shared" si="255"/>
        <v>Đ</v>
      </c>
      <c r="BZ529" s="14" t="str">
        <f t="shared" si="255"/>
        <v>Đ</v>
      </c>
      <c r="CA529" s="14" t="str">
        <f t="shared" si="255"/>
        <v>Đ</v>
      </c>
      <c r="CB529" s="14" t="str">
        <f t="shared" si="255"/>
        <v>CCG</v>
      </c>
      <c r="CC529" s="14" t="str">
        <f t="shared" si="255"/>
        <v>CĐ</v>
      </c>
      <c r="CD529" s="14" t="str">
        <f t="shared" si="255"/>
        <v>Đ</v>
      </c>
      <c r="CE529" s="14" t="str">
        <f t="shared" si="255"/>
        <v>Đ</v>
      </c>
      <c r="CF529" s="14" t="str">
        <f t="shared" si="255"/>
        <v>Đ</v>
      </c>
      <c r="CG529" s="14" t="str">
        <f t="shared" si="255"/>
        <v>Đ</v>
      </c>
      <c r="CH529" s="14" t="str">
        <f t="shared" si="255"/>
        <v>Đ</v>
      </c>
      <c r="CI529" s="14" t="str">
        <f t="shared" si="255"/>
        <v>Đ</v>
      </c>
      <c r="CJ529" s="14" t="str">
        <f t="shared" si="255"/>
        <v>Đ</v>
      </c>
      <c r="CK529" s="14" t="str">
        <f>IF(CK528&lt;1,"CĐ",IF(CK528&lt;1.6,"CCG","Đ"))</f>
        <v>Đ</v>
      </c>
      <c r="CL529" s="162"/>
      <c r="CM529" s="161"/>
      <c r="CN529" s="162"/>
      <c r="CO529" s="161"/>
      <c r="CP529" s="162"/>
      <c r="CQ529" s="161"/>
      <c r="CR529" s="160"/>
      <c r="CS529" s="160"/>
    </row>
    <row r="530" spans="1:97">
      <c r="A530" s="165"/>
      <c r="B530" s="165" t="s">
        <v>372</v>
      </c>
      <c r="C530" s="6" t="s">
        <v>332</v>
      </c>
      <c r="D530" s="5"/>
      <c r="E530" s="7"/>
      <c r="F530" s="5"/>
      <c r="G530" s="24"/>
      <c r="H530" s="24"/>
      <c r="I530" s="24"/>
      <c r="J530" s="24"/>
      <c r="K530" s="24"/>
      <c r="L530" s="24"/>
      <c r="M530" s="24"/>
      <c r="N530" s="24"/>
      <c r="O530" s="24"/>
      <c r="P530" s="24"/>
      <c r="Q530" s="24"/>
      <c r="R530" s="24"/>
      <c r="S530" s="24"/>
      <c r="T530" s="24"/>
      <c r="U530" s="24"/>
      <c r="V530" s="24"/>
      <c r="W530" s="24"/>
      <c r="X530" s="24"/>
      <c r="Y530" s="91"/>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11">
        <f t="shared" ref="BI530:CK530" si="256">COUNTIFS($K$7:$K$445,"TCKNXH",BI$7:BI$445,"2")</f>
        <v>23</v>
      </c>
      <c r="BJ530" s="11">
        <f t="shared" si="256"/>
        <v>23</v>
      </c>
      <c r="BK530" s="11">
        <f t="shared" si="256"/>
        <v>15</v>
      </c>
      <c r="BL530" s="11">
        <f t="shared" si="256"/>
        <v>20</v>
      </c>
      <c r="BM530" s="11">
        <f t="shared" si="256"/>
        <v>23</v>
      </c>
      <c r="BN530" s="11">
        <f t="shared" si="256"/>
        <v>23</v>
      </c>
      <c r="BO530" s="11">
        <f t="shared" si="256"/>
        <v>23</v>
      </c>
      <c r="BP530" s="11">
        <f t="shared" si="256"/>
        <v>15</v>
      </c>
      <c r="BQ530" s="11">
        <f t="shared" si="256"/>
        <v>23</v>
      </c>
      <c r="BR530" s="11">
        <f t="shared" si="256"/>
        <v>16</v>
      </c>
      <c r="BS530" s="11">
        <f t="shared" si="256"/>
        <v>23</v>
      </c>
      <c r="BT530" s="11">
        <f t="shared" si="256"/>
        <v>23</v>
      </c>
      <c r="BU530" s="11">
        <f t="shared" si="256"/>
        <v>23</v>
      </c>
      <c r="BV530" s="11">
        <f t="shared" si="256"/>
        <v>23</v>
      </c>
      <c r="BW530" s="11">
        <f t="shared" si="256"/>
        <v>23</v>
      </c>
      <c r="BX530" s="11">
        <f t="shared" si="256"/>
        <v>17</v>
      </c>
      <c r="BY530" s="11">
        <f t="shared" si="256"/>
        <v>23</v>
      </c>
      <c r="BZ530" s="11">
        <f t="shared" si="256"/>
        <v>23</v>
      </c>
      <c r="CA530" s="11">
        <f t="shared" si="256"/>
        <v>17</v>
      </c>
      <c r="CB530" s="11">
        <f t="shared" si="256"/>
        <v>15</v>
      </c>
      <c r="CC530" s="11">
        <f t="shared" si="256"/>
        <v>0</v>
      </c>
      <c r="CD530" s="11">
        <f t="shared" si="256"/>
        <v>23</v>
      </c>
      <c r="CE530" s="11">
        <f t="shared" si="256"/>
        <v>23</v>
      </c>
      <c r="CF530" s="11">
        <f t="shared" si="256"/>
        <v>23</v>
      </c>
      <c r="CG530" s="11">
        <f t="shared" si="256"/>
        <v>23</v>
      </c>
      <c r="CH530" s="11">
        <f t="shared" si="256"/>
        <v>23</v>
      </c>
      <c r="CI530" s="11">
        <f t="shared" si="256"/>
        <v>23</v>
      </c>
      <c r="CJ530" s="11">
        <f t="shared" si="256"/>
        <v>3</v>
      </c>
      <c r="CK530" s="11">
        <f t="shared" si="256"/>
        <v>23</v>
      </c>
      <c r="CL530" s="24"/>
      <c r="CM530" s="24"/>
      <c r="CN530" s="24"/>
      <c r="CO530" s="24"/>
      <c r="CP530" s="24"/>
      <c r="CQ530" s="24"/>
      <c r="CR530" s="24"/>
      <c r="CS530" s="24"/>
    </row>
    <row r="531" spans="1:97">
      <c r="A531" s="165"/>
      <c r="B531" s="165"/>
      <c r="C531" s="6" t="s">
        <v>333</v>
      </c>
      <c r="D531" s="5"/>
      <c r="E531" s="7"/>
      <c r="F531" s="5"/>
      <c r="G531" s="24"/>
      <c r="H531" s="24"/>
      <c r="I531" s="24"/>
      <c r="J531" s="24"/>
      <c r="K531" s="24"/>
      <c r="L531" s="24"/>
      <c r="M531" s="24"/>
      <c r="N531" s="24"/>
      <c r="O531" s="24"/>
      <c r="P531" s="24"/>
      <c r="Q531" s="24"/>
      <c r="R531" s="24"/>
      <c r="S531" s="24"/>
      <c r="T531" s="24"/>
      <c r="U531" s="24"/>
      <c r="V531" s="24"/>
      <c r="W531" s="24"/>
      <c r="X531" s="24"/>
      <c r="Y531" s="91"/>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11">
        <f t="shared" ref="BI531:CK531" si="257">COUNTIFS($K$7:$K$445,"TCKNXH",BI$7:BI$445,"1")</f>
        <v>0</v>
      </c>
      <c r="BJ531" s="11">
        <f t="shared" si="257"/>
        <v>0</v>
      </c>
      <c r="BK531" s="11">
        <f t="shared" si="257"/>
        <v>8</v>
      </c>
      <c r="BL531" s="11">
        <f t="shared" si="257"/>
        <v>3</v>
      </c>
      <c r="BM531" s="11">
        <f t="shared" si="257"/>
        <v>0</v>
      </c>
      <c r="BN531" s="11">
        <f t="shared" si="257"/>
        <v>0</v>
      </c>
      <c r="BO531" s="11">
        <f t="shared" si="257"/>
        <v>0</v>
      </c>
      <c r="BP531" s="11">
        <f t="shared" si="257"/>
        <v>8</v>
      </c>
      <c r="BQ531" s="11">
        <f t="shared" si="257"/>
        <v>0</v>
      </c>
      <c r="BR531" s="11">
        <f t="shared" si="257"/>
        <v>7</v>
      </c>
      <c r="BS531" s="11">
        <f t="shared" si="257"/>
        <v>0</v>
      </c>
      <c r="BT531" s="11">
        <f t="shared" si="257"/>
        <v>0</v>
      </c>
      <c r="BU531" s="11">
        <f t="shared" si="257"/>
        <v>0</v>
      </c>
      <c r="BV531" s="11">
        <f t="shared" si="257"/>
        <v>0</v>
      </c>
      <c r="BW531" s="11">
        <f t="shared" si="257"/>
        <v>0</v>
      </c>
      <c r="BX531" s="11">
        <f t="shared" si="257"/>
        <v>6</v>
      </c>
      <c r="BY531" s="11">
        <f t="shared" si="257"/>
        <v>0</v>
      </c>
      <c r="BZ531" s="11">
        <f t="shared" si="257"/>
        <v>0</v>
      </c>
      <c r="CA531" s="11">
        <f t="shared" si="257"/>
        <v>6</v>
      </c>
      <c r="CB531" s="11">
        <f t="shared" si="257"/>
        <v>8</v>
      </c>
      <c r="CC531" s="11">
        <f t="shared" si="257"/>
        <v>22</v>
      </c>
      <c r="CD531" s="11">
        <f t="shared" si="257"/>
        <v>0</v>
      </c>
      <c r="CE531" s="11">
        <f t="shared" si="257"/>
        <v>0</v>
      </c>
      <c r="CF531" s="11">
        <f t="shared" si="257"/>
        <v>0</v>
      </c>
      <c r="CG531" s="11">
        <f t="shared" si="257"/>
        <v>0</v>
      </c>
      <c r="CH531" s="11">
        <f t="shared" si="257"/>
        <v>0</v>
      </c>
      <c r="CI531" s="11">
        <f t="shared" si="257"/>
        <v>0</v>
      </c>
      <c r="CJ531" s="11">
        <f t="shared" si="257"/>
        <v>0</v>
      </c>
      <c r="CK531" s="11">
        <f t="shared" si="257"/>
        <v>0</v>
      </c>
      <c r="CL531" s="24"/>
      <c r="CM531" s="24"/>
      <c r="CN531" s="24"/>
      <c r="CO531" s="24"/>
      <c r="CP531" s="24"/>
      <c r="CQ531" s="24"/>
      <c r="CR531" s="24"/>
      <c r="CS531" s="24"/>
    </row>
    <row r="532" spans="1:97">
      <c r="A532" s="165"/>
      <c r="B532" s="165"/>
      <c r="C532" s="6" t="s">
        <v>334</v>
      </c>
      <c r="D532" s="5"/>
      <c r="E532" s="7"/>
      <c r="F532" s="5"/>
      <c r="G532" s="24"/>
      <c r="H532" s="24"/>
      <c r="I532" s="24"/>
      <c r="J532" s="24"/>
      <c r="K532" s="24"/>
      <c r="L532" s="24"/>
      <c r="M532" s="24"/>
      <c r="N532" s="24"/>
      <c r="O532" s="24"/>
      <c r="P532" s="24"/>
      <c r="Q532" s="24"/>
      <c r="R532" s="24"/>
      <c r="S532" s="24"/>
      <c r="T532" s="24"/>
      <c r="U532" s="24"/>
      <c r="V532" s="24"/>
      <c r="W532" s="24"/>
      <c r="X532" s="24"/>
      <c r="Y532" s="91"/>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11">
        <f t="shared" ref="BI532:CK532" si="258">COUNTIFS($K$7:$K$445,"TCKNXH",BI$7:BI$445,"0")</f>
        <v>0</v>
      </c>
      <c r="BJ532" s="11">
        <f t="shared" si="258"/>
        <v>0</v>
      </c>
      <c r="BK532" s="11">
        <f t="shared" si="258"/>
        <v>0</v>
      </c>
      <c r="BL532" s="11">
        <f t="shared" si="258"/>
        <v>0</v>
      </c>
      <c r="BM532" s="11">
        <f t="shared" si="258"/>
        <v>0</v>
      </c>
      <c r="BN532" s="11">
        <f t="shared" si="258"/>
        <v>0</v>
      </c>
      <c r="BO532" s="11">
        <f t="shared" si="258"/>
        <v>0</v>
      </c>
      <c r="BP532" s="11">
        <f t="shared" si="258"/>
        <v>0</v>
      </c>
      <c r="BQ532" s="11">
        <f t="shared" si="258"/>
        <v>0</v>
      </c>
      <c r="BR532" s="11">
        <f t="shared" si="258"/>
        <v>0</v>
      </c>
      <c r="BS532" s="11">
        <f t="shared" si="258"/>
        <v>0</v>
      </c>
      <c r="BT532" s="11">
        <f t="shared" si="258"/>
        <v>0</v>
      </c>
      <c r="BU532" s="11">
        <f t="shared" si="258"/>
        <v>0</v>
      </c>
      <c r="BV532" s="11">
        <f t="shared" si="258"/>
        <v>0</v>
      </c>
      <c r="BW532" s="11">
        <f t="shared" si="258"/>
        <v>0</v>
      </c>
      <c r="BX532" s="11">
        <f t="shared" si="258"/>
        <v>0</v>
      </c>
      <c r="BY532" s="11">
        <f t="shared" si="258"/>
        <v>0</v>
      </c>
      <c r="BZ532" s="11">
        <f t="shared" si="258"/>
        <v>0</v>
      </c>
      <c r="CA532" s="11">
        <f t="shared" si="258"/>
        <v>0</v>
      </c>
      <c r="CB532" s="11">
        <f t="shared" si="258"/>
        <v>0</v>
      </c>
      <c r="CC532" s="11">
        <f t="shared" si="258"/>
        <v>1</v>
      </c>
      <c r="CD532" s="11">
        <f t="shared" si="258"/>
        <v>0</v>
      </c>
      <c r="CE532" s="11">
        <f t="shared" si="258"/>
        <v>0</v>
      </c>
      <c r="CF532" s="11">
        <f t="shared" si="258"/>
        <v>0</v>
      </c>
      <c r="CG532" s="11">
        <f t="shared" si="258"/>
        <v>0</v>
      </c>
      <c r="CH532" s="11">
        <f t="shared" si="258"/>
        <v>0</v>
      </c>
      <c r="CI532" s="11">
        <f t="shared" si="258"/>
        <v>0</v>
      </c>
      <c r="CJ532" s="11">
        <f t="shared" si="258"/>
        <v>0</v>
      </c>
      <c r="CK532" s="11">
        <f t="shared" si="258"/>
        <v>0</v>
      </c>
      <c r="CL532" s="24"/>
      <c r="CM532" s="24"/>
      <c r="CN532" s="24"/>
      <c r="CO532" s="24"/>
      <c r="CP532" s="24"/>
      <c r="CQ532" s="24"/>
      <c r="CR532" s="24"/>
      <c r="CS532" s="24"/>
    </row>
    <row r="533" spans="1:97">
      <c r="A533" s="165"/>
      <c r="B533" s="165"/>
      <c r="C533" s="166" t="s">
        <v>347</v>
      </c>
      <c r="D533" s="5"/>
      <c r="E533" s="7"/>
      <c r="F533" s="5"/>
      <c r="G533" s="24"/>
      <c r="H533" s="24"/>
      <c r="I533" s="24"/>
      <c r="J533" s="24"/>
      <c r="K533" s="24"/>
      <c r="L533" s="24"/>
      <c r="M533" s="24"/>
      <c r="N533" s="24"/>
      <c r="O533" s="24"/>
      <c r="P533" s="24"/>
      <c r="Q533" s="24"/>
      <c r="R533" s="24"/>
      <c r="S533" s="24"/>
      <c r="T533" s="24"/>
      <c r="U533" s="24"/>
      <c r="V533" s="24"/>
      <c r="W533" s="24"/>
      <c r="X533" s="24"/>
      <c r="Y533" s="91"/>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12">
        <f t="shared" ref="BI533:CK533" si="259">(((BI530*2)+(BI531*1)+(BI532*0)))/(BI530+BI531+BI532)</f>
        <v>2</v>
      </c>
      <c r="BJ533" s="12">
        <f t="shared" si="259"/>
        <v>2</v>
      </c>
      <c r="BK533" s="12">
        <f t="shared" si="259"/>
        <v>1.6521739130434783</v>
      </c>
      <c r="BL533" s="12">
        <f t="shared" si="259"/>
        <v>1.8695652173913044</v>
      </c>
      <c r="BM533" s="12">
        <f t="shared" si="259"/>
        <v>2</v>
      </c>
      <c r="BN533" s="12">
        <f t="shared" si="259"/>
        <v>2</v>
      </c>
      <c r="BO533" s="12">
        <f t="shared" si="259"/>
        <v>2</v>
      </c>
      <c r="BP533" s="12">
        <f t="shared" si="259"/>
        <v>1.6521739130434783</v>
      </c>
      <c r="BQ533" s="12">
        <f t="shared" si="259"/>
        <v>2</v>
      </c>
      <c r="BR533" s="12">
        <f t="shared" si="259"/>
        <v>1.6956521739130435</v>
      </c>
      <c r="BS533" s="12">
        <f t="shared" si="259"/>
        <v>2</v>
      </c>
      <c r="BT533" s="12">
        <f t="shared" si="259"/>
        <v>2</v>
      </c>
      <c r="BU533" s="12">
        <f t="shared" si="259"/>
        <v>2</v>
      </c>
      <c r="BV533" s="12">
        <f t="shared" si="259"/>
        <v>2</v>
      </c>
      <c r="BW533" s="12">
        <f t="shared" si="259"/>
        <v>2</v>
      </c>
      <c r="BX533" s="12">
        <f t="shared" si="259"/>
        <v>1.7391304347826086</v>
      </c>
      <c r="BY533" s="12">
        <f t="shared" si="259"/>
        <v>2</v>
      </c>
      <c r="BZ533" s="12">
        <f t="shared" si="259"/>
        <v>2</v>
      </c>
      <c r="CA533" s="12">
        <f t="shared" si="259"/>
        <v>1.7391304347826086</v>
      </c>
      <c r="CB533" s="12">
        <f t="shared" si="259"/>
        <v>1.6521739130434783</v>
      </c>
      <c r="CC533" s="12">
        <f t="shared" si="259"/>
        <v>0.95652173913043481</v>
      </c>
      <c r="CD533" s="12">
        <f t="shared" si="259"/>
        <v>2</v>
      </c>
      <c r="CE533" s="12">
        <f t="shared" si="259"/>
        <v>2</v>
      </c>
      <c r="CF533" s="12">
        <f t="shared" si="259"/>
        <v>2</v>
      </c>
      <c r="CG533" s="12">
        <f t="shared" si="259"/>
        <v>2</v>
      </c>
      <c r="CH533" s="12">
        <f t="shared" si="259"/>
        <v>2</v>
      </c>
      <c r="CI533" s="12">
        <f t="shared" si="259"/>
        <v>2</v>
      </c>
      <c r="CJ533" s="12">
        <f t="shared" si="259"/>
        <v>2</v>
      </c>
      <c r="CK533" s="12">
        <f t="shared" si="259"/>
        <v>2</v>
      </c>
      <c r="CL533" s="162">
        <f>COUNTIF($BI534:$CK534,"Đ")</f>
        <v>28</v>
      </c>
      <c r="CM533" s="161">
        <f>CL533/COUNTA($BI534:$CK534)</f>
        <v>0.96551724137931039</v>
      </c>
      <c r="CN533" s="162">
        <f>COUNTIF($BI534:$CK534,"CCG")</f>
        <v>0</v>
      </c>
      <c r="CO533" s="161">
        <f>CN533/COUNTA($BI534:$CK534)</f>
        <v>0</v>
      </c>
      <c r="CP533" s="162">
        <f>COUNTIF($BI534:$CK534,"CĐ")</f>
        <v>1</v>
      </c>
      <c r="CQ533" s="161">
        <f>CP533/COUNTA($BI534:$CK534)</f>
        <v>3.4482758620689655E-2</v>
      </c>
      <c r="CR533" s="160">
        <f>(((CL533*2)+(CN533*1)+(CP533*0)))/(CL533+CN533+CP533)</f>
        <v>1.9310344827586208</v>
      </c>
      <c r="CS533" s="160" t="str">
        <f>IF(CR533&gt;=1.6,"Đạt mục tiêu",IF(CR533&gt;=1,"Cần cố gắng","Chưa đạt"))</f>
        <v>Đạt mục tiêu</v>
      </c>
    </row>
    <row r="534" spans="1:97">
      <c r="A534" s="165"/>
      <c r="B534" s="165"/>
      <c r="C534" s="166"/>
      <c r="D534" s="5"/>
      <c r="E534" s="7"/>
      <c r="F534" s="5"/>
      <c r="G534" s="24"/>
      <c r="H534" s="24"/>
      <c r="I534" s="24"/>
      <c r="J534" s="24"/>
      <c r="K534" s="24"/>
      <c r="L534" s="24"/>
      <c r="M534" s="24"/>
      <c r="N534" s="24"/>
      <c r="O534" s="24"/>
      <c r="P534" s="24"/>
      <c r="Q534" s="24"/>
      <c r="R534" s="24"/>
      <c r="S534" s="24"/>
      <c r="T534" s="24"/>
      <c r="U534" s="24"/>
      <c r="V534" s="24"/>
      <c r="W534" s="24"/>
      <c r="X534" s="24"/>
      <c r="Y534" s="91"/>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12" t="str">
        <f>IF(BI533&lt;1,"CĐ",IF(BI533&lt;1.6,"CCG","Đ"))</f>
        <v>Đ</v>
      </c>
      <c r="BJ534" s="12" t="str">
        <f t="shared" ref="BJ534:CJ534" si="260">IF(BJ533&lt;1,"CĐ",IF(BJ533&lt;1.6,"CCG","Đ"))</f>
        <v>Đ</v>
      </c>
      <c r="BK534" s="12" t="str">
        <f t="shared" si="260"/>
        <v>Đ</v>
      </c>
      <c r="BL534" s="12" t="str">
        <f t="shared" si="260"/>
        <v>Đ</v>
      </c>
      <c r="BM534" s="12" t="str">
        <f t="shared" si="260"/>
        <v>Đ</v>
      </c>
      <c r="BN534" s="12" t="str">
        <f t="shared" si="260"/>
        <v>Đ</v>
      </c>
      <c r="BO534" s="12" t="str">
        <f t="shared" si="260"/>
        <v>Đ</v>
      </c>
      <c r="BP534" s="12" t="str">
        <f t="shared" si="260"/>
        <v>Đ</v>
      </c>
      <c r="BQ534" s="12" t="str">
        <f t="shared" si="260"/>
        <v>Đ</v>
      </c>
      <c r="BR534" s="12" t="str">
        <f t="shared" si="260"/>
        <v>Đ</v>
      </c>
      <c r="BS534" s="12" t="str">
        <f t="shared" si="260"/>
        <v>Đ</v>
      </c>
      <c r="BT534" s="12" t="str">
        <f t="shared" si="260"/>
        <v>Đ</v>
      </c>
      <c r="BU534" s="12" t="str">
        <f t="shared" si="260"/>
        <v>Đ</v>
      </c>
      <c r="BV534" s="12" t="str">
        <f t="shared" si="260"/>
        <v>Đ</v>
      </c>
      <c r="BW534" s="12" t="str">
        <f t="shared" si="260"/>
        <v>Đ</v>
      </c>
      <c r="BX534" s="12" t="str">
        <f t="shared" si="260"/>
        <v>Đ</v>
      </c>
      <c r="BY534" s="12" t="str">
        <f t="shared" si="260"/>
        <v>Đ</v>
      </c>
      <c r="BZ534" s="12" t="str">
        <f t="shared" si="260"/>
        <v>Đ</v>
      </c>
      <c r="CA534" s="12" t="str">
        <f t="shared" si="260"/>
        <v>Đ</v>
      </c>
      <c r="CB534" s="12" t="str">
        <f t="shared" si="260"/>
        <v>Đ</v>
      </c>
      <c r="CC534" s="12" t="str">
        <f t="shared" si="260"/>
        <v>CĐ</v>
      </c>
      <c r="CD534" s="12" t="str">
        <f t="shared" si="260"/>
        <v>Đ</v>
      </c>
      <c r="CE534" s="12" t="str">
        <f t="shared" si="260"/>
        <v>Đ</v>
      </c>
      <c r="CF534" s="12" t="str">
        <f t="shared" si="260"/>
        <v>Đ</v>
      </c>
      <c r="CG534" s="12" t="str">
        <f t="shared" si="260"/>
        <v>Đ</v>
      </c>
      <c r="CH534" s="12" t="str">
        <f t="shared" si="260"/>
        <v>Đ</v>
      </c>
      <c r="CI534" s="12" t="str">
        <f t="shared" si="260"/>
        <v>Đ</v>
      </c>
      <c r="CJ534" s="12" t="str">
        <f t="shared" si="260"/>
        <v>Đ</v>
      </c>
      <c r="CK534" s="12" t="str">
        <f>IF(CK533&lt;1,"CĐ",IF(CK533&lt;1.6,"CCG","Đ"))</f>
        <v>Đ</v>
      </c>
      <c r="CL534" s="162"/>
      <c r="CM534" s="161"/>
      <c r="CN534" s="162"/>
      <c r="CO534" s="161"/>
      <c r="CP534" s="162"/>
      <c r="CQ534" s="161"/>
      <c r="CR534" s="160"/>
      <c r="CS534" s="160"/>
    </row>
    <row r="535" spans="1:97">
      <c r="A535" s="165"/>
      <c r="B535" s="163" t="s">
        <v>348</v>
      </c>
      <c r="C535" s="25" t="s">
        <v>332</v>
      </c>
      <c r="D535" s="9"/>
      <c r="E535" s="8"/>
      <c r="F535" s="9"/>
      <c r="G535" s="23"/>
      <c r="H535" s="23"/>
      <c r="I535" s="23"/>
      <c r="J535" s="23"/>
      <c r="K535" s="23"/>
      <c r="L535" s="23"/>
      <c r="M535" s="23"/>
      <c r="N535" s="23"/>
      <c r="O535" s="23"/>
      <c r="P535" s="23"/>
      <c r="Q535" s="23"/>
      <c r="R535" s="23"/>
      <c r="S535" s="23"/>
      <c r="T535" s="23"/>
      <c r="U535" s="23"/>
      <c r="V535" s="23"/>
      <c r="W535" s="23"/>
      <c r="X535" s="23"/>
      <c r="Y535" s="91"/>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3"/>
      <c r="BD535" s="23"/>
      <c r="BE535" s="23"/>
      <c r="BF535" s="23"/>
      <c r="BG535" s="23"/>
      <c r="BH535" s="23"/>
      <c r="BI535" s="15">
        <f t="shared" ref="BI535:CK535" si="261">COUNTIFS($K$7:$K$445,"Thẩm mỹ",BI$7:BI$445,"2")</f>
        <v>76</v>
      </c>
      <c r="BJ535" s="15">
        <f t="shared" si="261"/>
        <v>76</v>
      </c>
      <c r="BK535" s="15">
        <f t="shared" si="261"/>
        <v>23</v>
      </c>
      <c r="BL535" s="15">
        <f t="shared" si="261"/>
        <v>65</v>
      </c>
      <c r="BM535" s="15">
        <f t="shared" si="261"/>
        <v>76</v>
      </c>
      <c r="BN535" s="15">
        <f t="shared" si="261"/>
        <v>76</v>
      </c>
      <c r="BO535" s="15">
        <f t="shared" si="261"/>
        <v>76</v>
      </c>
      <c r="BP535" s="15">
        <f t="shared" si="261"/>
        <v>23</v>
      </c>
      <c r="BQ535" s="15">
        <f t="shared" si="261"/>
        <v>76</v>
      </c>
      <c r="BR535" s="15">
        <f t="shared" si="261"/>
        <v>27</v>
      </c>
      <c r="BS535" s="15">
        <f t="shared" si="261"/>
        <v>76</v>
      </c>
      <c r="BT535" s="15">
        <f t="shared" si="261"/>
        <v>76</v>
      </c>
      <c r="BU535" s="15">
        <f t="shared" si="261"/>
        <v>76</v>
      </c>
      <c r="BV535" s="15">
        <f t="shared" si="261"/>
        <v>76</v>
      </c>
      <c r="BW535" s="15">
        <f t="shared" si="261"/>
        <v>76</v>
      </c>
      <c r="BX535" s="15">
        <f t="shared" si="261"/>
        <v>43</v>
      </c>
      <c r="BY535" s="15">
        <f t="shared" si="261"/>
        <v>76</v>
      </c>
      <c r="BZ535" s="15">
        <f t="shared" si="261"/>
        <v>76</v>
      </c>
      <c r="CA535" s="15">
        <f t="shared" si="261"/>
        <v>51</v>
      </c>
      <c r="CB535" s="15">
        <f t="shared" si="261"/>
        <v>23</v>
      </c>
      <c r="CC535" s="15">
        <f t="shared" si="261"/>
        <v>0</v>
      </c>
      <c r="CD535" s="15">
        <f t="shared" si="261"/>
        <v>76</v>
      </c>
      <c r="CE535" s="15">
        <f t="shared" si="261"/>
        <v>76</v>
      </c>
      <c r="CF535" s="15">
        <f t="shared" si="261"/>
        <v>76</v>
      </c>
      <c r="CG535" s="15">
        <f t="shared" si="261"/>
        <v>76</v>
      </c>
      <c r="CH535" s="15">
        <f t="shared" si="261"/>
        <v>76</v>
      </c>
      <c r="CI535" s="15">
        <f t="shared" si="261"/>
        <v>76</v>
      </c>
      <c r="CJ535" s="15">
        <f t="shared" si="261"/>
        <v>14</v>
      </c>
      <c r="CK535" s="15">
        <f t="shared" si="261"/>
        <v>76</v>
      </c>
      <c r="CL535" s="23"/>
      <c r="CM535" s="23"/>
      <c r="CN535" s="23"/>
      <c r="CO535" s="23"/>
      <c r="CP535" s="23"/>
      <c r="CQ535" s="23"/>
      <c r="CR535" s="23"/>
      <c r="CS535" s="23"/>
    </row>
    <row r="536" spans="1:97">
      <c r="A536" s="165"/>
      <c r="B536" s="163"/>
      <c r="C536" s="25" t="s">
        <v>333</v>
      </c>
      <c r="D536" s="9"/>
      <c r="E536" s="8"/>
      <c r="F536" s="9"/>
      <c r="G536" s="23"/>
      <c r="H536" s="23"/>
      <c r="I536" s="23"/>
      <c r="J536" s="23"/>
      <c r="K536" s="23"/>
      <c r="L536" s="23"/>
      <c r="M536" s="23"/>
      <c r="N536" s="23"/>
      <c r="O536" s="23"/>
      <c r="P536" s="23"/>
      <c r="Q536" s="23"/>
      <c r="R536" s="23"/>
      <c r="S536" s="23"/>
      <c r="T536" s="23"/>
      <c r="U536" s="23"/>
      <c r="V536" s="23"/>
      <c r="W536" s="23"/>
      <c r="X536" s="23"/>
      <c r="Y536" s="91"/>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15">
        <f t="shared" ref="BI536:CK536" si="262">COUNTIFS($K$7:$K$445,"Thẩm mỹ",BI$7:BI$445,"1")</f>
        <v>0</v>
      </c>
      <c r="BJ536" s="15">
        <f t="shared" si="262"/>
        <v>0</v>
      </c>
      <c r="BK536" s="15">
        <f t="shared" si="262"/>
        <v>53</v>
      </c>
      <c r="BL536" s="15">
        <f t="shared" si="262"/>
        <v>11</v>
      </c>
      <c r="BM536" s="15">
        <f t="shared" si="262"/>
        <v>0</v>
      </c>
      <c r="BN536" s="15">
        <f t="shared" si="262"/>
        <v>0</v>
      </c>
      <c r="BO536" s="15">
        <f t="shared" si="262"/>
        <v>0</v>
      </c>
      <c r="BP536" s="15">
        <f t="shared" si="262"/>
        <v>53</v>
      </c>
      <c r="BQ536" s="15">
        <f t="shared" si="262"/>
        <v>0</v>
      </c>
      <c r="BR536" s="15">
        <f t="shared" si="262"/>
        <v>49</v>
      </c>
      <c r="BS536" s="15">
        <f t="shared" si="262"/>
        <v>0</v>
      </c>
      <c r="BT536" s="15">
        <f t="shared" si="262"/>
        <v>0</v>
      </c>
      <c r="BU536" s="15">
        <f t="shared" si="262"/>
        <v>0</v>
      </c>
      <c r="BV536" s="15">
        <f t="shared" si="262"/>
        <v>0</v>
      </c>
      <c r="BW536" s="15">
        <f t="shared" si="262"/>
        <v>0</v>
      </c>
      <c r="BX536" s="15">
        <f t="shared" si="262"/>
        <v>34</v>
      </c>
      <c r="BY536" s="15">
        <f t="shared" si="262"/>
        <v>0</v>
      </c>
      <c r="BZ536" s="15">
        <f t="shared" si="262"/>
        <v>0</v>
      </c>
      <c r="CA536" s="15">
        <f t="shared" si="262"/>
        <v>25</v>
      </c>
      <c r="CB536" s="15">
        <f t="shared" si="262"/>
        <v>53</v>
      </c>
      <c r="CC536" s="15">
        <f t="shared" si="262"/>
        <v>43</v>
      </c>
      <c r="CD536" s="15">
        <f t="shared" si="262"/>
        <v>0</v>
      </c>
      <c r="CE536" s="15">
        <f t="shared" si="262"/>
        <v>0</v>
      </c>
      <c r="CF536" s="15">
        <f t="shared" si="262"/>
        <v>0</v>
      </c>
      <c r="CG536" s="15">
        <f t="shared" si="262"/>
        <v>0</v>
      </c>
      <c r="CH536" s="15">
        <f t="shared" si="262"/>
        <v>0</v>
      </c>
      <c r="CI536" s="15">
        <f t="shared" si="262"/>
        <v>0</v>
      </c>
      <c r="CJ536" s="15">
        <f t="shared" si="262"/>
        <v>0</v>
      </c>
      <c r="CK536" s="15">
        <f t="shared" si="262"/>
        <v>0</v>
      </c>
      <c r="CL536" s="23"/>
      <c r="CM536" s="23"/>
      <c r="CN536" s="23"/>
      <c r="CO536" s="23"/>
      <c r="CP536" s="23"/>
      <c r="CQ536" s="23"/>
      <c r="CR536" s="23"/>
      <c r="CS536" s="23"/>
    </row>
    <row r="537" spans="1:97">
      <c r="A537" s="165"/>
      <c r="B537" s="163"/>
      <c r="C537" s="25" t="s">
        <v>334</v>
      </c>
      <c r="D537" s="9"/>
      <c r="E537" s="8"/>
      <c r="F537" s="9"/>
      <c r="G537" s="23"/>
      <c r="H537" s="23"/>
      <c r="I537" s="23"/>
      <c r="J537" s="23"/>
      <c r="K537" s="23"/>
      <c r="L537" s="23"/>
      <c r="M537" s="23"/>
      <c r="N537" s="23"/>
      <c r="O537" s="23"/>
      <c r="P537" s="23"/>
      <c r="Q537" s="23"/>
      <c r="R537" s="23"/>
      <c r="S537" s="23"/>
      <c r="T537" s="23"/>
      <c r="U537" s="23"/>
      <c r="V537" s="23"/>
      <c r="W537" s="23"/>
      <c r="X537" s="23"/>
      <c r="Y537" s="91"/>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15">
        <f t="shared" ref="BI537:CK537" si="263">COUNTIFS($K$7:$K$445,"Thẩm mỹ",BI$7:BI$445,"0")</f>
        <v>0</v>
      </c>
      <c r="BJ537" s="15">
        <f t="shared" si="263"/>
        <v>0</v>
      </c>
      <c r="BK537" s="15">
        <f t="shared" si="263"/>
        <v>0</v>
      </c>
      <c r="BL537" s="15">
        <f t="shared" si="263"/>
        <v>0</v>
      </c>
      <c r="BM537" s="15">
        <f t="shared" si="263"/>
        <v>0</v>
      </c>
      <c r="BN537" s="15">
        <f t="shared" si="263"/>
        <v>0</v>
      </c>
      <c r="BO537" s="15">
        <f t="shared" si="263"/>
        <v>0</v>
      </c>
      <c r="BP537" s="15">
        <f t="shared" si="263"/>
        <v>0</v>
      </c>
      <c r="BQ537" s="15">
        <f t="shared" si="263"/>
        <v>0</v>
      </c>
      <c r="BR537" s="15">
        <f t="shared" si="263"/>
        <v>0</v>
      </c>
      <c r="BS537" s="15">
        <f t="shared" si="263"/>
        <v>0</v>
      </c>
      <c r="BT537" s="15">
        <f t="shared" si="263"/>
        <v>0</v>
      </c>
      <c r="BU537" s="15">
        <f t="shared" si="263"/>
        <v>0</v>
      </c>
      <c r="BV537" s="15">
        <f t="shared" si="263"/>
        <v>0</v>
      </c>
      <c r="BW537" s="15">
        <f t="shared" si="263"/>
        <v>0</v>
      </c>
      <c r="BX537" s="15">
        <f t="shared" si="263"/>
        <v>0</v>
      </c>
      <c r="BY537" s="15">
        <f t="shared" si="263"/>
        <v>0</v>
      </c>
      <c r="BZ537" s="15">
        <f t="shared" si="263"/>
        <v>0</v>
      </c>
      <c r="CA537" s="15">
        <f t="shared" si="263"/>
        <v>0</v>
      </c>
      <c r="CB537" s="15">
        <f t="shared" si="263"/>
        <v>0</v>
      </c>
      <c r="CC537" s="15">
        <f t="shared" si="263"/>
        <v>33</v>
      </c>
      <c r="CD537" s="15">
        <f t="shared" si="263"/>
        <v>0</v>
      </c>
      <c r="CE537" s="15">
        <f t="shared" si="263"/>
        <v>0</v>
      </c>
      <c r="CF537" s="15">
        <f t="shared" si="263"/>
        <v>0</v>
      </c>
      <c r="CG537" s="15">
        <f t="shared" si="263"/>
        <v>0</v>
      </c>
      <c r="CH537" s="15">
        <f t="shared" si="263"/>
        <v>0</v>
      </c>
      <c r="CI537" s="15">
        <f t="shared" si="263"/>
        <v>0</v>
      </c>
      <c r="CJ537" s="15">
        <f t="shared" si="263"/>
        <v>0</v>
      </c>
      <c r="CK537" s="15">
        <f t="shared" si="263"/>
        <v>0</v>
      </c>
      <c r="CL537" s="23"/>
      <c r="CM537" s="23"/>
      <c r="CN537" s="23"/>
      <c r="CO537" s="23"/>
      <c r="CP537" s="23"/>
      <c r="CQ537" s="23"/>
      <c r="CR537" s="23"/>
      <c r="CS537" s="23"/>
    </row>
    <row r="538" spans="1:97">
      <c r="A538" s="165"/>
      <c r="B538" s="163"/>
      <c r="C538" s="164" t="s">
        <v>349</v>
      </c>
      <c r="D538" s="9"/>
      <c r="E538" s="8"/>
      <c r="F538" s="9"/>
      <c r="G538" s="23"/>
      <c r="H538" s="23"/>
      <c r="I538" s="23"/>
      <c r="J538" s="23"/>
      <c r="K538" s="23"/>
      <c r="L538" s="23"/>
      <c r="M538" s="23"/>
      <c r="N538" s="23"/>
      <c r="O538" s="23"/>
      <c r="P538" s="23"/>
      <c r="Q538" s="23"/>
      <c r="R538" s="23"/>
      <c r="S538" s="23"/>
      <c r="T538" s="23"/>
      <c r="U538" s="23"/>
      <c r="V538" s="23"/>
      <c r="W538" s="23"/>
      <c r="X538" s="23"/>
      <c r="Y538" s="91"/>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3"/>
      <c r="BD538" s="23"/>
      <c r="BE538" s="23"/>
      <c r="BF538" s="23"/>
      <c r="BG538" s="23"/>
      <c r="BH538" s="23"/>
      <c r="BI538" s="14">
        <f t="shared" ref="BI538:CK538" si="264">(((BI535*2)+(BI536*1)+(BI537*0)))/(BI535+BI536+BI537)</f>
        <v>2</v>
      </c>
      <c r="BJ538" s="14">
        <f t="shared" si="264"/>
        <v>2</v>
      </c>
      <c r="BK538" s="14">
        <f t="shared" si="264"/>
        <v>1.3026315789473684</v>
      </c>
      <c r="BL538" s="14">
        <f t="shared" si="264"/>
        <v>1.8552631578947369</v>
      </c>
      <c r="BM538" s="14">
        <f t="shared" si="264"/>
        <v>2</v>
      </c>
      <c r="BN538" s="14">
        <f t="shared" si="264"/>
        <v>2</v>
      </c>
      <c r="BO538" s="14">
        <f t="shared" si="264"/>
        <v>2</v>
      </c>
      <c r="BP538" s="14">
        <f t="shared" si="264"/>
        <v>1.3026315789473684</v>
      </c>
      <c r="BQ538" s="14">
        <f t="shared" si="264"/>
        <v>2</v>
      </c>
      <c r="BR538" s="14">
        <f t="shared" si="264"/>
        <v>1.3552631578947369</v>
      </c>
      <c r="BS538" s="14">
        <f t="shared" si="264"/>
        <v>2</v>
      </c>
      <c r="BT538" s="14">
        <f t="shared" si="264"/>
        <v>2</v>
      </c>
      <c r="BU538" s="14">
        <f t="shared" si="264"/>
        <v>2</v>
      </c>
      <c r="BV538" s="14">
        <f t="shared" si="264"/>
        <v>2</v>
      </c>
      <c r="BW538" s="14">
        <f t="shared" si="264"/>
        <v>2</v>
      </c>
      <c r="BX538" s="14">
        <f t="shared" si="264"/>
        <v>1.5584415584415585</v>
      </c>
      <c r="BY538" s="14">
        <f t="shared" si="264"/>
        <v>2</v>
      </c>
      <c r="BZ538" s="14">
        <f t="shared" si="264"/>
        <v>2</v>
      </c>
      <c r="CA538" s="14">
        <f t="shared" si="264"/>
        <v>1.6710526315789473</v>
      </c>
      <c r="CB538" s="14">
        <f t="shared" si="264"/>
        <v>1.3026315789473684</v>
      </c>
      <c r="CC538" s="14">
        <f t="shared" si="264"/>
        <v>0.56578947368421051</v>
      </c>
      <c r="CD538" s="14">
        <f t="shared" si="264"/>
        <v>2</v>
      </c>
      <c r="CE538" s="14">
        <f t="shared" si="264"/>
        <v>2</v>
      </c>
      <c r="CF538" s="14">
        <f t="shared" si="264"/>
        <v>2</v>
      </c>
      <c r="CG538" s="14">
        <f t="shared" si="264"/>
        <v>2</v>
      </c>
      <c r="CH538" s="14">
        <f t="shared" si="264"/>
        <v>2</v>
      </c>
      <c r="CI538" s="14">
        <f t="shared" si="264"/>
        <v>2</v>
      </c>
      <c r="CJ538" s="14">
        <f t="shared" si="264"/>
        <v>2</v>
      </c>
      <c r="CK538" s="14">
        <f t="shared" si="264"/>
        <v>2</v>
      </c>
      <c r="CL538" s="162">
        <f>COUNTIF($BI539:$CK539,"Đ")</f>
        <v>23</v>
      </c>
      <c r="CM538" s="161">
        <f>CL538/COUNTA($BI539:$CK539)</f>
        <v>0.7931034482758621</v>
      </c>
      <c r="CN538" s="162">
        <f>COUNTIF($BI539:$CK539,"CCG")</f>
        <v>5</v>
      </c>
      <c r="CO538" s="161">
        <f>CN538/COUNTA($BI539:$CK539)</f>
        <v>0.17241379310344829</v>
      </c>
      <c r="CP538" s="162">
        <f>COUNTIF($BI539:$CK539,"CĐ")</f>
        <v>1</v>
      </c>
      <c r="CQ538" s="161">
        <f>CP538/COUNTA($BI539:$CK539)</f>
        <v>3.4482758620689655E-2</v>
      </c>
      <c r="CR538" s="160">
        <f>(((CL538*2)+(CN538*1)+(CP538*0)))/(CL538+CN538+CP538)</f>
        <v>1.7586206896551724</v>
      </c>
      <c r="CS538" s="160" t="str">
        <f>IF(CR538&gt;=1.6,"Đạt mục tiêu",IF(CR538&gt;=1,"Cần cố gắng","Chưa đạt"))</f>
        <v>Đạt mục tiêu</v>
      </c>
    </row>
    <row r="539" spans="1:97">
      <c r="A539" s="165"/>
      <c r="B539" s="163"/>
      <c r="C539" s="164"/>
      <c r="D539" s="9"/>
      <c r="E539" s="8"/>
      <c r="F539" s="9"/>
      <c r="G539" s="23"/>
      <c r="H539" s="23"/>
      <c r="I539" s="23"/>
      <c r="J539" s="23"/>
      <c r="K539" s="23"/>
      <c r="L539" s="23"/>
      <c r="M539" s="23"/>
      <c r="N539" s="23"/>
      <c r="O539" s="23"/>
      <c r="P539" s="23"/>
      <c r="Q539" s="23"/>
      <c r="R539" s="23"/>
      <c r="S539" s="23"/>
      <c r="T539" s="23"/>
      <c r="U539" s="23"/>
      <c r="V539" s="23"/>
      <c r="W539" s="23"/>
      <c r="X539" s="23"/>
      <c r="Y539" s="91"/>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14" t="str">
        <f>IF(BI538&lt;1,"CĐ",IF(BI538&lt;1.6,"CCG","Đ"))</f>
        <v>Đ</v>
      </c>
      <c r="BJ539" s="14" t="str">
        <f t="shared" ref="BJ539:CJ539" si="265">IF(BJ538&lt;1,"CĐ",IF(BJ538&lt;1.6,"CCG","Đ"))</f>
        <v>Đ</v>
      </c>
      <c r="BK539" s="14" t="str">
        <f t="shared" si="265"/>
        <v>CCG</v>
      </c>
      <c r="BL539" s="14" t="str">
        <f t="shared" si="265"/>
        <v>Đ</v>
      </c>
      <c r="BM539" s="14" t="str">
        <f t="shared" si="265"/>
        <v>Đ</v>
      </c>
      <c r="BN539" s="14" t="str">
        <f t="shared" si="265"/>
        <v>Đ</v>
      </c>
      <c r="BO539" s="14" t="str">
        <f t="shared" si="265"/>
        <v>Đ</v>
      </c>
      <c r="BP539" s="14" t="str">
        <f t="shared" si="265"/>
        <v>CCG</v>
      </c>
      <c r="BQ539" s="14" t="str">
        <f t="shared" si="265"/>
        <v>Đ</v>
      </c>
      <c r="BR539" s="14" t="str">
        <f t="shared" si="265"/>
        <v>CCG</v>
      </c>
      <c r="BS539" s="14" t="str">
        <f t="shared" si="265"/>
        <v>Đ</v>
      </c>
      <c r="BT539" s="14" t="str">
        <f t="shared" si="265"/>
        <v>Đ</v>
      </c>
      <c r="BU539" s="14" t="str">
        <f t="shared" si="265"/>
        <v>Đ</v>
      </c>
      <c r="BV539" s="14" t="str">
        <f t="shared" si="265"/>
        <v>Đ</v>
      </c>
      <c r="BW539" s="14" t="str">
        <f t="shared" si="265"/>
        <v>Đ</v>
      </c>
      <c r="BX539" s="14" t="str">
        <f t="shared" si="265"/>
        <v>CCG</v>
      </c>
      <c r="BY539" s="14" t="str">
        <f t="shared" si="265"/>
        <v>Đ</v>
      </c>
      <c r="BZ539" s="14" t="str">
        <f t="shared" si="265"/>
        <v>Đ</v>
      </c>
      <c r="CA539" s="14" t="str">
        <f t="shared" si="265"/>
        <v>Đ</v>
      </c>
      <c r="CB539" s="14" t="str">
        <f t="shared" si="265"/>
        <v>CCG</v>
      </c>
      <c r="CC539" s="14" t="str">
        <f t="shared" si="265"/>
        <v>CĐ</v>
      </c>
      <c r="CD539" s="14" t="str">
        <f t="shared" si="265"/>
        <v>Đ</v>
      </c>
      <c r="CE539" s="14" t="str">
        <f t="shared" si="265"/>
        <v>Đ</v>
      </c>
      <c r="CF539" s="14" t="str">
        <f t="shared" si="265"/>
        <v>Đ</v>
      </c>
      <c r="CG539" s="14" t="str">
        <f t="shared" si="265"/>
        <v>Đ</v>
      </c>
      <c r="CH539" s="14" t="str">
        <f t="shared" si="265"/>
        <v>Đ</v>
      </c>
      <c r="CI539" s="14" t="str">
        <f t="shared" si="265"/>
        <v>Đ</v>
      </c>
      <c r="CJ539" s="14" t="str">
        <f t="shared" si="265"/>
        <v>Đ</v>
      </c>
      <c r="CK539" s="14" t="str">
        <f>IF(CK538&lt;1,"CĐ",IF(CK538&lt;1.6,"CCG","Đ"))</f>
        <v>Đ</v>
      </c>
      <c r="CL539" s="162"/>
      <c r="CM539" s="161"/>
      <c r="CN539" s="162"/>
      <c r="CO539" s="161"/>
      <c r="CP539" s="162"/>
      <c r="CQ539" s="161"/>
      <c r="CR539" s="160"/>
      <c r="CS539" s="160"/>
    </row>
    <row r="540" spans="1:97">
      <c r="A540" s="165"/>
      <c r="B540" s="167" t="s">
        <v>350</v>
      </c>
      <c r="C540" s="26" t="s">
        <v>332</v>
      </c>
      <c r="D540" s="5"/>
      <c r="E540" s="7"/>
      <c r="F540" s="5"/>
      <c r="G540" s="24"/>
      <c r="H540" s="24"/>
      <c r="I540" s="24"/>
      <c r="J540" s="24"/>
      <c r="K540" s="24"/>
      <c r="L540" s="24"/>
      <c r="M540" s="24"/>
      <c r="N540" s="24"/>
      <c r="O540" s="24"/>
      <c r="P540" s="24"/>
      <c r="Q540" s="24"/>
      <c r="R540" s="24"/>
      <c r="S540" s="24"/>
      <c r="T540" s="24"/>
      <c r="U540" s="24"/>
      <c r="V540" s="24"/>
      <c r="W540" s="24"/>
      <c r="X540" s="24"/>
      <c r="Y540" s="91"/>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11">
        <f>BI515+BI520+BI525+BI530+BI535</f>
        <v>321</v>
      </c>
      <c r="BJ540" s="11">
        <f t="shared" ref="BJ540:CJ542" si="266">BJ515+BJ520+BJ525+BJ530+BJ535</f>
        <v>321</v>
      </c>
      <c r="BK540" s="11">
        <f t="shared" si="266"/>
        <v>139</v>
      </c>
      <c r="BL540" s="11">
        <f t="shared" si="266"/>
        <v>276</v>
      </c>
      <c r="BM540" s="11">
        <f t="shared" si="266"/>
        <v>321</v>
      </c>
      <c r="BN540" s="11">
        <f t="shared" si="266"/>
        <v>321</v>
      </c>
      <c r="BO540" s="11">
        <f t="shared" si="266"/>
        <v>321</v>
      </c>
      <c r="BP540" s="11">
        <f t="shared" si="266"/>
        <v>140</v>
      </c>
      <c r="BQ540" s="11">
        <f t="shared" si="266"/>
        <v>321</v>
      </c>
      <c r="BR540" s="11">
        <f t="shared" si="266"/>
        <v>160</v>
      </c>
      <c r="BS540" s="11">
        <f t="shared" si="266"/>
        <v>321</v>
      </c>
      <c r="BT540" s="11">
        <f t="shared" si="266"/>
        <v>321</v>
      </c>
      <c r="BU540" s="11">
        <f t="shared" si="266"/>
        <v>321</v>
      </c>
      <c r="BV540" s="11">
        <f t="shared" si="266"/>
        <v>321</v>
      </c>
      <c r="BW540" s="11">
        <f t="shared" si="266"/>
        <v>321</v>
      </c>
      <c r="BX540" s="11">
        <f t="shared" si="266"/>
        <v>201</v>
      </c>
      <c r="BY540" s="11">
        <f t="shared" si="266"/>
        <v>321</v>
      </c>
      <c r="BZ540" s="11">
        <f t="shared" si="266"/>
        <v>321</v>
      </c>
      <c r="CA540" s="11">
        <f t="shared" si="266"/>
        <v>231</v>
      </c>
      <c r="CB540" s="11">
        <f t="shared" si="266"/>
        <v>140</v>
      </c>
      <c r="CC540" s="11">
        <f t="shared" si="266"/>
        <v>0</v>
      </c>
      <c r="CD540" s="11">
        <f t="shared" si="266"/>
        <v>321</v>
      </c>
      <c r="CE540" s="11">
        <f t="shared" si="266"/>
        <v>321</v>
      </c>
      <c r="CF540" s="11">
        <f t="shared" si="266"/>
        <v>321</v>
      </c>
      <c r="CG540" s="11">
        <f t="shared" si="266"/>
        <v>321</v>
      </c>
      <c r="CH540" s="11">
        <f t="shared" si="266"/>
        <v>321</v>
      </c>
      <c r="CI540" s="11">
        <f t="shared" si="266"/>
        <v>321</v>
      </c>
      <c r="CJ540" s="11">
        <f t="shared" si="266"/>
        <v>66</v>
      </c>
      <c r="CK540" s="11">
        <f>CK515+CK520+CK525+CK530+CK535</f>
        <v>321</v>
      </c>
      <c r="CL540" s="24"/>
      <c r="CM540" s="24"/>
      <c r="CN540" s="24"/>
      <c r="CO540" s="24"/>
      <c r="CP540" s="24"/>
      <c r="CQ540" s="24"/>
      <c r="CR540" s="24"/>
      <c r="CS540" s="24"/>
    </row>
    <row r="541" spans="1:97">
      <c r="A541" s="165"/>
      <c r="B541" s="167"/>
      <c r="C541" s="26" t="s">
        <v>333</v>
      </c>
      <c r="D541" s="5"/>
      <c r="E541" s="7"/>
      <c r="F541" s="5"/>
      <c r="G541" s="24"/>
      <c r="H541" s="24"/>
      <c r="I541" s="24"/>
      <c r="J541" s="24"/>
      <c r="K541" s="24"/>
      <c r="L541" s="24"/>
      <c r="M541" s="24"/>
      <c r="N541" s="24"/>
      <c r="O541" s="24"/>
      <c r="P541" s="24"/>
      <c r="Q541" s="24"/>
      <c r="R541" s="24"/>
      <c r="S541" s="24"/>
      <c r="T541" s="24"/>
      <c r="U541" s="24"/>
      <c r="V541" s="24"/>
      <c r="W541" s="24"/>
      <c r="X541" s="24"/>
      <c r="Y541" s="91"/>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11">
        <f>BI516+BI521+BI526+BI531+BI536</f>
        <v>0</v>
      </c>
      <c r="BJ541" s="11">
        <f t="shared" si="266"/>
        <v>0</v>
      </c>
      <c r="BK541" s="11">
        <f t="shared" si="266"/>
        <v>182</v>
      </c>
      <c r="BL541" s="11">
        <f t="shared" si="266"/>
        <v>45</v>
      </c>
      <c r="BM541" s="11">
        <f t="shared" si="266"/>
        <v>0</v>
      </c>
      <c r="BN541" s="11">
        <f t="shared" si="266"/>
        <v>0</v>
      </c>
      <c r="BO541" s="11">
        <f t="shared" si="266"/>
        <v>0</v>
      </c>
      <c r="BP541" s="11">
        <f t="shared" si="266"/>
        <v>181</v>
      </c>
      <c r="BQ541" s="11">
        <f t="shared" si="266"/>
        <v>0</v>
      </c>
      <c r="BR541" s="11">
        <f t="shared" si="266"/>
        <v>161</v>
      </c>
      <c r="BS541" s="11">
        <f t="shared" si="266"/>
        <v>0</v>
      </c>
      <c r="BT541" s="11">
        <f t="shared" si="266"/>
        <v>0</v>
      </c>
      <c r="BU541" s="11">
        <f t="shared" si="266"/>
        <v>0</v>
      </c>
      <c r="BV541" s="11">
        <f t="shared" si="266"/>
        <v>0</v>
      </c>
      <c r="BW541" s="11">
        <f t="shared" si="266"/>
        <v>0</v>
      </c>
      <c r="BX541" s="11">
        <f t="shared" si="266"/>
        <v>121</v>
      </c>
      <c r="BY541" s="11">
        <f t="shared" si="266"/>
        <v>0</v>
      </c>
      <c r="BZ541" s="11">
        <f t="shared" si="266"/>
        <v>0</v>
      </c>
      <c r="CA541" s="11">
        <f t="shared" si="266"/>
        <v>90</v>
      </c>
      <c r="CB541" s="11">
        <f t="shared" si="266"/>
        <v>181</v>
      </c>
      <c r="CC541" s="11">
        <f t="shared" si="266"/>
        <v>253</v>
      </c>
      <c r="CD541" s="11">
        <f t="shared" si="266"/>
        <v>0</v>
      </c>
      <c r="CE541" s="11">
        <f t="shared" si="266"/>
        <v>0</v>
      </c>
      <c r="CF541" s="11">
        <f t="shared" si="266"/>
        <v>0</v>
      </c>
      <c r="CG541" s="11">
        <f t="shared" si="266"/>
        <v>0</v>
      </c>
      <c r="CH541" s="11">
        <f t="shared" si="266"/>
        <v>0</v>
      </c>
      <c r="CI541" s="11">
        <f t="shared" si="266"/>
        <v>0</v>
      </c>
      <c r="CJ541" s="11">
        <f t="shared" si="266"/>
        <v>0</v>
      </c>
      <c r="CK541" s="11">
        <f>CK516+CK521+CK526+CK531+CK536</f>
        <v>0</v>
      </c>
      <c r="CL541" s="24"/>
      <c r="CM541" s="24"/>
      <c r="CN541" s="24"/>
      <c r="CO541" s="24"/>
      <c r="CP541" s="24"/>
      <c r="CQ541" s="24"/>
      <c r="CR541" s="24"/>
      <c r="CS541" s="24"/>
    </row>
    <row r="542" spans="1:97">
      <c r="A542" s="165"/>
      <c r="B542" s="167"/>
      <c r="C542" s="26" t="s">
        <v>334</v>
      </c>
      <c r="D542" s="5"/>
      <c r="E542" s="7"/>
      <c r="F542" s="5"/>
      <c r="G542" s="24"/>
      <c r="H542" s="24"/>
      <c r="I542" s="24"/>
      <c r="J542" s="24"/>
      <c r="K542" s="24"/>
      <c r="L542" s="24"/>
      <c r="M542" s="24"/>
      <c r="N542" s="24"/>
      <c r="O542" s="24"/>
      <c r="P542" s="24"/>
      <c r="Q542" s="24"/>
      <c r="R542" s="24"/>
      <c r="S542" s="24"/>
      <c r="T542" s="24"/>
      <c r="U542" s="24"/>
      <c r="V542" s="24"/>
      <c r="W542" s="24"/>
      <c r="X542" s="24"/>
      <c r="Y542" s="90"/>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11">
        <f>BI517+BI522+BI527+BI532+BI537</f>
        <v>0</v>
      </c>
      <c r="BJ542" s="11">
        <f t="shared" si="266"/>
        <v>0</v>
      </c>
      <c r="BK542" s="11">
        <f t="shared" si="266"/>
        <v>0</v>
      </c>
      <c r="BL542" s="11">
        <f t="shared" si="266"/>
        <v>0</v>
      </c>
      <c r="BM542" s="11">
        <f t="shared" si="266"/>
        <v>0</v>
      </c>
      <c r="BN542" s="11">
        <f t="shared" si="266"/>
        <v>0</v>
      </c>
      <c r="BO542" s="11">
        <f t="shared" si="266"/>
        <v>0</v>
      </c>
      <c r="BP542" s="11">
        <f t="shared" si="266"/>
        <v>0</v>
      </c>
      <c r="BQ542" s="11">
        <f t="shared" si="266"/>
        <v>0</v>
      </c>
      <c r="BR542" s="11">
        <f t="shared" si="266"/>
        <v>0</v>
      </c>
      <c r="BS542" s="11">
        <f t="shared" si="266"/>
        <v>0</v>
      </c>
      <c r="BT542" s="11">
        <f t="shared" si="266"/>
        <v>0</v>
      </c>
      <c r="BU542" s="11">
        <f t="shared" si="266"/>
        <v>0</v>
      </c>
      <c r="BV542" s="11">
        <f t="shared" si="266"/>
        <v>0</v>
      </c>
      <c r="BW542" s="11">
        <f t="shared" si="266"/>
        <v>0</v>
      </c>
      <c r="BX542" s="11">
        <f t="shared" si="266"/>
        <v>0</v>
      </c>
      <c r="BY542" s="11">
        <f t="shared" si="266"/>
        <v>0</v>
      </c>
      <c r="BZ542" s="11">
        <f t="shared" si="266"/>
        <v>0</v>
      </c>
      <c r="CA542" s="11">
        <f t="shared" si="266"/>
        <v>0</v>
      </c>
      <c r="CB542" s="11">
        <f t="shared" si="266"/>
        <v>0</v>
      </c>
      <c r="CC542" s="11">
        <f t="shared" si="266"/>
        <v>68</v>
      </c>
      <c r="CD542" s="11">
        <f t="shared" si="266"/>
        <v>0</v>
      </c>
      <c r="CE542" s="11">
        <f t="shared" si="266"/>
        <v>0</v>
      </c>
      <c r="CF542" s="11">
        <f t="shared" si="266"/>
        <v>0</v>
      </c>
      <c r="CG542" s="11">
        <f t="shared" si="266"/>
        <v>0</v>
      </c>
      <c r="CH542" s="11">
        <f t="shared" si="266"/>
        <v>0</v>
      </c>
      <c r="CI542" s="11">
        <f t="shared" si="266"/>
        <v>0</v>
      </c>
      <c r="CJ542" s="11">
        <f t="shared" si="266"/>
        <v>0</v>
      </c>
      <c r="CK542" s="11">
        <f>CK517+CK522+CK527+CK532+CK537</f>
        <v>0</v>
      </c>
      <c r="CL542" s="24"/>
      <c r="CM542" s="24"/>
      <c r="CN542" s="24"/>
      <c r="CO542" s="24"/>
      <c r="CP542" s="24"/>
      <c r="CQ542" s="24"/>
      <c r="CR542" s="24"/>
      <c r="CS542" s="24"/>
    </row>
    <row r="543" spans="1:97">
      <c r="A543" s="165"/>
      <c r="B543" s="167"/>
      <c r="C543" s="168" t="s">
        <v>335</v>
      </c>
      <c r="D543" s="5"/>
      <c r="E543" s="7"/>
      <c r="F543" s="5"/>
      <c r="G543" s="24"/>
      <c r="H543" s="24"/>
      <c r="I543" s="24"/>
      <c r="J543" s="24"/>
      <c r="K543" s="24"/>
      <c r="L543" s="24"/>
      <c r="M543" s="24"/>
      <c r="N543" s="24"/>
      <c r="O543" s="24"/>
      <c r="P543" s="24"/>
      <c r="Q543" s="24"/>
      <c r="R543" s="24"/>
      <c r="S543" s="24"/>
      <c r="T543" s="24"/>
      <c r="U543" s="24"/>
      <c r="V543" s="24"/>
      <c r="W543" s="24"/>
      <c r="X543" s="24"/>
      <c r="Y543" s="91"/>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12">
        <f>(((BI540*2)+(BI541*1)+(BI542*0)))/(BI540+BI541+BI542)</f>
        <v>2</v>
      </c>
      <c r="BJ543" s="12">
        <f t="shared" ref="BJ543:CJ543" si="267">(((BJ540*2)+(BJ541*1)+(BJ542*0)))/(BJ540+BJ541+BJ542)</f>
        <v>2</v>
      </c>
      <c r="BK543" s="12">
        <f t="shared" si="267"/>
        <v>1.4330218068535825</v>
      </c>
      <c r="BL543" s="12">
        <f t="shared" si="267"/>
        <v>1.8598130841121496</v>
      </c>
      <c r="BM543" s="12">
        <f t="shared" si="267"/>
        <v>2</v>
      </c>
      <c r="BN543" s="12">
        <f t="shared" si="267"/>
        <v>2</v>
      </c>
      <c r="BO543" s="12">
        <f t="shared" si="267"/>
        <v>2</v>
      </c>
      <c r="BP543" s="12">
        <f t="shared" si="267"/>
        <v>1.4361370716510904</v>
      </c>
      <c r="BQ543" s="12">
        <f t="shared" si="267"/>
        <v>2</v>
      </c>
      <c r="BR543" s="12">
        <f t="shared" si="267"/>
        <v>1.4984423676012462</v>
      </c>
      <c r="BS543" s="12">
        <f t="shared" si="267"/>
        <v>2</v>
      </c>
      <c r="BT543" s="12">
        <f t="shared" si="267"/>
        <v>2</v>
      </c>
      <c r="BU543" s="12">
        <f t="shared" si="267"/>
        <v>2</v>
      </c>
      <c r="BV543" s="12">
        <f t="shared" si="267"/>
        <v>2</v>
      </c>
      <c r="BW543" s="12">
        <f t="shared" si="267"/>
        <v>2</v>
      </c>
      <c r="BX543" s="12">
        <f t="shared" si="267"/>
        <v>1.6242236024844721</v>
      </c>
      <c r="BY543" s="12">
        <f t="shared" si="267"/>
        <v>2</v>
      </c>
      <c r="BZ543" s="12">
        <f t="shared" si="267"/>
        <v>2</v>
      </c>
      <c r="CA543" s="12">
        <f t="shared" si="267"/>
        <v>1.719626168224299</v>
      </c>
      <c r="CB543" s="12">
        <f t="shared" si="267"/>
        <v>1.4361370716510904</v>
      </c>
      <c r="CC543" s="12">
        <f t="shared" si="267"/>
        <v>0.78816199376947038</v>
      </c>
      <c r="CD543" s="12">
        <f t="shared" si="267"/>
        <v>2</v>
      </c>
      <c r="CE543" s="12">
        <f t="shared" si="267"/>
        <v>2</v>
      </c>
      <c r="CF543" s="12">
        <f t="shared" si="267"/>
        <v>2</v>
      </c>
      <c r="CG543" s="12">
        <f t="shared" si="267"/>
        <v>2</v>
      </c>
      <c r="CH543" s="12">
        <f t="shared" si="267"/>
        <v>2</v>
      </c>
      <c r="CI543" s="12">
        <f t="shared" si="267"/>
        <v>2</v>
      </c>
      <c r="CJ543" s="12">
        <f t="shared" si="267"/>
        <v>2</v>
      </c>
      <c r="CK543" s="12">
        <f>(((CK540*2)+(CK541*1)+(CK542*0)))/(CK540+CK541+CK542)</f>
        <v>2</v>
      </c>
      <c r="CL543" s="162">
        <f>COUNTIF($BI544:$CK544,"Đ")</f>
        <v>24</v>
      </c>
      <c r="CM543" s="161">
        <f>CL543/COUNTA($BI544:$CK544)</f>
        <v>0.82758620689655171</v>
      </c>
      <c r="CN543" s="162">
        <f>COUNTIF($BI544:$CK544,"CCG")</f>
        <v>4</v>
      </c>
      <c r="CO543" s="161">
        <f>CN543/COUNTA($BI544:$CK544)</f>
        <v>0.13793103448275862</v>
      </c>
      <c r="CP543" s="162">
        <f>COUNTIF($BI544:$CK544,"CĐ")</f>
        <v>1</v>
      </c>
      <c r="CQ543" s="161">
        <f>CP543/COUNTA($BI544:$CK544)</f>
        <v>3.4482758620689655E-2</v>
      </c>
      <c r="CR543" s="160">
        <f>(((CL543*2)+(CN543*1)+(CP543*0)))/(CL543+CN543+CP543)</f>
        <v>1.7931034482758621</v>
      </c>
      <c r="CS543" s="160" t="str">
        <f>IF(CR543&gt;=1.6,"Đạt mục tiêu",IF(CR543&gt;=1,"Cần cố gắng","Chưa đạt"))</f>
        <v>Đạt mục tiêu</v>
      </c>
    </row>
    <row r="544" spans="1:97">
      <c r="A544" s="165"/>
      <c r="B544" s="167"/>
      <c r="C544" s="168"/>
      <c r="D544" s="5"/>
      <c r="E544" s="7"/>
      <c r="F544" s="5"/>
      <c r="G544" s="24"/>
      <c r="H544" s="24"/>
      <c r="I544" s="24"/>
      <c r="J544" s="24"/>
      <c r="K544" s="24"/>
      <c r="L544" s="24"/>
      <c r="M544" s="24"/>
      <c r="N544" s="24"/>
      <c r="O544" s="24"/>
      <c r="P544" s="24"/>
      <c r="Q544" s="24"/>
      <c r="R544" s="24"/>
      <c r="S544" s="24"/>
      <c r="T544" s="24"/>
      <c r="U544" s="24"/>
      <c r="V544" s="24"/>
      <c r="W544" s="24"/>
      <c r="X544" s="24"/>
      <c r="Y544" s="91"/>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12" t="str">
        <f>IF(BI543&lt;1,"CĐ",IF(BI543&lt;1.6,"CCG","Đ"))</f>
        <v>Đ</v>
      </c>
      <c r="BJ544" s="12" t="str">
        <f t="shared" ref="BJ544:CJ544" si="268">IF(BJ543&lt;1,"CĐ",IF(BJ543&lt;1.6,"CCG","Đ"))</f>
        <v>Đ</v>
      </c>
      <c r="BK544" s="12" t="str">
        <f t="shared" si="268"/>
        <v>CCG</v>
      </c>
      <c r="BL544" s="12" t="str">
        <f t="shared" si="268"/>
        <v>Đ</v>
      </c>
      <c r="BM544" s="12" t="str">
        <f t="shared" si="268"/>
        <v>Đ</v>
      </c>
      <c r="BN544" s="12" t="str">
        <f t="shared" si="268"/>
        <v>Đ</v>
      </c>
      <c r="BO544" s="12" t="str">
        <f t="shared" si="268"/>
        <v>Đ</v>
      </c>
      <c r="BP544" s="12" t="str">
        <f t="shared" si="268"/>
        <v>CCG</v>
      </c>
      <c r="BQ544" s="12" t="str">
        <f t="shared" si="268"/>
        <v>Đ</v>
      </c>
      <c r="BR544" s="12" t="str">
        <f t="shared" si="268"/>
        <v>CCG</v>
      </c>
      <c r="BS544" s="12" t="str">
        <f t="shared" si="268"/>
        <v>Đ</v>
      </c>
      <c r="BT544" s="12" t="str">
        <f t="shared" si="268"/>
        <v>Đ</v>
      </c>
      <c r="BU544" s="12" t="str">
        <f t="shared" si="268"/>
        <v>Đ</v>
      </c>
      <c r="BV544" s="12" t="str">
        <f t="shared" si="268"/>
        <v>Đ</v>
      </c>
      <c r="BW544" s="12" t="str">
        <f t="shared" si="268"/>
        <v>Đ</v>
      </c>
      <c r="BX544" s="12" t="str">
        <f t="shared" si="268"/>
        <v>Đ</v>
      </c>
      <c r="BY544" s="12" t="str">
        <f t="shared" si="268"/>
        <v>Đ</v>
      </c>
      <c r="BZ544" s="12" t="str">
        <f t="shared" si="268"/>
        <v>Đ</v>
      </c>
      <c r="CA544" s="12" t="str">
        <f t="shared" si="268"/>
        <v>Đ</v>
      </c>
      <c r="CB544" s="12" t="str">
        <f t="shared" si="268"/>
        <v>CCG</v>
      </c>
      <c r="CC544" s="12" t="str">
        <f t="shared" si="268"/>
        <v>CĐ</v>
      </c>
      <c r="CD544" s="12" t="str">
        <f t="shared" si="268"/>
        <v>Đ</v>
      </c>
      <c r="CE544" s="12" t="str">
        <f t="shared" si="268"/>
        <v>Đ</v>
      </c>
      <c r="CF544" s="12" t="str">
        <f t="shared" si="268"/>
        <v>Đ</v>
      </c>
      <c r="CG544" s="12" t="str">
        <f t="shared" si="268"/>
        <v>Đ</v>
      </c>
      <c r="CH544" s="12" t="str">
        <f t="shared" si="268"/>
        <v>Đ</v>
      </c>
      <c r="CI544" s="12" t="str">
        <f t="shared" si="268"/>
        <v>Đ</v>
      </c>
      <c r="CJ544" s="12" t="str">
        <f t="shared" si="268"/>
        <v>Đ</v>
      </c>
      <c r="CK544" s="12" t="str">
        <f>IF(CK543&lt;1,"CĐ",IF(CK543&lt;1.6,"CCG","Đ"))</f>
        <v>Đ</v>
      </c>
      <c r="CL544" s="162"/>
      <c r="CM544" s="161"/>
      <c r="CN544" s="162"/>
      <c r="CO544" s="161"/>
      <c r="CP544" s="162"/>
      <c r="CQ544" s="161"/>
      <c r="CR544" s="160"/>
      <c r="CS544" s="160"/>
    </row>
  </sheetData>
  <autoFilter ref="A6:CS452" xr:uid="{00000000-0009-0000-0000-000002000000}"/>
  <mergeCells count="625">
    <mergeCell ref="C1:M1"/>
    <mergeCell ref="A3:A5"/>
    <mergeCell ref="B3:B5"/>
    <mergeCell ref="C3:D5"/>
    <mergeCell ref="E3:F5"/>
    <mergeCell ref="G3:G5"/>
    <mergeCell ref="H3:H5"/>
    <mergeCell ref="I3:I5"/>
    <mergeCell ref="J3:J5"/>
    <mergeCell ref="K3:K5"/>
    <mergeCell ref="CL3:CQ3"/>
    <mergeCell ref="CR3:CS3"/>
    <mergeCell ref="BI4:BI5"/>
    <mergeCell ref="BJ4:BJ5"/>
    <mergeCell ref="BK4:BK5"/>
    <mergeCell ref="BL4:BL5"/>
    <mergeCell ref="CN4:CO5"/>
    <mergeCell ref="CP4:CQ5"/>
    <mergeCell ref="CR4:CR5"/>
    <mergeCell ref="CS4:CS5"/>
    <mergeCell ref="CE4:CE5"/>
    <mergeCell ref="CK4:CK5"/>
    <mergeCell ref="CL4:CM5"/>
    <mergeCell ref="BY4:BY5"/>
    <mergeCell ref="BZ4:BZ5"/>
    <mergeCell ref="CA4:CA5"/>
    <mergeCell ref="CB4:CB5"/>
    <mergeCell ref="BO4:BO5"/>
    <mergeCell ref="BP4:BP5"/>
    <mergeCell ref="BQ4:BQ5"/>
    <mergeCell ref="BR4:BR5"/>
    <mergeCell ref="BI3:CK3"/>
    <mergeCell ref="BV4:BV5"/>
    <mergeCell ref="BW4:BW5"/>
    <mergeCell ref="BX4:BX5"/>
    <mergeCell ref="CF4:CF5"/>
    <mergeCell ref="CG4:CG5"/>
    <mergeCell ref="CH4:CH5"/>
    <mergeCell ref="CI4:CI5"/>
    <mergeCell ref="CJ4:CJ5"/>
    <mergeCell ref="CC4:CC5"/>
    <mergeCell ref="CD4:CD5"/>
    <mergeCell ref="BS4:BS5"/>
    <mergeCell ref="BT4:BT5"/>
    <mergeCell ref="BU4:BU5"/>
    <mergeCell ref="C7:E7"/>
    <mergeCell ref="C8:E8"/>
    <mergeCell ref="C9:E9"/>
    <mergeCell ref="B10:B18"/>
    <mergeCell ref="C10:C18"/>
    <mergeCell ref="D10:D18"/>
    <mergeCell ref="E10:E18"/>
    <mergeCell ref="BM4:BM5"/>
    <mergeCell ref="BN4:BN5"/>
    <mergeCell ref="W4:W6"/>
    <mergeCell ref="AE3:AH4"/>
    <mergeCell ref="AI3:AL4"/>
    <mergeCell ref="AM3:AQ4"/>
    <mergeCell ref="AR3:AU4"/>
    <mergeCell ref="AV3:AY4"/>
    <mergeCell ref="AZ3:BB4"/>
    <mergeCell ref="L3:L5"/>
    <mergeCell ref="M3:M5"/>
    <mergeCell ref="N3:W3"/>
    <mergeCell ref="X3:X6"/>
    <mergeCell ref="Y3:Y6"/>
    <mergeCell ref="Z3:AD4"/>
    <mergeCell ref="BC3:BE4"/>
    <mergeCell ref="BF3:BH4"/>
    <mergeCell ref="C26:C27"/>
    <mergeCell ref="D26:D27"/>
    <mergeCell ref="E26:E27"/>
    <mergeCell ref="F26:F27"/>
    <mergeCell ref="C28:C29"/>
    <mergeCell ref="D28:D29"/>
    <mergeCell ref="E28:E29"/>
    <mergeCell ref="F28:F29"/>
    <mergeCell ref="F10:F18"/>
    <mergeCell ref="C19:E19"/>
    <mergeCell ref="C20:E20"/>
    <mergeCell ref="C22:C25"/>
    <mergeCell ref="D22:D25"/>
    <mergeCell ref="E22:E25"/>
    <mergeCell ref="F22:F25"/>
    <mergeCell ref="C31:E31"/>
    <mergeCell ref="C32:C36"/>
    <mergeCell ref="D32:D36"/>
    <mergeCell ref="E32:E36"/>
    <mergeCell ref="F32:F36"/>
    <mergeCell ref="C38:C41"/>
    <mergeCell ref="D38:D41"/>
    <mergeCell ref="E38:E41"/>
    <mergeCell ref="F38:F41"/>
    <mergeCell ref="C52:C53"/>
    <mergeCell ref="D52:D53"/>
    <mergeCell ref="E52:E53"/>
    <mergeCell ref="F52:F53"/>
    <mergeCell ref="C54:C55"/>
    <mergeCell ref="D54:D55"/>
    <mergeCell ref="E54:E55"/>
    <mergeCell ref="F54:F55"/>
    <mergeCell ref="C42:C46"/>
    <mergeCell ref="D42:D46"/>
    <mergeCell ref="E42:E46"/>
    <mergeCell ref="F42:F46"/>
    <mergeCell ref="C47:E47"/>
    <mergeCell ref="C49:C51"/>
    <mergeCell ref="D49:D51"/>
    <mergeCell ref="E49:E51"/>
    <mergeCell ref="F49:F51"/>
    <mergeCell ref="C63:C69"/>
    <mergeCell ref="D63:D69"/>
    <mergeCell ref="E63:E69"/>
    <mergeCell ref="F63:F69"/>
    <mergeCell ref="C71:C72"/>
    <mergeCell ref="D71:D72"/>
    <mergeCell ref="E71:E72"/>
    <mergeCell ref="F71:F72"/>
    <mergeCell ref="C56:C57"/>
    <mergeCell ref="D56:D57"/>
    <mergeCell ref="E56:E57"/>
    <mergeCell ref="F56:F57"/>
    <mergeCell ref="C58:E58"/>
    <mergeCell ref="C59:C62"/>
    <mergeCell ref="D59:D62"/>
    <mergeCell ref="E59:E62"/>
    <mergeCell ref="F59:F62"/>
    <mergeCell ref="C81:C82"/>
    <mergeCell ref="D81:D82"/>
    <mergeCell ref="E81:E82"/>
    <mergeCell ref="F81:F82"/>
    <mergeCell ref="C83:C84"/>
    <mergeCell ref="E83:E84"/>
    <mergeCell ref="F83:F84"/>
    <mergeCell ref="C73:C74"/>
    <mergeCell ref="D73:D74"/>
    <mergeCell ref="E73:E74"/>
    <mergeCell ref="F73:F74"/>
    <mergeCell ref="C78:E78"/>
    <mergeCell ref="C79:C80"/>
    <mergeCell ref="D79:D80"/>
    <mergeCell ref="E79:E80"/>
    <mergeCell ref="F79:F80"/>
    <mergeCell ref="C92:C93"/>
    <mergeCell ref="D92:D93"/>
    <mergeCell ref="E92:E93"/>
    <mergeCell ref="F92:F93"/>
    <mergeCell ref="C95:C96"/>
    <mergeCell ref="D95:D96"/>
    <mergeCell ref="E95:E96"/>
    <mergeCell ref="F95:F96"/>
    <mergeCell ref="C85:E85"/>
    <mergeCell ref="C87:C88"/>
    <mergeCell ref="D87:D88"/>
    <mergeCell ref="E87:E88"/>
    <mergeCell ref="F87:F88"/>
    <mergeCell ref="C89:C90"/>
    <mergeCell ref="D89:D90"/>
    <mergeCell ref="E89:E90"/>
    <mergeCell ref="F89:F90"/>
    <mergeCell ref="C103:E103"/>
    <mergeCell ref="C104:E104"/>
    <mergeCell ref="C107:C108"/>
    <mergeCell ref="D107:D108"/>
    <mergeCell ref="E107:E108"/>
    <mergeCell ref="F107:F108"/>
    <mergeCell ref="C97:C100"/>
    <mergeCell ref="D97:D100"/>
    <mergeCell ref="E97:E100"/>
    <mergeCell ref="F97:F100"/>
    <mergeCell ref="C101:C102"/>
    <mergeCell ref="D101:D102"/>
    <mergeCell ref="E101:E102"/>
    <mergeCell ref="F101:F102"/>
    <mergeCell ref="C110:E110"/>
    <mergeCell ref="C115:C116"/>
    <mergeCell ref="D115:D116"/>
    <mergeCell ref="E115:E116"/>
    <mergeCell ref="F115:F116"/>
    <mergeCell ref="C118:C119"/>
    <mergeCell ref="D118:D119"/>
    <mergeCell ref="E118:E119"/>
    <mergeCell ref="F118:F119"/>
    <mergeCell ref="F132:F133"/>
    <mergeCell ref="C135:C142"/>
    <mergeCell ref="C143:C144"/>
    <mergeCell ref="C145:E145"/>
    <mergeCell ref="C146:E146"/>
    <mergeCell ref="C147:E147"/>
    <mergeCell ref="C120:E120"/>
    <mergeCell ref="C121:C123"/>
    <mergeCell ref="C126:C128"/>
    <mergeCell ref="C131:E131"/>
    <mergeCell ref="C132:C133"/>
    <mergeCell ref="D132:D133"/>
    <mergeCell ref="E132:E133"/>
    <mergeCell ref="F154:F156"/>
    <mergeCell ref="C157:E157"/>
    <mergeCell ref="C158:C162"/>
    <mergeCell ref="D158:D162"/>
    <mergeCell ref="E158:E162"/>
    <mergeCell ref="F158:F162"/>
    <mergeCell ref="C150:E150"/>
    <mergeCell ref="C151:E151"/>
    <mergeCell ref="C153:E153"/>
    <mergeCell ref="C154:C156"/>
    <mergeCell ref="D154:D156"/>
    <mergeCell ref="E154:E156"/>
    <mergeCell ref="G165:G166"/>
    <mergeCell ref="H165:H166"/>
    <mergeCell ref="C167:C168"/>
    <mergeCell ref="D167:D168"/>
    <mergeCell ref="E167:E168"/>
    <mergeCell ref="F167:F168"/>
    <mergeCell ref="C163:E163"/>
    <mergeCell ref="C164:E164"/>
    <mergeCell ref="C165:C166"/>
    <mergeCell ref="D165:D166"/>
    <mergeCell ref="E165:E166"/>
    <mergeCell ref="F165:F166"/>
    <mergeCell ref="C179:E179"/>
    <mergeCell ref="C180:E180"/>
    <mergeCell ref="C181:C184"/>
    <mergeCell ref="D181:D184"/>
    <mergeCell ref="E181:E184"/>
    <mergeCell ref="F181:F184"/>
    <mergeCell ref="C169:E169"/>
    <mergeCell ref="C171:E171"/>
    <mergeCell ref="C172:C173"/>
    <mergeCell ref="C174:E174"/>
    <mergeCell ref="C176:E176"/>
    <mergeCell ref="C178:E178"/>
    <mergeCell ref="F191:F194"/>
    <mergeCell ref="C195:E195"/>
    <mergeCell ref="C196:C199"/>
    <mergeCell ref="D196:D199"/>
    <mergeCell ref="E196:E199"/>
    <mergeCell ref="F196:F199"/>
    <mergeCell ref="C186:C188"/>
    <mergeCell ref="D186:D188"/>
    <mergeCell ref="E186:E188"/>
    <mergeCell ref="F186:F188"/>
    <mergeCell ref="C189:C190"/>
    <mergeCell ref="D189:D190"/>
    <mergeCell ref="E189:E190"/>
    <mergeCell ref="F189:F190"/>
    <mergeCell ref="C200:E200"/>
    <mergeCell ref="C202:E202"/>
    <mergeCell ref="C204:E204"/>
    <mergeCell ref="C205:C207"/>
    <mergeCell ref="D205:D207"/>
    <mergeCell ref="E205:E207"/>
    <mergeCell ref="C191:C194"/>
    <mergeCell ref="D191:D194"/>
    <mergeCell ref="E191:E194"/>
    <mergeCell ref="C215:E215"/>
    <mergeCell ref="C216:E216"/>
    <mergeCell ref="C222:E222"/>
    <mergeCell ref="C223:C224"/>
    <mergeCell ref="D223:D224"/>
    <mergeCell ref="E223:E224"/>
    <mergeCell ref="F205:F207"/>
    <mergeCell ref="C209:E209"/>
    <mergeCell ref="C210:C214"/>
    <mergeCell ref="D210:D214"/>
    <mergeCell ref="E210:E214"/>
    <mergeCell ref="F210:F214"/>
    <mergeCell ref="C233:E233"/>
    <mergeCell ref="C234:E234"/>
    <mergeCell ref="C235:C238"/>
    <mergeCell ref="D235:D238"/>
    <mergeCell ref="E235:E238"/>
    <mergeCell ref="F235:F238"/>
    <mergeCell ref="F223:F224"/>
    <mergeCell ref="C225:E225"/>
    <mergeCell ref="C226:C230"/>
    <mergeCell ref="D226:D230"/>
    <mergeCell ref="E226:E230"/>
    <mergeCell ref="F226:F230"/>
    <mergeCell ref="C244:C253"/>
    <mergeCell ref="D244:D253"/>
    <mergeCell ref="E244:E253"/>
    <mergeCell ref="F244:F253"/>
    <mergeCell ref="C254:C261"/>
    <mergeCell ref="D254:D261"/>
    <mergeCell ref="E254:E261"/>
    <mergeCell ref="F254:F261"/>
    <mergeCell ref="C239:C240"/>
    <mergeCell ref="D239:D240"/>
    <mergeCell ref="E239:E240"/>
    <mergeCell ref="F239:F240"/>
    <mergeCell ref="C241:C243"/>
    <mergeCell ref="D241:D243"/>
    <mergeCell ref="E241:E243"/>
    <mergeCell ref="F241:F243"/>
    <mergeCell ref="C268:C270"/>
    <mergeCell ref="D268:D270"/>
    <mergeCell ref="E268:E270"/>
    <mergeCell ref="F268:F270"/>
    <mergeCell ref="C271:C272"/>
    <mergeCell ref="D271:D272"/>
    <mergeCell ref="E271:E272"/>
    <mergeCell ref="F271:F272"/>
    <mergeCell ref="C262:C264"/>
    <mergeCell ref="D262:D264"/>
    <mergeCell ref="E262:E264"/>
    <mergeCell ref="F262:F264"/>
    <mergeCell ref="C265:E265"/>
    <mergeCell ref="C266:C267"/>
    <mergeCell ref="D266:D267"/>
    <mergeCell ref="E266:E267"/>
    <mergeCell ref="F266:F267"/>
    <mergeCell ref="C297:C298"/>
    <mergeCell ref="D297:D298"/>
    <mergeCell ref="E297:E298"/>
    <mergeCell ref="F297:F298"/>
    <mergeCell ref="C299:C300"/>
    <mergeCell ref="D299:D300"/>
    <mergeCell ref="E299:E300"/>
    <mergeCell ref="F299:F300"/>
    <mergeCell ref="C273:C274"/>
    <mergeCell ref="D273:D274"/>
    <mergeCell ref="E273:E274"/>
    <mergeCell ref="F273:F274"/>
    <mergeCell ref="C275:C296"/>
    <mergeCell ref="D275:D296"/>
    <mergeCell ref="E275:E296"/>
    <mergeCell ref="F275:F296"/>
    <mergeCell ref="F311:F312"/>
    <mergeCell ref="C314:E314"/>
    <mergeCell ref="C315:E315"/>
    <mergeCell ref="C301:C302"/>
    <mergeCell ref="D301:D302"/>
    <mergeCell ref="E301:E302"/>
    <mergeCell ref="F301:F302"/>
    <mergeCell ref="C304:E304"/>
    <mergeCell ref="C305:C306"/>
    <mergeCell ref="D305:D306"/>
    <mergeCell ref="E305:E306"/>
    <mergeCell ref="F305:F306"/>
    <mergeCell ref="C316:E316"/>
    <mergeCell ref="C319:E319"/>
    <mergeCell ref="C321:C326"/>
    <mergeCell ref="E321:E324"/>
    <mergeCell ref="D325:D326"/>
    <mergeCell ref="E325:E326"/>
    <mergeCell ref="C311:C312"/>
    <mergeCell ref="D311:D312"/>
    <mergeCell ref="E311:E312"/>
    <mergeCell ref="C339:E339"/>
    <mergeCell ref="C340:E340"/>
    <mergeCell ref="C341:C342"/>
    <mergeCell ref="D341:D342"/>
    <mergeCell ref="E341:E342"/>
    <mergeCell ref="F341:F342"/>
    <mergeCell ref="F325:F326"/>
    <mergeCell ref="C327:E327"/>
    <mergeCell ref="C329:C336"/>
    <mergeCell ref="D329:D336"/>
    <mergeCell ref="E329:E336"/>
    <mergeCell ref="F329:F336"/>
    <mergeCell ref="C351:E351"/>
    <mergeCell ref="C353:C354"/>
    <mergeCell ref="D353:D354"/>
    <mergeCell ref="E353:E354"/>
    <mergeCell ref="F353:F354"/>
    <mergeCell ref="C356:E356"/>
    <mergeCell ref="C344:C345"/>
    <mergeCell ref="D344:D345"/>
    <mergeCell ref="E344:E345"/>
    <mergeCell ref="F344:F345"/>
    <mergeCell ref="C346:C347"/>
    <mergeCell ref="D346:D347"/>
    <mergeCell ref="E346:E347"/>
    <mergeCell ref="F346:F347"/>
    <mergeCell ref="C357:E357"/>
    <mergeCell ref="C358:C360"/>
    <mergeCell ref="D358:D360"/>
    <mergeCell ref="E358:E360"/>
    <mergeCell ref="F358:F360"/>
    <mergeCell ref="C361:C363"/>
    <mergeCell ref="D361:D363"/>
    <mergeCell ref="E361:E363"/>
    <mergeCell ref="F361:F363"/>
    <mergeCell ref="C378:C394"/>
    <mergeCell ref="D378:D394"/>
    <mergeCell ref="E378:E394"/>
    <mergeCell ref="F378:F394"/>
    <mergeCell ref="C395:C397"/>
    <mergeCell ref="D395:D397"/>
    <mergeCell ref="E395:E397"/>
    <mergeCell ref="F395:F397"/>
    <mergeCell ref="C364:C366"/>
    <mergeCell ref="D364:D366"/>
    <mergeCell ref="E364:E366"/>
    <mergeCell ref="F364:F366"/>
    <mergeCell ref="C367:E367"/>
    <mergeCell ref="C368:C377"/>
    <mergeCell ref="D368:D377"/>
    <mergeCell ref="E368:E377"/>
    <mergeCell ref="F368:F377"/>
    <mergeCell ref="C406:C409"/>
    <mergeCell ref="D406:D409"/>
    <mergeCell ref="E406:E409"/>
    <mergeCell ref="F406:F409"/>
    <mergeCell ref="C410:C415"/>
    <mergeCell ref="D410:D415"/>
    <mergeCell ref="E410:E415"/>
    <mergeCell ref="F410:F415"/>
    <mergeCell ref="C398:C403"/>
    <mergeCell ref="D398:D403"/>
    <mergeCell ref="E398:E403"/>
    <mergeCell ref="F398:F403"/>
    <mergeCell ref="C404:C405"/>
    <mergeCell ref="D404:D405"/>
    <mergeCell ref="E404:E405"/>
    <mergeCell ref="F404:F405"/>
    <mergeCell ref="G426:G427"/>
    <mergeCell ref="H426:H427"/>
    <mergeCell ref="C416:C418"/>
    <mergeCell ref="D416:D418"/>
    <mergeCell ref="E416:E418"/>
    <mergeCell ref="F416:F418"/>
    <mergeCell ref="C419:C425"/>
    <mergeCell ref="D419:D425"/>
    <mergeCell ref="E419:E425"/>
    <mergeCell ref="F419:F425"/>
    <mergeCell ref="C428:C434"/>
    <mergeCell ref="D428:D434"/>
    <mergeCell ref="E428:E434"/>
    <mergeCell ref="F428:F434"/>
    <mergeCell ref="C436:C437"/>
    <mergeCell ref="D436:D437"/>
    <mergeCell ref="E436:E437"/>
    <mergeCell ref="F436:F437"/>
    <mergeCell ref="C426:C427"/>
    <mergeCell ref="D426:D427"/>
    <mergeCell ref="E426:E427"/>
    <mergeCell ref="F426:F427"/>
    <mergeCell ref="G454:H454"/>
    <mergeCell ref="C443:C444"/>
    <mergeCell ref="D443:D444"/>
    <mergeCell ref="E443:E444"/>
    <mergeCell ref="F443:F444"/>
    <mergeCell ref="G446:L446"/>
    <mergeCell ref="C438:E438"/>
    <mergeCell ref="C439:C440"/>
    <mergeCell ref="D439:D440"/>
    <mergeCell ref="E439:E440"/>
    <mergeCell ref="F439:F440"/>
    <mergeCell ref="C441:C442"/>
    <mergeCell ref="D441:D442"/>
    <mergeCell ref="E441:E442"/>
    <mergeCell ref="F441:F442"/>
    <mergeCell ref="G447:L447"/>
    <mergeCell ref="G449:L449"/>
    <mergeCell ref="G450:L450"/>
    <mergeCell ref="G451:L451"/>
    <mergeCell ref="G452:L452"/>
    <mergeCell ref="G448:L448"/>
    <mergeCell ref="G461:H461"/>
    <mergeCell ref="G462:H462"/>
    <mergeCell ref="G463:H463"/>
    <mergeCell ref="G464:H464"/>
    <mergeCell ref="G465:H465"/>
    <mergeCell ref="G466:H466"/>
    <mergeCell ref="G455:H455"/>
    <mergeCell ref="G456:H456"/>
    <mergeCell ref="G457:H457"/>
    <mergeCell ref="G458:H458"/>
    <mergeCell ref="G459:H459"/>
    <mergeCell ref="G460:H460"/>
    <mergeCell ref="CN473:CN474"/>
    <mergeCell ref="CO473:CO474"/>
    <mergeCell ref="CP473:CP474"/>
    <mergeCell ref="CQ473:CQ474"/>
    <mergeCell ref="CR473:CR474"/>
    <mergeCell ref="CS473:CS474"/>
    <mergeCell ref="G467:H467"/>
    <mergeCell ref="G468:H468"/>
    <mergeCell ref="A470:B474"/>
    <mergeCell ref="C473:C474"/>
    <mergeCell ref="CL473:CL474"/>
    <mergeCell ref="CM473:CM474"/>
    <mergeCell ref="A480:B484"/>
    <mergeCell ref="C483:C484"/>
    <mergeCell ref="CL483:CL484"/>
    <mergeCell ref="CM483:CM484"/>
    <mergeCell ref="CN483:CN484"/>
    <mergeCell ref="CO483:CO484"/>
    <mergeCell ref="A475:B479"/>
    <mergeCell ref="C478:C479"/>
    <mergeCell ref="CL478:CL479"/>
    <mergeCell ref="CM478:CM479"/>
    <mergeCell ref="CN478:CN479"/>
    <mergeCell ref="CO478:CO479"/>
    <mergeCell ref="A485:B489"/>
    <mergeCell ref="C488:C489"/>
    <mergeCell ref="CL488:CL489"/>
    <mergeCell ref="CM488:CM489"/>
    <mergeCell ref="CN488:CN489"/>
    <mergeCell ref="CO488:CO489"/>
    <mergeCell ref="CP488:CP489"/>
    <mergeCell ref="CQ488:CQ489"/>
    <mergeCell ref="CR488:CR489"/>
    <mergeCell ref="A490:B494"/>
    <mergeCell ref="C493:C494"/>
    <mergeCell ref="CL493:CL494"/>
    <mergeCell ref="CM493:CM494"/>
    <mergeCell ref="CN493:CN494"/>
    <mergeCell ref="CO493:CO494"/>
    <mergeCell ref="CP493:CP494"/>
    <mergeCell ref="CQ493:CQ494"/>
    <mergeCell ref="CR493:CR494"/>
    <mergeCell ref="A495:B499"/>
    <mergeCell ref="C498:C499"/>
    <mergeCell ref="CL498:CL499"/>
    <mergeCell ref="CM498:CM499"/>
    <mergeCell ref="CN498:CN499"/>
    <mergeCell ref="CO498:CO499"/>
    <mergeCell ref="CP498:CP499"/>
    <mergeCell ref="CQ498:CQ499"/>
    <mergeCell ref="CR498:CR499"/>
    <mergeCell ref="A500:B504"/>
    <mergeCell ref="C503:C504"/>
    <mergeCell ref="CL503:CL504"/>
    <mergeCell ref="CM503:CM504"/>
    <mergeCell ref="CN503:CN504"/>
    <mergeCell ref="CO503:CO504"/>
    <mergeCell ref="CP503:CP504"/>
    <mergeCell ref="CQ503:CQ504"/>
    <mergeCell ref="CR503:CR504"/>
    <mergeCell ref="A505:B509"/>
    <mergeCell ref="C508:C509"/>
    <mergeCell ref="CL508:CL509"/>
    <mergeCell ref="CM508:CM509"/>
    <mergeCell ref="CN508:CN509"/>
    <mergeCell ref="CO508:CO509"/>
    <mergeCell ref="CP508:CP509"/>
    <mergeCell ref="CQ508:CQ509"/>
    <mergeCell ref="CR508:CR509"/>
    <mergeCell ref="A510:B514"/>
    <mergeCell ref="C513:C514"/>
    <mergeCell ref="CL513:CL514"/>
    <mergeCell ref="CM513:CM514"/>
    <mergeCell ref="CN513:CN514"/>
    <mergeCell ref="CO513:CO514"/>
    <mergeCell ref="CP513:CP514"/>
    <mergeCell ref="CQ513:CQ514"/>
    <mergeCell ref="CR513:CR514"/>
    <mergeCell ref="A515:A544"/>
    <mergeCell ref="B515:B519"/>
    <mergeCell ref="C518:C519"/>
    <mergeCell ref="CL518:CL519"/>
    <mergeCell ref="CM518:CM519"/>
    <mergeCell ref="CN518:CN519"/>
    <mergeCell ref="CO518:CO519"/>
    <mergeCell ref="CP518:CP519"/>
    <mergeCell ref="CQ518:CQ519"/>
    <mergeCell ref="B525:B529"/>
    <mergeCell ref="C528:C529"/>
    <mergeCell ref="CL528:CL529"/>
    <mergeCell ref="CM528:CM529"/>
    <mergeCell ref="CN528:CN529"/>
    <mergeCell ref="B540:B544"/>
    <mergeCell ref="C543:C544"/>
    <mergeCell ref="CL543:CL544"/>
    <mergeCell ref="CM543:CM544"/>
    <mergeCell ref="CN543:CN544"/>
    <mergeCell ref="CO543:CO544"/>
    <mergeCell ref="CP543:CP544"/>
    <mergeCell ref="CQ543:CQ544"/>
    <mergeCell ref="B520:B524"/>
    <mergeCell ref="C523:C524"/>
    <mergeCell ref="B535:B539"/>
    <mergeCell ref="C538:C539"/>
    <mergeCell ref="CL538:CL539"/>
    <mergeCell ref="CM538:CM539"/>
    <mergeCell ref="CN538:CN539"/>
    <mergeCell ref="CO528:CO529"/>
    <mergeCell ref="CP528:CP529"/>
    <mergeCell ref="CQ528:CQ529"/>
    <mergeCell ref="CR528:CR529"/>
    <mergeCell ref="B530:B534"/>
    <mergeCell ref="C533:C534"/>
    <mergeCell ref="CL533:CL534"/>
    <mergeCell ref="CM533:CM534"/>
    <mergeCell ref="CN533:CN534"/>
    <mergeCell ref="CO533:CO534"/>
    <mergeCell ref="CP533:CP534"/>
    <mergeCell ref="CQ533:CQ534"/>
    <mergeCell ref="CP478:CP479"/>
    <mergeCell ref="CS493:CS494"/>
    <mergeCell ref="CS533:CS534"/>
    <mergeCell ref="CS528:CS529"/>
    <mergeCell ref="CR518:CR519"/>
    <mergeCell ref="CS518:CS519"/>
    <mergeCell ref="CS523:CS524"/>
    <mergeCell ref="CS508:CS509"/>
    <mergeCell ref="CS513:CS514"/>
    <mergeCell ref="CS498:CS499"/>
    <mergeCell ref="CS503:CS504"/>
    <mergeCell ref="CR533:CR534"/>
    <mergeCell ref="CQ478:CQ479"/>
    <mergeCell ref="CR478:CR479"/>
    <mergeCell ref="CS478:CS479"/>
    <mergeCell ref="CP483:CP484"/>
    <mergeCell ref="CQ483:CQ484"/>
    <mergeCell ref="CR483:CR484"/>
    <mergeCell ref="CS483:CS484"/>
    <mergeCell ref="CR543:CR544"/>
    <mergeCell ref="CS543:CS544"/>
    <mergeCell ref="CO538:CO539"/>
    <mergeCell ref="CP538:CP539"/>
    <mergeCell ref="CQ538:CQ539"/>
    <mergeCell ref="CR538:CR539"/>
    <mergeCell ref="CS538:CS539"/>
    <mergeCell ref="CS488:CS489"/>
    <mergeCell ref="CL523:CL524"/>
    <mergeCell ref="CM523:CM524"/>
    <mergeCell ref="CN523:CN524"/>
    <mergeCell ref="CO523:CO524"/>
    <mergeCell ref="CP523:CP524"/>
    <mergeCell ref="CQ523:CQ524"/>
    <mergeCell ref="CR523:CR524"/>
  </mergeCells>
  <dataValidations count="10">
    <dataValidation type="list" allowBlank="1" showInputMessage="1" showErrorMessage="1" sqref="Z226:BH232 Z439:BH445 Z352:BH355 Z217:BH221 Z305:BH313 Z175:BH175 Z328:BH338 Z317:BH318 Z111:BH119 Z224:BH224 Z205:BH208 Z201:BH201 Z320:BH326 Z199:BH199 Z177:BH177 Z172:BH173 Z170:BH170 Z154:BH156 Z165:BH168 Z203:CJ203 Z152:BH152 Z148:BH149 Z86:BH102 Z105:BH109 Z158:BH162 Z59:BH77 Z49:BH57 Z358:BH366 Z21:BH30 Z210:BH214 Z341:BH350 Z235:BH264 Z32:BH46 Z79:BH84 Z121:BH130 Z10:BH18 Z266:BH303 Z368:BH437 Z181:BH194 Z132:BH144" xr:uid="{00000000-0002-0000-0200-000000000000}">
      <formula1>"ĐTT, TDS, HĐH, HĐG, HĐNT, VS-AN, HĐC, TQDN, LH, x,#"</formula1>
    </dataValidation>
    <dataValidation type="list" allowBlank="1" showInputMessage="1" showErrorMessage="1" sqref="L439:L445 Y983085 Y65581 Y131117 Y196653 Y262189 Y327725 Y393261 Y458797 Y524333 Y589869 Y655405 Y720941 Y786477 Y852013 Y917549 L7:L437" xr:uid="{00000000-0002-0000-0200-000001000000}">
      <formula1>"#, 3T, 4T, 5T, 3+4T, 4+5T, 3+4+5T"</formula1>
    </dataValidation>
    <dataValidation type="list" allowBlank="1" showInputMessage="1" showErrorMessage="1" sqref="J439:J445 J7:J437" xr:uid="{00000000-0002-0000-0200-000002000000}">
      <formula1>"Lớp học, Sân chơi, Phòng chức năng, Ngoài nhà trường"</formula1>
    </dataValidation>
    <dataValidation type="list" allowBlank="1" showInputMessage="1" showErrorMessage="1" sqref="K439:K445 K7:K437" xr:uid="{00000000-0002-0000-0200-000003000000}">
      <formula1>"Thể chất, Nhận thức, Ngôn ngữ, TCKNXH, Thẩm mỹ"</formula1>
    </dataValidation>
    <dataValidation type="list" allowBlank="1" showInputMessage="1" showErrorMessage="1" sqref="CL58:CS58 CK7:CK9 BI10:BI18 CK31:CS31 CL19:CS20 CK367:CS367 CK356:CS357 CK351:CS351 CK327:CS327 CK319:CS319 CK314:CS316 CK304:CS304 CK265:CS265 CK233:CS234 CK225:CS225 CK222:CS222 CK215:CS216 CK438:CS438 CK202:CS204 CK200:CS200 CK195:CS195 CK178:CS180 CK176:CS176 CK174:CS174 CK171:CS171 CK169:CS169 CK163:CS164 CK157:CS157 CK153:CS153 CK150:CR151 CK145:CS147 CK131:CS131 CK120:CS120 CK110:CS110 CK103:CS104 CK85:CS85 CK78:CS78 CK47:CS48 BI358:CK366 BI305:CK313 BI226:CK232 BI235:CK264 BI320:CK326 BI210:CK214 BI105:CK109 BI177:CK177 BI158:CK162 BI49:CK57 BI205:CK208 BI341:CK350 BI328:CK338 BI154:CK156 BI196:CK199 BI317:CK318 BI217:CK221 BI111:CK119 BI223:CK224 BI79:CK84 BI201:CK201 BI121:CK130 BI175:CK175 BI172:CK173 BI170:CK170 BI165:CK168 BI59:CK77 BI86:CK102 BI152:CK152 BI148:CK149 BI21:CK30 BI352:CK355 BJ17:CJ18 BJ10:CK16 BI32:CK46 CK17:CK20 BI439:CK445 CK339:CS340 BI266:CK303 BI368:CK437 BI181:CK194 BI132:CK144" xr:uid="{00000000-0002-0000-0200-000004000000}">
      <formula1>"2, 1, 0, KĐG,#"</formula1>
    </dataValidation>
    <dataValidation type="list" allowBlank="1" showInputMessage="1" showErrorMessage="1" sqref="I10:I18 I32:I46 I21:I30 I79:I84 I86:I102 I105:I109 I111:I119 I121:I130 I148:I149 I152 I154:I156 I165:I168 I170 I172:I173 I175 I177 I196:I199 I201 I205:I208 I210:I214 I217:I221 I223:I224 I226:I232 I305:I313 I317:I318 I368:I437 I341:I350 I352:I355 I358:I366 I439:I445 I59:I77 I235:I264 I49:I57 I320:I326 I158:I162 I328:I338 I181:I194 I266:I303 I132:I144" xr:uid="{00000000-0002-0000-0200-000005000000}">
      <formula1>"Khối, lớp, trường"</formula1>
    </dataValidation>
    <dataValidation type="list" allowBlank="1" showInputMessage="1" showErrorMessage="1" sqref="I6" xr:uid="{00000000-0002-0000-0200-000006000000}">
      <formula1>"Khối ,lớp, trường"</formula1>
    </dataValidation>
    <dataValidation type="list" allowBlank="1" showInputMessage="1" showErrorMessage="1" sqref="N439:V445 V181:V185 N186:V437 T181:U184 N181:S185 W7:W9 W19:W20 X439:X445 Y7 N7:V180 X7:X437" xr:uid="{00000000-0002-0000-0200-000007000000}">
      <formula1>"x"</formula1>
    </dataValidation>
    <dataValidation type="list" allowBlank="1" showInputMessage="1" showErrorMessage="1" sqref="CL9:CS9 BI195:CJ195 BI222:CJ222 Z204:CJ204 Z174:CJ174 Z304:CJ304 Z314:CJ316 Z319:CJ319 Z202:CJ202 Z215:CJ216 Z178:CJ180 Z169:CJ169 Z200:CJ200 Z356:CJ357 Z367:CJ367 Z265:CJ265 Z47:CJ48 Z58:CK58 Z78:CJ78 Z85:CJ85 Z103:CJ104 Z120:CJ120 Z110:CJ110 Z131:CJ131 Z327:CJ327 Z153:CJ153 Z145:CJ147 Z150:CJ151 Z157:CJ157 Z7:CJ9 Z163:CJ164 Z176:CJ176 Z171:CJ171 Z195:BH198 Z209:CS209 Z222:BH223 Z225:CJ225 Z233:CJ234 Z351:CJ351 Z31:CJ31 Z19:CJ20 Z339:CJ340" xr:uid="{00000000-0002-0000-0200-000008000000}">
      <formula1>"x, ĐTT, TDS, HĐH, HĐG, HĐNT, VS-AN, HĐC, TQDN, LH"</formula1>
    </dataValidation>
    <dataValidation type="list" allowBlank="1" showInputMessage="1" showErrorMessage="1" sqref="D30 D10 D109 F355 D42 F52 D70:D71 D83 F56 D75:D77 F83 F101 F109 D117:D118 F30 F121:F130 F152 D121:D130 F148:F149 D152 D148:D149 D154 F117:F118 F170 F42 D170 D158 F158 F175 F154 F172:F173 D175 D172:D173 F177 D177 D181 D167 F203 F201 D203 F196 D201 D196 D208 D210 F181 F208 F210 D226 F223 D223 D262 F226 D275:D276 F262 D313 F303 F307:F311 F317:F318 D317:D318 D328:D329 D348:D350 D338 D355 D320:D325 F328:F329 F337:F338 F435:F436 F10 D436 D205 F205 D217:D221 F217:F221 F167 F244 F348:F350 D368 F368 D398:D399 F398:F399 D404 F404 D406 F406 D410 F410 D416 F416 D352:D353 F352:F353 D21:D22 F21:F22 F26 D26 F32 D32 D37:D38 F37:F38 F54 D52 D49 F49 D54 D56 D59 F59 D63 F63 F70:F71 D73 F428 F73 D79 F79 D81 F81 F86:F87 D86:D87 D89 F89 D91:D92 F91:F92 D94:D95 D101 F94:F95 D97 F97 F105:F107 D105:D107 D28 F28 D111:D115 F111:F115 D132 F132 D165 F165 D235 F235 D239 F239 D241 D244 F241 D266 F266 D268 F268 D271 F271 D273 F273 F275:F276 D303 D297 F297 D299 F299 D301 F301 F313 D307:D311 D305 F305 F75:F77 D341 F341 D343:D344 F343:F344 D346 F346 D358 F358 D361 F361 D364 F364 D439 F439 D441 F441 F443 D443 D445 F445 D426 D428 F426 F320:F325 D134:D144 F134:F144" xr:uid="{00000000-0002-0000-0200-000009000000}">
      <formula1>"KQMĐ, NDCT, TLHD, BC, ĐP"</formula1>
    </dataValidation>
  </dataValidations>
  <pageMargins left="0.30866141732283497" right="2.8661417322834999E-3" top="0.38803149606299198" bottom="0.38740157480315002" header="0.31496062992126" footer="0.31496062992126"/>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8A16-09B6-4910-88A6-ED3DFEB65D39}">
  <sheetPr filterMode="1"/>
  <dimension ref="A1:CW640"/>
  <sheetViews>
    <sheetView tabSelected="1" zoomScale="70" zoomScaleNormal="70" zoomScaleSheetLayoutView="80" workbookViewId="0">
      <pane xSplit="6" ySplit="6" topLeftCell="G34" activePane="bottomRight" state="frozen"/>
      <selection pane="topRight" activeCell="G1" sqref="G1"/>
      <selection pane="bottomLeft" activeCell="A7" sqref="A7"/>
      <selection pane="bottomRight" activeCell="G10" sqref="G10:H10"/>
    </sheetView>
  </sheetViews>
  <sheetFormatPr defaultRowHeight="15.75"/>
  <cols>
    <col min="1" max="1" width="5" style="2" customWidth="1"/>
    <col min="2" max="2" width="5.125" style="2" hidden="1" customWidth="1"/>
    <col min="3" max="3" width="36.125" style="4" customWidth="1"/>
    <col min="4" max="4" width="5.25" style="3" hidden="1" customWidth="1"/>
    <col min="5" max="5" width="27.75" style="4" hidden="1" customWidth="1"/>
    <col min="6" max="6" width="5.375" style="3" hidden="1" customWidth="1"/>
    <col min="7" max="7" width="16.125" style="1" customWidth="1"/>
    <col min="8" max="8" width="21.625" style="1" customWidth="1"/>
    <col min="9" max="9" width="8.75" style="1" customWidth="1"/>
    <col min="10" max="10" width="9.75" style="1" customWidth="1"/>
    <col min="11" max="11" width="10.125" style="1" hidden="1" customWidth="1"/>
    <col min="12" max="12" width="14.125" style="1" hidden="1" customWidth="1"/>
    <col min="13" max="13" width="13" style="1" hidden="1" customWidth="1"/>
    <col min="14" max="14" width="5" style="1" hidden="1" customWidth="1"/>
    <col min="15" max="18" width="4.875" style="1" hidden="1" customWidth="1"/>
    <col min="19" max="19" width="4.875" style="128" hidden="1" customWidth="1"/>
    <col min="20" max="22" width="4.875" style="1" hidden="1" customWidth="1"/>
    <col min="23" max="23" width="7" style="1" hidden="1" customWidth="1"/>
    <col min="24" max="24" width="8.375" style="1" hidden="1" customWidth="1"/>
    <col min="25" max="25" width="5.625" style="1" hidden="1" customWidth="1"/>
    <col min="26" max="26" width="8.375" style="1" hidden="1" customWidth="1"/>
    <col min="27" max="27" width="8.625" style="88" hidden="1" customWidth="1"/>
    <col min="28" max="29" width="8.5" style="1" customWidth="1"/>
    <col min="30" max="30" width="7.875" style="1" customWidth="1"/>
    <col min="31" max="45" width="8.5" style="1" hidden="1" customWidth="1"/>
    <col min="46" max="46" width="8.5" style="2" hidden="1" customWidth="1"/>
    <col min="47" max="59" width="8.5" style="1" hidden="1" customWidth="1"/>
    <col min="60" max="62" width="9.125" style="1" hidden="1" customWidth="1"/>
    <col min="63" max="63" width="5.125" style="1" hidden="1" customWidth="1"/>
    <col min="64" max="65" width="4.25" style="1" hidden="1" customWidth="1"/>
    <col min="66" max="67" width="4.25" style="119" hidden="1" customWidth="1"/>
    <col min="68" max="80" width="4.25" style="1" hidden="1" customWidth="1"/>
    <col min="81" max="83" width="4.25" style="119" hidden="1" customWidth="1"/>
    <col min="84" max="90" width="4.25" style="1" hidden="1" customWidth="1"/>
    <col min="91" max="91" width="5" style="1" hidden="1" customWidth="1"/>
    <col min="92" max="92" width="7.125" style="1" hidden="1" customWidth="1"/>
    <col min="93" max="93" width="5" style="1" hidden="1" customWidth="1"/>
    <col min="94" max="94" width="6.25" style="1" hidden="1" customWidth="1"/>
    <col min="95" max="95" width="5" style="1" hidden="1" customWidth="1"/>
    <col min="96" max="96" width="6.625" style="1" hidden="1" customWidth="1"/>
    <col min="97" max="97" width="8.25" style="1" hidden="1" customWidth="1"/>
    <col min="98" max="98" width="9" style="1" hidden="1" customWidth="1"/>
    <col min="99" max="101" width="0" style="1" hidden="1" customWidth="1"/>
    <col min="102" max="209" width="9" style="1"/>
    <col min="210" max="210" width="20.125" style="1" customWidth="1"/>
    <col min="211" max="211" width="4.25" style="1" customWidth="1"/>
    <col min="212" max="212" width="39" style="1" customWidth="1"/>
    <col min="213" max="213" width="53.625" style="1" customWidth="1"/>
    <col min="214" max="217" width="7.75" style="1" customWidth="1"/>
    <col min="218" max="218" width="10" style="1" customWidth="1"/>
    <col min="219" max="220" width="9.25" style="1" customWidth="1"/>
    <col min="221" max="221" width="8" style="1" customWidth="1"/>
    <col min="222" max="465" width="9" style="1"/>
    <col min="466" max="466" width="20.125" style="1" customWidth="1"/>
    <col min="467" max="467" width="4.25" style="1" customWidth="1"/>
    <col min="468" max="468" width="39" style="1" customWidth="1"/>
    <col min="469" max="469" width="53.625" style="1" customWidth="1"/>
    <col min="470" max="473" width="7.75" style="1" customWidth="1"/>
    <col min="474" max="474" width="10" style="1" customWidth="1"/>
    <col min="475" max="476" width="9.25" style="1" customWidth="1"/>
    <col min="477" max="477" width="8" style="1" customWidth="1"/>
    <col min="478" max="721" width="9" style="1"/>
    <col min="722" max="722" width="20.125" style="1" customWidth="1"/>
    <col min="723" max="723" width="4.25" style="1" customWidth="1"/>
    <col min="724" max="724" width="39" style="1" customWidth="1"/>
    <col min="725" max="725" width="53.625" style="1" customWidth="1"/>
    <col min="726" max="729" width="7.75" style="1" customWidth="1"/>
    <col min="730" max="730" width="10" style="1" customWidth="1"/>
    <col min="731" max="732" width="9.25" style="1" customWidth="1"/>
    <col min="733" max="733" width="8" style="1" customWidth="1"/>
    <col min="734" max="977" width="9" style="1"/>
    <col min="978" max="978" width="20.125" style="1" customWidth="1"/>
    <col min="979" max="979" width="4.25" style="1" customWidth="1"/>
    <col min="980" max="980" width="39" style="1" customWidth="1"/>
    <col min="981" max="981" width="53.625" style="1" customWidth="1"/>
    <col min="982" max="985" width="7.75" style="1" customWidth="1"/>
    <col min="986" max="986" width="10" style="1" customWidth="1"/>
    <col min="987" max="988" width="9.25" style="1" customWidth="1"/>
    <col min="989" max="989" width="8" style="1" customWidth="1"/>
    <col min="990" max="1233" width="9" style="1"/>
    <col min="1234" max="1234" width="20.125" style="1" customWidth="1"/>
    <col min="1235" max="1235" width="4.25" style="1" customWidth="1"/>
    <col min="1236" max="1236" width="39" style="1" customWidth="1"/>
    <col min="1237" max="1237" width="53.625" style="1" customWidth="1"/>
    <col min="1238" max="1241" width="7.75" style="1" customWidth="1"/>
    <col min="1242" max="1242" width="10" style="1" customWidth="1"/>
    <col min="1243" max="1244" width="9.25" style="1" customWidth="1"/>
    <col min="1245" max="1245" width="8" style="1" customWidth="1"/>
    <col min="1246" max="1489" width="9" style="1"/>
    <col min="1490" max="1490" width="20.125" style="1" customWidth="1"/>
    <col min="1491" max="1491" width="4.25" style="1" customWidth="1"/>
    <col min="1492" max="1492" width="39" style="1" customWidth="1"/>
    <col min="1493" max="1493" width="53.625" style="1" customWidth="1"/>
    <col min="1494" max="1497" width="7.75" style="1" customWidth="1"/>
    <col min="1498" max="1498" width="10" style="1" customWidth="1"/>
    <col min="1499" max="1500" width="9.25" style="1" customWidth="1"/>
    <col min="1501" max="1501" width="8" style="1" customWidth="1"/>
    <col min="1502" max="1745" width="9" style="1"/>
    <col min="1746" max="1746" width="20.125" style="1" customWidth="1"/>
    <col min="1747" max="1747" width="4.25" style="1" customWidth="1"/>
    <col min="1748" max="1748" width="39" style="1" customWidth="1"/>
    <col min="1749" max="1749" width="53.625" style="1" customWidth="1"/>
    <col min="1750" max="1753" width="7.75" style="1" customWidth="1"/>
    <col min="1754" max="1754" width="10" style="1" customWidth="1"/>
    <col min="1755" max="1756" width="9.25" style="1" customWidth="1"/>
    <col min="1757" max="1757" width="8" style="1" customWidth="1"/>
    <col min="1758" max="2001" width="9" style="1"/>
    <col min="2002" max="2002" width="20.125" style="1" customWidth="1"/>
    <col min="2003" max="2003" width="4.25" style="1" customWidth="1"/>
    <col min="2004" max="2004" width="39" style="1" customWidth="1"/>
    <col min="2005" max="2005" width="53.625" style="1" customWidth="1"/>
    <col min="2006" max="2009" width="7.75" style="1" customWidth="1"/>
    <col min="2010" max="2010" width="10" style="1" customWidth="1"/>
    <col min="2011" max="2012" width="9.25" style="1" customWidth="1"/>
    <col min="2013" max="2013" width="8" style="1" customWidth="1"/>
    <col min="2014" max="2257" width="9" style="1"/>
    <col min="2258" max="2258" width="20.125" style="1" customWidth="1"/>
    <col min="2259" max="2259" width="4.25" style="1" customWidth="1"/>
    <col min="2260" max="2260" width="39" style="1" customWidth="1"/>
    <col min="2261" max="2261" width="53.625" style="1" customWidth="1"/>
    <col min="2262" max="2265" width="7.75" style="1" customWidth="1"/>
    <col min="2266" max="2266" width="10" style="1" customWidth="1"/>
    <col min="2267" max="2268" width="9.25" style="1" customWidth="1"/>
    <col min="2269" max="2269" width="8" style="1" customWidth="1"/>
    <col min="2270" max="2513" width="9" style="1"/>
    <col min="2514" max="2514" width="20.125" style="1" customWidth="1"/>
    <col min="2515" max="2515" width="4.25" style="1" customWidth="1"/>
    <col min="2516" max="2516" width="39" style="1" customWidth="1"/>
    <col min="2517" max="2517" width="53.625" style="1" customWidth="1"/>
    <col min="2518" max="2521" width="7.75" style="1" customWidth="1"/>
    <col min="2522" max="2522" width="10" style="1" customWidth="1"/>
    <col min="2523" max="2524" width="9.25" style="1" customWidth="1"/>
    <col min="2525" max="2525" width="8" style="1" customWidth="1"/>
    <col min="2526" max="2769" width="9" style="1"/>
    <col min="2770" max="2770" width="20.125" style="1" customWidth="1"/>
    <col min="2771" max="2771" width="4.25" style="1" customWidth="1"/>
    <col min="2772" max="2772" width="39" style="1" customWidth="1"/>
    <col min="2773" max="2773" width="53.625" style="1" customWidth="1"/>
    <col min="2774" max="2777" width="7.75" style="1" customWidth="1"/>
    <col min="2778" max="2778" width="10" style="1" customWidth="1"/>
    <col min="2779" max="2780" width="9.25" style="1" customWidth="1"/>
    <col min="2781" max="2781" width="8" style="1" customWidth="1"/>
    <col min="2782" max="3025" width="9" style="1"/>
    <col min="3026" max="3026" width="20.125" style="1" customWidth="1"/>
    <col min="3027" max="3027" width="4.25" style="1" customWidth="1"/>
    <col min="3028" max="3028" width="39" style="1" customWidth="1"/>
    <col min="3029" max="3029" width="53.625" style="1" customWidth="1"/>
    <col min="3030" max="3033" width="7.75" style="1" customWidth="1"/>
    <col min="3034" max="3034" width="10" style="1" customWidth="1"/>
    <col min="3035" max="3036" width="9.25" style="1" customWidth="1"/>
    <col min="3037" max="3037" width="8" style="1" customWidth="1"/>
    <col min="3038" max="3281" width="9" style="1"/>
    <col min="3282" max="3282" width="20.125" style="1" customWidth="1"/>
    <col min="3283" max="3283" width="4.25" style="1" customWidth="1"/>
    <col min="3284" max="3284" width="39" style="1" customWidth="1"/>
    <col min="3285" max="3285" width="53.625" style="1" customWidth="1"/>
    <col min="3286" max="3289" width="7.75" style="1" customWidth="1"/>
    <col min="3290" max="3290" width="10" style="1" customWidth="1"/>
    <col min="3291" max="3292" width="9.25" style="1" customWidth="1"/>
    <col min="3293" max="3293" width="8" style="1" customWidth="1"/>
    <col min="3294" max="3537" width="9" style="1"/>
    <col min="3538" max="3538" width="20.125" style="1" customWidth="1"/>
    <col min="3539" max="3539" width="4.25" style="1" customWidth="1"/>
    <col min="3540" max="3540" width="39" style="1" customWidth="1"/>
    <col min="3541" max="3541" width="53.625" style="1" customWidth="1"/>
    <col min="3542" max="3545" width="7.75" style="1" customWidth="1"/>
    <col min="3546" max="3546" width="10" style="1" customWidth="1"/>
    <col min="3547" max="3548" width="9.25" style="1" customWidth="1"/>
    <col min="3549" max="3549" width="8" style="1" customWidth="1"/>
    <col min="3550" max="3793" width="9" style="1"/>
    <col min="3794" max="3794" width="20.125" style="1" customWidth="1"/>
    <col min="3795" max="3795" width="4.25" style="1" customWidth="1"/>
    <col min="3796" max="3796" width="39" style="1" customWidth="1"/>
    <col min="3797" max="3797" width="53.625" style="1" customWidth="1"/>
    <col min="3798" max="3801" width="7.75" style="1" customWidth="1"/>
    <col min="3802" max="3802" width="10" style="1" customWidth="1"/>
    <col min="3803" max="3804" width="9.25" style="1" customWidth="1"/>
    <col min="3805" max="3805" width="8" style="1" customWidth="1"/>
    <col min="3806" max="4049" width="9" style="1"/>
    <col min="4050" max="4050" width="20.125" style="1" customWidth="1"/>
    <col min="4051" max="4051" width="4.25" style="1" customWidth="1"/>
    <col min="4052" max="4052" width="39" style="1" customWidth="1"/>
    <col min="4053" max="4053" width="53.625" style="1" customWidth="1"/>
    <col min="4054" max="4057" width="7.75" style="1" customWidth="1"/>
    <col min="4058" max="4058" width="10" style="1" customWidth="1"/>
    <col min="4059" max="4060" width="9.25" style="1" customWidth="1"/>
    <col min="4061" max="4061" width="8" style="1" customWidth="1"/>
    <col min="4062" max="4305" width="9" style="1"/>
    <col min="4306" max="4306" width="20.125" style="1" customWidth="1"/>
    <col min="4307" max="4307" width="4.25" style="1" customWidth="1"/>
    <col min="4308" max="4308" width="39" style="1" customWidth="1"/>
    <col min="4309" max="4309" width="53.625" style="1" customWidth="1"/>
    <col min="4310" max="4313" width="7.75" style="1" customWidth="1"/>
    <col min="4314" max="4314" width="10" style="1" customWidth="1"/>
    <col min="4315" max="4316" width="9.25" style="1" customWidth="1"/>
    <col min="4317" max="4317" width="8" style="1" customWidth="1"/>
    <col min="4318" max="4561" width="9" style="1"/>
    <col min="4562" max="4562" width="20.125" style="1" customWidth="1"/>
    <col min="4563" max="4563" width="4.25" style="1" customWidth="1"/>
    <col min="4564" max="4564" width="39" style="1" customWidth="1"/>
    <col min="4565" max="4565" width="53.625" style="1" customWidth="1"/>
    <col min="4566" max="4569" width="7.75" style="1" customWidth="1"/>
    <col min="4570" max="4570" width="10" style="1" customWidth="1"/>
    <col min="4571" max="4572" width="9.25" style="1" customWidth="1"/>
    <col min="4573" max="4573" width="8" style="1" customWidth="1"/>
    <col min="4574" max="4817" width="9" style="1"/>
    <col min="4818" max="4818" width="20.125" style="1" customWidth="1"/>
    <col min="4819" max="4819" width="4.25" style="1" customWidth="1"/>
    <col min="4820" max="4820" width="39" style="1" customWidth="1"/>
    <col min="4821" max="4821" width="53.625" style="1" customWidth="1"/>
    <col min="4822" max="4825" width="7.75" style="1" customWidth="1"/>
    <col min="4826" max="4826" width="10" style="1" customWidth="1"/>
    <col min="4827" max="4828" width="9.25" style="1" customWidth="1"/>
    <col min="4829" max="4829" width="8" style="1" customWidth="1"/>
    <col min="4830" max="5073" width="9" style="1"/>
    <col min="5074" max="5074" width="20.125" style="1" customWidth="1"/>
    <col min="5075" max="5075" width="4.25" style="1" customWidth="1"/>
    <col min="5076" max="5076" width="39" style="1" customWidth="1"/>
    <col min="5077" max="5077" width="53.625" style="1" customWidth="1"/>
    <col min="5078" max="5081" width="7.75" style="1" customWidth="1"/>
    <col min="5082" max="5082" width="10" style="1" customWidth="1"/>
    <col min="5083" max="5084" width="9.25" style="1" customWidth="1"/>
    <col min="5085" max="5085" width="8" style="1" customWidth="1"/>
    <col min="5086" max="5329" width="9" style="1"/>
    <col min="5330" max="5330" width="20.125" style="1" customWidth="1"/>
    <col min="5331" max="5331" width="4.25" style="1" customWidth="1"/>
    <col min="5332" max="5332" width="39" style="1" customWidth="1"/>
    <col min="5333" max="5333" width="53.625" style="1" customWidth="1"/>
    <col min="5334" max="5337" width="7.75" style="1" customWidth="1"/>
    <col min="5338" max="5338" width="10" style="1" customWidth="1"/>
    <col min="5339" max="5340" width="9.25" style="1" customWidth="1"/>
    <col min="5341" max="5341" width="8" style="1" customWidth="1"/>
    <col min="5342" max="5585" width="9" style="1"/>
    <col min="5586" max="5586" width="20.125" style="1" customWidth="1"/>
    <col min="5587" max="5587" width="4.25" style="1" customWidth="1"/>
    <col min="5588" max="5588" width="39" style="1" customWidth="1"/>
    <col min="5589" max="5589" width="53.625" style="1" customWidth="1"/>
    <col min="5590" max="5593" width="7.75" style="1" customWidth="1"/>
    <col min="5594" max="5594" width="10" style="1" customWidth="1"/>
    <col min="5595" max="5596" width="9.25" style="1" customWidth="1"/>
    <col min="5597" max="5597" width="8" style="1" customWidth="1"/>
    <col min="5598" max="5841" width="9" style="1"/>
    <col min="5842" max="5842" width="20.125" style="1" customWidth="1"/>
    <col min="5843" max="5843" width="4.25" style="1" customWidth="1"/>
    <col min="5844" max="5844" width="39" style="1" customWidth="1"/>
    <col min="5845" max="5845" width="53.625" style="1" customWidth="1"/>
    <col min="5846" max="5849" width="7.75" style="1" customWidth="1"/>
    <col min="5850" max="5850" width="10" style="1" customWidth="1"/>
    <col min="5851" max="5852" width="9.25" style="1" customWidth="1"/>
    <col min="5853" max="5853" width="8" style="1" customWidth="1"/>
    <col min="5854" max="6097" width="9" style="1"/>
    <col min="6098" max="6098" width="20.125" style="1" customWidth="1"/>
    <col min="6099" max="6099" width="4.25" style="1" customWidth="1"/>
    <col min="6100" max="6100" width="39" style="1" customWidth="1"/>
    <col min="6101" max="6101" width="53.625" style="1" customWidth="1"/>
    <col min="6102" max="6105" width="7.75" style="1" customWidth="1"/>
    <col min="6106" max="6106" width="10" style="1" customWidth="1"/>
    <col min="6107" max="6108" width="9.25" style="1" customWidth="1"/>
    <col min="6109" max="6109" width="8" style="1" customWidth="1"/>
    <col min="6110" max="6353" width="9" style="1"/>
    <col min="6354" max="6354" width="20.125" style="1" customWidth="1"/>
    <col min="6355" max="6355" width="4.25" style="1" customWidth="1"/>
    <col min="6356" max="6356" width="39" style="1" customWidth="1"/>
    <col min="6357" max="6357" width="53.625" style="1" customWidth="1"/>
    <col min="6358" max="6361" width="7.75" style="1" customWidth="1"/>
    <col min="6362" max="6362" width="10" style="1" customWidth="1"/>
    <col min="6363" max="6364" width="9.25" style="1" customWidth="1"/>
    <col min="6365" max="6365" width="8" style="1" customWidth="1"/>
    <col min="6366" max="6609" width="9" style="1"/>
    <col min="6610" max="6610" width="20.125" style="1" customWidth="1"/>
    <col min="6611" max="6611" width="4.25" style="1" customWidth="1"/>
    <col min="6612" max="6612" width="39" style="1" customWidth="1"/>
    <col min="6613" max="6613" width="53.625" style="1" customWidth="1"/>
    <col min="6614" max="6617" width="7.75" style="1" customWidth="1"/>
    <col min="6618" max="6618" width="10" style="1" customWidth="1"/>
    <col min="6619" max="6620" width="9.25" style="1" customWidth="1"/>
    <col min="6621" max="6621" width="8" style="1" customWidth="1"/>
    <col min="6622" max="6865" width="9" style="1"/>
    <col min="6866" max="6866" width="20.125" style="1" customWidth="1"/>
    <col min="6867" max="6867" width="4.25" style="1" customWidth="1"/>
    <col min="6868" max="6868" width="39" style="1" customWidth="1"/>
    <col min="6869" max="6869" width="53.625" style="1" customWidth="1"/>
    <col min="6870" max="6873" width="7.75" style="1" customWidth="1"/>
    <col min="6874" max="6874" width="10" style="1" customWidth="1"/>
    <col min="6875" max="6876" width="9.25" style="1" customWidth="1"/>
    <col min="6877" max="6877" width="8" style="1" customWidth="1"/>
    <col min="6878" max="7121" width="9" style="1"/>
    <col min="7122" max="7122" width="20.125" style="1" customWidth="1"/>
    <col min="7123" max="7123" width="4.25" style="1" customWidth="1"/>
    <col min="7124" max="7124" width="39" style="1" customWidth="1"/>
    <col min="7125" max="7125" width="53.625" style="1" customWidth="1"/>
    <col min="7126" max="7129" width="7.75" style="1" customWidth="1"/>
    <col min="7130" max="7130" width="10" style="1" customWidth="1"/>
    <col min="7131" max="7132" width="9.25" style="1" customWidth="1"/>
    <col min="7133" max="7133" width="8" style="1" customWidth="1"/>
    <col min="7134" max="7377" width="9" style="1"/>
    <col min="7378" max="7378" width="20.125" style="1" customWidth="1"/>
    <col min="7379" max="7379" width="4.25" style="1" customWidth="1"/>
    <col min="7380" max="7380" width="39" style="1" customWidth="1"/>
    <col min="7381" max="7381" width="53.625" style="1" customWidth="1"/>
    <col min="7382" max="7385" width="7.75" style="1" customWidth="1"/>
    <col min="7386" max="7386" width="10" style="1" customWidth="1"/>
    <col min="7387" max="7388" width="9.25" style="1" customWidth="1"/>
    <col min="7389" max="7389" width="8" style="1" customWidth="1"/>
    <col min="7390" max="7633" width="9" style="1"/>
    <col min="7634" max="7634" width="20.125" style="1" customWidth="1"/>
    <col min="7635" max="7635" width="4.25" style="1" customWidth="1"/>
    <col min="7636" max="7636" width="39" style="1" customWidth="1"/>
    <col min="7637" max="7637" width="53.625" style="1" customWidth="1"/>
    <col min="7638" max="7641" width="7.75" style="1" customWidth="1"/>
    <col min="7642" max="7642" width="10" style="1" customWidth="1"/>
    <col min="7643" max="7644" width="9.25" style="1" customWidth="1"/>
    <col min="7645" max="7645" width="8" style="1" customWidth="1"/>
    <col min="7646" max="7889" width="9" style="1"/>
    <col min="7890" max="7890" width="20.125" style="1" customWidth="1"/>
    <col min="7891" max="7891" width="4.25" style="1" customWidth="1"/>
    <col min="7892" max="7892" width="39" style="1" customWidth="1"/>
    <col min="7893" max="7893" width="53.625" style="1" customWidth="1"/>
    <col min="7894" max="7897" width="7.75" style="1" customWidth="1"/>
    <col min="7898" max="7898" width="10" style="1" customWidth="1"/>
    <col min="7899" max="7900" width="9.25" style="1" customWidth="1"/>
    <col min="7901" max="7901" width="8" style="1" customWidth="1"/>
    <col min="7902" max="8145" width="9" style="1"/>
    <col min="8146" max="8146" width="20.125" style="1" customWidth="1"/>
    <col min="8147" max="8147" width="4.25" style="1" customWidth="1"/>
    <col min="8148" max="8148" width="39" style="1" customWidth="1"/>
    <col min="8149" max="8149" width="53.625" style="1" customWidth="1"/>
    <col min="8150" max="8153" width="7.75" style="1" customWidth="1"/>
    <col min="8154" max="8154" width="10" style="1" customWidth="1"/>
    <col min="8155" max="8156" width="9.25" style="1" customWidth="1"/>
    <col min="8157" max="8157" width="8" style="1" customWidth="1"/>
    <col min="8158" max="8401" width="9" style="1"/>
    <col min="8402" max="8402" width="20.125" style="1" customWidth="1"/>
    <col min="8403" max="8403" width="4.25" style="1" customWidth="1"/>
    <col min="8404" max="8404" width="39" style="1" customWidth="1"/>
    <col min="8405" max="8405" width="53.625" style="1" customWidth="1"/>
    <col min="8406" max="8409" width="7.75" style="1" customWidth="1"/>
    <col min="8410" max="8410" width="10" style="1" customWidth="1"/>
    <col min="8411" max="8412" width="9.25" style="1" customWidth="1"/>
    <col min="8413" max="8413" width="8" style="1" customWidth="1"/>
    <col min="8414" max="8657" width="9" style="1"/>
    <col min="8658" max="8658" width="20.125" style="1" customWidth="1"/>
    <col min="8659" max="8659" width="4.25" style="1" customWidth="1"/>
    <col min="8660" max="8660" width="39" style="1" customWidth="1"/>
    <col min="8661" max="8661" width="53.625" style="1" customWidth="1"/>
    <col min="8662" max="8665" width="7.75" style="1" customWidth="1"/>
    <col min="8666" max="8666" width="10" style="1" customWidth="1"/>
    <col min="8667" max="8668" width="9.25" style="1" customWidth="1"/>
    <col min="8669" max="8669" width="8" style="1" customWidth="1"/>
    <col min="8670" max="8913" width="9" style="1"/>
    <col min="8914" max="8914" width="20.125" style="1" customWidth="1"/>
    <col min="8915" max="8915" width="4.25" style="1" customWidth="1"/>
    <col min="8916" max="8916" width="39" style="1" customWidth="1"/>
    <col min="8917" max="8917" width="53.625" style="1" customWidth="1"/>
    <col min="8918" max="8921" width="7.75" style="1" customWidth="1"/>
    <col min="8922" max="8922" width="10" style="1" customWidth="1"/>
    <col min="8923" max="8924" width="9.25" style="1" customWidth="1"/>
    <col min="8925" max="8925" width="8" style="1" customWidth="1"/>
    <col min="8926" max="9169" width="9" style="1"/>
    <col min="9170" max="9170" width="20.125" style="1" customWidth="1"/>
    <col min="9171" max="9171" width="4.25" style="1" customWidth="1"/>
    <col min="9172" max="9172" width="39" style="1" customWidth="1"/>
    <col min="9173" max="9173" width="53.625" style="1" customWidth="1"/>
    <col min="9174" max="9177" width="7.75" style="1" customWidth="1"/>
    <col min="9178" max="9178" width="10" style="1" customWidth="1"/>
    <col min="9179" max="9180" width="9.25" style="1" customWidth="1"/>
    <col min="9181" max="9181" width="8" style="1" customWidth="1"/>
    <col min="9182" max="9425" width="9" style="1"/>
    <col min="9426" max="9426" width="20.125" style="1" customWidth="1"/>
    <col min="9427" max="9427" width="4.25" style="1" customWidth="1"/>
    <col min="9428" max="9428" width="39" style="1" customWidth="1"/>
    <col min="9429" max="9429" width="53.625" style="1" customWidth="1"/>
    <col min="9430" max="9433" width="7.75" style="1" customWidth="1"/>
    <col min="9434" max="9434" width="10" style="1" customWidth="1"/>
    <col min="9435" max="9436" width="9.25" style="1" customWidth="1"/>
    <col min="9437" max="9437" width="8" style="1" customWidth="1"/>
    <col min="9438" max="9681" width="9" style="1"/>
    <col min="9682" max="9682" width="20.125" style="1" customWidth="1"/>
    <col min="9683" max="9683" width="4.25" style="1" customWidth="1"/>
    <col min="9684" max="9684" width="39" style="1" customWidth="1"/>
    <col min="9685" max="9685" width="53.625" style="1" customWidth="1"/>
    <col min="9686" max="9689" width="7.75" style="1" customWidth="1"/>
    <col min="9690" max="9690" width="10" style="1" customWidth="1"/>
    <col min="9691" max="9692" width="9.25" style="1" customWidth="1"/>
    <col min="9693" max="9693" width="8" style="1" customWidth="1"/>
    <col min="9694" max="9937" width="9" style="1"/>
    <col min="9938" max="9938" width="20.125" style="1" customWidth="1"/>
    <col min="9939" max="9939" width="4.25" style="1" customWidth="1"/>
    <col min="9940" max="9940" width="39" style="1" customWidth="1"/>
    <col min="9941" max="9941" width="53.625" style="1" customWidth="1"/>
    <col min="9942" max="9945" width="7.75" style="1" customWidth="1"/>
    <col min="9946" max="9946" width="10" style="1" customWidth="1"/>
    <col min="9947" max="9948" width="9.25" style="1" customWidth="1"/>
    <col min="9949" max="9949" width="8" style="1" customWidth="1"/>
    <col min="9950" max="10193" width="9" style="1"/>
    <col min="10194" max="10194" width="20.125" style="1" customWidth="1"/>
    <col min="10195" max="10195" width="4.25" style="1" customWidth="1"/>
    <col min="10196" max="10196" width="39" style="1" customWidth="1"/>
    <col min="10197" max="10197" width="53.625" style="1" customWidth="1"/>
    <col min="10198" max="10201" width="7.75" style="1" customWidth="1"/>
    <col min="10202" max="10202" width="10" style="1" customWidth="1"/>
    <col min="10203" max="10204" width="9.25" style="1" customWidth="1"/>
    <col min="10205" max="10205" width="8" style="1" customWidth="1"/>
    <col min="10206" max="10449" width="9" style="1"/>
    <col min="10450" max="10450" width="20.125" style="1" customWidth="1"/>
    <col min="10451" max="10451" width="4.25" style="1" customWidth="1"/>
    <col min="10452" max="10452" width="39" style="1" customWidth="1"/>
    <col min="10453" max="10453" width="53.625" style="1" customWidth="1"/>
    <col min="10454" max="10457" width="7.75" style="1" customWidth="1"/>
    <col min="10458" max="10458" width="10" style="1" customWidth="1"/>
    <col min="10459" max="10460" width="9.25" style="1" customWidth="1"/>
    <col min="10461" max="10461" width="8" style="1" customWidth="1"/>
    <col min="10462" max="10705" width="9" style="1"/>
    <col min="10706" max="10706" width="20.125" style="1" customWidth="1"/>
    <col min="10707" max="10707" width="4.25" style="1" customWidth="1"/>
    <col min="10708" max="10708" width="39" style="1" customWidth="1"/>
    <col min="10709" max="10709" width="53.625" style="1" customWidth="1"/>
    <col min="10710" max="10713" width="7.75" style="1" customWidth="1"/>
    <col min="10714" max="10714" width="10" style="1" customWidth="1"/>
    <col min="10715" max="10716" width="9.25" style="1" customWidth="1"/>
    <col min="10717" max="10717" width="8" style="1" customWidth="1"/>
    <col min="10718" max="10961" width="9" style="1"/>
    <col min="10962" max="10962" width="20.125" style="1" customWidth="1"/>
    <col min="10963" max="10963" width="4.25" style="1" customWidth="1"/>
    <col min="10964" max="10964" width="39" style="1" customWidth="1"/>
    <col min="10965" max="10965" width="53.625" style="1" customWidth="1"/>
    <col min="10966" max="10969" width="7.75" style="1" customWidth="1"/>
    <col min="10970" max="10970" width="10" style="1" customWidth="1"/>
    <col min="10971" max="10972" width="9.25" style="1" customWidth="1"/>
    <col min="10973" max="10973" width="8" style="1" customWidth="1"/>
    <col min="10974" max="11217" width="9" style="1"/>
    <col min="11218" max="11218" width="20.125" style="1" customWidth="1"/>
    <col min="11219" max="11219" width="4.25" style="1" customWidth="1"/>
    <col min="11220" max="11220" width="39" style="1" customWidth="1"/>
    <col min="11221" max="11221" width="53.625" style="1" customWidth="1"/>
    <col min="11222" max="11225" width="7.75" style="1" customWidth="1"/>
    <col min="11226" max="11226" width="10" style="1" customWidth="1"/>
    <col min="11227" max="11228" width="9.25" style="1" customWidth="1"/>
    <col min="11229" max="11229" width="8" style="1" customWidth="1"/>
    <col min="11230" max="11473" width="9" style="1"/>
    <col min="11474" max="11474" width="20.125" style="1" customWidth="1"/>
    <col min="11475" max="11475" width="4.25" style="1" customWidth="1"/>
    <col min="11476" max="11476" width="39" style="1" customWidth="1"/>
    <col min="11477" max="11477" width="53.625" style="1" customWidth="1"/>
    <col min="11478" max="11481" width="7.75" style="1" customWidth="1"/>
    <col min="11482" max="11482" width="10" style="1" customWidth="1"/>
    <col min="11483" max="11484" width="9.25" style="1" customWidth="1"/>
    <col min="11485" max="11485" width="8" style="1" customWidth="1"/>
    <col min="11486" max="11729" width="9" style="1"/>
    <col min="11730" max="11730" width="20.125" style="1" customWidth="1"/>
    <col min="11731" max="11731" width="4.25" style="1" customWidth="1"/>
    <col min="11732" max="11732" width="39" style="1" customWidth="1"/>
    <col min="11733" max="11733" width="53.625" style="1" customWidth="1"/>
    <col min="11734" max="11737" width="7.75" style="1" customWidth="1"/>
    <col min="11738" max="11738" width="10" style="1" customWidth="1"/>
    <col min="11739" max="11740" width="9.25" style="1" customWidth="1"/>
    <col min="11741" max="11741" width="8" style="1" customWidth="1"/>
    <col min="11742" max="11985" width="9" style="1"/>
    <col min="11986" max="11986" width="20.125" style="1" customWidth="1"/>
    <col min="11987" max="11987" width="4.25" style="1" customWidth="1"/>
    <col min="11988" max="11988" width="39" style="1" customWidth="1"/>
    <col min="11989" max="11989" width="53.625" style="1" customWidth="1"/>
    <col min="11990" max="11993" width="7.75" style="1" customWidth="1"/>
    <col min="11994" max="11994" width="10" style="1" customWidth="1"/>
    <col min="11995" max="11996" width="9.25" style="1" customWidth="1"/>
    <col min="11997" max="11997" width="8" style="1" customWidth="1"/>
    <col min="11998" max="12241" width="9" style="1"/>
    <col min="12242" max="12242" width="20.125" style="1" customWidth="1"/>
    <col min="12243" max="12243" width="4.25" style="1" customWidth="1"/>
    <col min="12244" max="12244" width="39" style="1" customWidth="1"/>
    <col min="12245" max="12245" width="53.625" style="1" customWidth="1"/>
    <col min="12246" max="12249" width="7.75" style="1" customWidth="1"/>
    <col min="12250" max="12250" width="10" style="1" customWidth="1"/>
    <col min="12251" max="12252" width="9.25" style="1" customWidth="1"/>
    <col min="12253" max="12253" width="8" style="1" customWidth="1"/>
    <col min="12254" max="12497" width="9" style="1"/>
    <col min="12498" max="12498" width="20.125" style="1" customWidth="1"/>
    <col min="12499" max="12499" width="4.25" style="1" customWidth="1"/>
    <col min="12500" max="12500" width="39" style="1" customWidth="1"/>
    <col min="12501" max="12501" width="53.625" style="1" customWidth="1"/>
    <col min="12502" max="12505" width="7.75" style="1" customWidth="1"/>
    <col min="12506" max="12506" width="10" style="1" customWidth="1"/>
    <col min="12507" max="12508" width="9.25" style="1" customWidth="1"/>
    <col min="12509" max="12509" width="8" style="1" customWidth="1"/>
    <col min="12510" max="12753" width="9" style="1"/>
    <col min="12754" max="12754" width="20.125" style="1" customWidth="1"/>
    <col min="12755" max="12755" width="4.25" style="1" customWidth="1"/>
    <col min="12756" max="12756" width="39" style="1" customWidth="1"/>
    <col min="12757" max="12757" width="53.625" style="1" customWidth="1"/>
    <col min="12758" max="12761" width="7.75" style="1" customWidth="1"/>
    <col min="12762" max="12762" width="10" style="1" customWidth="1"/>
    <col min="12763" max="12764" width="9.25" style="1" customWidth="1"/>
    <col min="12765" max="12765" width="8" style="1" customWidth="1"/>
    <col min="12766" max="13009" width="9" style="1"/>
    <col min="13010" max="13010" width="20.125" style="1" customWidth="1"/>
    <col min="13011" max="13011" width="4.25" style="1" customWidth="1"/>
    <col min="13012" max="13012" width="39" style="1" customWidth="1"/>
    <col min="13013" max="13013" width="53.625" style="1" customWidth="1"/>
    <col min="13014" max="13017" width="7.75" style="1" customWidth="1"/>
    <col min="13018" max="13018" width="10" style="1" customWidth="1"/>
    <col min="13019" max="13020" width="9.25" style="1" customWidth="1"/>
    <col min="13021" max="13021" width="8" style="1" customWidth="1"/>
    <col min="13022" max="13265" width="9" style="1"/>
    <col min="13266" max="13266" width="20.125" style="1" customWidth="1"/>
    <col min="13267" max="13267" width="4.25" style="1" customWidth="1"/>
    <col min="13268" max="13268" width="39" style="1" customWidth="1"/>
    <col min="13269" max="13269" width="53.625" style="1" customWidth="1"/>
    <col min="13270" max="13273" width="7.75" style="1" customWidth="1"/>
    <col min="13274" max="13274" width="10" style="1" customWidth="1"/>
    <col min="13275" max="13276" width="9.25" style="1" customWidth="1"/>
    <col min="13277" max="13277" width="8" style="1" customWidth="1"/>
    <col min="13278" max="13521" width="9" style="1"/>
    <col min="13522" max="13522" width="20.125" style="1" customWidth="1"/>
    <col min="13523" max="13523" width="4.25" style="1" customWidth="1"/>
    <col min="13524" max="13524" width="39" style="1" customWidth="1"/>
    <col min="13525" max="13525" width="53.625" style="1" customWidth="1"/>
    <col min="13526" max="13529" width="7.75" style="1" customWidth="1"/>
    <col min="13530" max="13530" width="10" style="1" customWidth="1"/>
    <col min="13531" max="13532" width="9.25" style="1" customWidth="1"/>
    <col min="13533" max="13533" width="8" style="1" customWidth="1"/>
    <col min="13534" max="13777" width="9" style="1"/>
    <col min="13778" max="13778" width="20.125" style="1" customWidth="1"/>
    <col min="13779" max="13779" width="4.25" style="1" customWidth="1"/>
    <col min="13780" max="13780" width="39" style="1" customWidth="1"/>
    <col min="13781" max="13781" width="53.625" style="1" customWidth="1"/>
    <col min="13782" max="13785" width="7.75" style="1" customWidth="1"/>
    <col min="13786" max="13786" width="10" style="1" customWidth="1"/>
    <col min="13787" max="13788" width="9.25" style="1" customWidth="1"/>
    <col min="13789" max="13789" width="8" style="1" customWidth="1"/>
    <col min="13790" max="14033" width="9" style="1"/>
    <col min="14034" max="14034" width="20.125" style="1" customWidth="1"/>
    <col min="14035" max="14035" width="4.25" style="1" customWidth="1"/>
    <col min="14036" max="14036" width="39" style="1" customWidth="1"/>
    <col min="14037" max="14037" width="53.625" style="1" customWidth="1"/>
    <col min="14038" max="14041" width="7.75" style="1" customWidth="1"/>
    <col min="14042" max="14042" width="10" style="1" customWidth="1"/>
    <col min="14043" max="14044" width="9.25" style="1" customWidth="1"/>
    <col min="14045" max="14045" width="8" style="1" customWidth="1"/>
    <col min="14046" max="14289" width="9" style="1"/>
    <col min="14290" max="14290" width="20.125" style="1" customWidth="1"/>
    <col min="14291" max="14291" width="4.25" style="1" customWidth="1"/>
    <col min="14292" max="14292" width="39" style="1" customWidth="1"/>
    <col min="14293" max="14293" width="53.625" style="1" customWidth="1"/>
    <col min="14294" max="14297" width="7.75" style="1" customWidth="1"/>
    <col min="14298" max="14298" width="10" style="1" customWidth="1"/>
    <col min="14299" max="14300" width="9.25" style="1" customWidth="1"/>
    <col min="14301" max="14301" width="8" style="1" customWidth="1"/>
    <col min="14302" max="14545" width="9" style="1"/>
    <col min="14546" max="14546" width="20.125" style="1" customWidth="1"/>
    <col min="14547" max="14547" width="4.25" style="1" customWidth="1"/>
    <col min="14548" max="14548" width="39" style="1" customWidth="1"/>
    <col min="14549" max="14549" width="53.625" style="1" customWidth="1"/>
    <col min="14550" max="14553" width="7.75" style="1" customWidth="1"/>
    <col min="14554" max="14554" width="10" style="1" customWidth="1"/>
    <col min="14555" max="14556" width="9.25" style="1" customWidth="1"/>
    <col min="14557" max="14557" width="8" style="1" customWidth="1"/>
    <col min="14558" max="14801" width="9" style="1"/>
    <col min="14802" max="14802" width="20.125" style="1" customWidth="1"/>
    <col min="14803" max="14803" width="4.25" style="1" customWidth="1"/>
    <col min="14804" max="14804" width="39" style="1" customWidth="1"/>
    <col min="14805" max="14805" width="53.625" style="1" customWidth="1"/>
    <col min="14806" max="14809" width="7.75" style="1" customWidth="1"/>
    <col min="14810" max="14810" width="10" style="1" customWidth="1"/>
    <col min="14811" max="14812" width="9.25" style="1" customWidth="1"/>
    <col min="14813" max="14813" width="8" style="1" customWidth="1"/>
    <col min="14814" max="15057" width="9" style="1"/>
    <col min="15058" max="15058" width="20.125" style="1" customWidth="1"/>
    <col min="15059" max="15059" width="4.25" style="1" customWidth="1"/>
    <col min="15060" max="15060" width="39" style="1" customWidth="1"/>
    <col min="15061" max="15061" width="53.625" style="1" customWidth="1"/>
    <col min="15062" max="15065" width="7.75" style="1" customWidth="1"/>
    <col min="15066" max="15066" width="10" style="1" customWidth="1"/>
    <col min="15067" max="15068" width="9.25" style="1" customWidth="1"/>
    <col min="15069" max="15069" width="8" style="1" customWidth="1"/>
    <col min="15070" max="15313" width="9" style="1"/>
    <col min="15314" max="15314" width="20.125" style="1" customWidth="1"/>
    <col min="15315" max="15315" width="4.25" style="1" customWidth="1"/>
    <col min="15316" max="15316" width="39" style="1" customWidth="1"/>
    <col min="15317" max="15317" width="53.625" style="1" customWidth="1"/>
    <col min="15318" max="15321" width="7.75" style="1" customWidth="1"/>
    <col min="15322" max="15322" width="10" style="1" customWidth="1"/>
    <col min="15323" max="15324" width="9.25" style="1" customWidth="1"/>
    <col min="15325" max="15325" width="8" style="1" customWidth="1"/>
    <col min="15326" max="15569" width="9" style="1"/>
    <col min="15570" max="15570" width="20.125" style="1" customWidth="1"/>
    <col min="15571" max="15571" width="4.25" style="1" customWidth="1"/>
    <col min="15572" max="15572" width="39" style="1" customWidth="1"/>
    <col min="15573" max="15573" width="53.625" style="1" customWidth="1"/>
    <col min="15574" max="15577" width="7.75" style="1" customWidth="1"/>
    <col min="15578" max="15578" width="10" style="1" customWidth="1"/>
    <col min="15579" max="15580" width="9.25" style="1" customWidth="1"/>
    <col min="15581" max="15581" width="8" style="1" customWidth="1"/>
    <col min="15582" max="15825" width="9" style="1"/>
    <col min="15826" max="15826" width="20.125" style="1" customWidth="1"/>
    <col min="15827" max="15827" width="4.25" style="1" customWidth="1"/>
    <col min="15828" max="15828" width="39" style="1" customWidth="1"/>
    <col min="15829" max="15829" width="53.625" style="1" customWidth="1"/>
    <col min="15830" max="15833" width="7.75" style="1" customWidth="1"/>
    <col min="15834" max="15834" width="10" style="1" customWidth="1"/>
    <col min="15835" max="15836" width="9.25" style="1" customWidth="1"/>
    <col min="15837" max="15837" width="8" style="1" customWidth="1"/>
    <col min="15838" max="16081" width="9" style="1"/>
    <col min="16082" max="16082" width="20.125" style="1" customWidth="1"/>
    <col min="16083" max="16083" width="4.25" style="1" customWidth="1"/>
    <col min="16084" max="16084" width="39" style="1" customWidth="1"/>
    <col min="16085" max="16085" width="53.625" style="1" customWidth="1"/>
    <col min="16086" max="16089" width="7.75" style="1" customWidth="1"/>
    <col min="16090" max="16090" width="10" style="1" customWidth="1"/>
    <col min="16091" max="16092" width="9.25" style="1" customWidth="1"/>
    <col min="16093" max="16093" width="8" style="1" customWidth="1"/>
    <col min="16094" max="16382" width="9" style="1"/>
    <col min="16383" max="16384" width="9.125" style="1" customWidth="1"/>
  </cols>
  <sheetData>
    <row r="1" spans="1:98" ht="20.25" customHeight="1">
      <c r="A1" s="290" t="s">
        <v>1643</v>
      </c>
      <c r="B1" s="291"/>
      <c r="C1" s="290"/>
      <c r="D1" s="291"/>
      <c r="E1" s="291"/>
      <c r="F1" s="291"/>
      <c r="G1" s="290"/>
      <c r="H1" s="290"/>
      <c r="I1" s="290"/>
      <c r="J1" s="290"/>
      <c r="K1" s="291"/>
      <c r="L1" s="291"/>
      <c r="M1" s="291"/>
      <c r="N1" s="291"/>
      <c r="O1" s="291"/>
      <c r="P1" s="291"/>
      <c r="Q1" s="291"/>
      <c r="R1" s="291"/>
      <c r="S1" s="291"/>
      <c r="T1" s="291"/>
      <c r="U1" s="291"/>
      <c r="V1" s="291"/>
      <c r="W1" s="291"/>
      <c r="X1" s="291"/>
      <c r="Y1" s="291"/>
      <c r="Z1" s="291"/>
      <c r="AA1" s="291"/>
      <c r="AB1" s="290"/>
      <c r="AC1" s="290"/>
      <c r="AD1" s="290"/>
    </row>
    <row r="2" spans="1:98" ht="4.5" customHeight="1">
      <c r="D2" s="2"/>
      <c r="F2" s="2"/>
      <c r="K2" s="2"/>
      <c r="L2" s="2"/>
      <c r="AA2" s="89"/>
    </row>
    <row r="3" spans="1:98" s="2" customFormat="1" ht="15.75" customHeight="1">
      <c r="A3" s="204" t="s">
        <v>297</v>
      </c>
      <c r="B3" s="204" t="s">
        <v>297</v>
      </c>
      <c r="C3" s="251" t="s">
        <v>1644</v>
      </c>
      <c r="D3" s="252"/>
      <c r="E3" s="204" t="s">
        <v>287</v>
      </c>
      <c r="F3" s="204"/>
      <c r="G3" s="233" t="s">
        <v>1091</v>
      </c>
      <c r="H3" s="233" t="s">
        <v>1092</v>
      </c>
      <c r="I3" s="233" t="s">
        <v>779</v>
      </c>
      <c r="J3" s="233" t="s">
        <v>292</v>
      </c>
      <c r="K3" s="240" t="s">
        <v>319</v>
      </c>
      <c r="L3" s="240" t="s">
        <v>365</v>
      </c>
      <c r="M3" s="204" t="s">
        <v>366</v>
      </c>
      <c r="N3" s="245" t="s">
        <v>268</v>
      </c>
      <c r="O3" s="246"/>
      <c r="P3" s="246"/>
      <c r="Q3" s="246"/>
      <c r="R3" s="246"/>
      <c r="S3" s="246"/>
      <c r="T3" s="246"/>
      <c r="U3" s="246"/>
      <c r="V3" s="246"/>
      <c r="W3" s="246"/>
      <c r="X3" s="246"/>
      <c r="Y3" s="247"/>
      <c r="Z3" s="222" t="s">
        <v>782</v>
      </c>
      <c r="AA3" s="225" t="s">
        <v>1514</v>
      </c>
      <c r="AB3" s="194" t="s">
        <v>1649</v>
      </c>
      <c r="AC3" s="194"/>
      <c r="AD3" s="194"/>
      <c r="AE3" s="241" t="s">
        <v>1488</v>
      </c>
      <c r="AF3" s="242"/>
      <c r="AG3" s="194" t="s">
        <v>293</v>
      </c>
      <c r="AH3" s="194"/>
      <c r="AI3" s="194"/>
      <c r="AJ3" s="194" t="s">
        <v>1489</v>
      </c>
      <c r="AK3" s="194"/>
      <c r="AL3" s="194"/>
      <c r="AM3" s="194"/>
      <c r="AN3" s="194" t="s">
        <v>1490</v>
      </c>
      <c r="AO3" s="194"/>
      <c r="AP3" s="194"/>
      <c r="AQ3" s="194"/>
      <c r="AR3" s="211" t="s">
        <v>1491</v>
      </c>
      <c r="AS3" s="213"/>
      <c r="AT3" s="211" t="s">
        <v>1410</v>
      </c>
      <c r="AU3" s="212"/>
      <c r="AV3" s="212"/>
      <c r="AW3" s="213"/>
      <c r="AX3" s="211" t="s">
        <v>1492</v>
      </c>
      <c r="AY3" s="212"/>
      <c r="AZ3" s="212"/>
      <c r="BA3" s="212"/>
      <c r="BB3" s="194" t="s">
        <v>1115</v>
      </c>
      <c r="BC3" s="194"/>
      <c r="BD3" s="194"/>
      <c r="BE3" s="226" t="s">
        <v>296</v>
      </c>
      <c r="BF3" s="226"/>
      <c r="BG3" s="226"/>
      <c r="BH3" s="194" t="s">
        <v>751</v>
      </c>
      <c r="BI3" s="194"/>
      <c r="BJ3" s="194"/>
      <c r="BK3" s="230" t="s">
        <v>352</v>
      </c>
      <c r="BL3" s="231"/>
      <c r="BM3" s="231"/>
      <c r="BN3" s="250"/>
      <c r="BO3" s="250"/>
      <c r="BP3" s="231"/>
      <c r="BQ3" s="231"/>
      <c r="BR3" s="231"/>
      <c r="BS3" s="231"/>
      <c r="BT3" s="231"/>
      <c r="BU3" s="231"/>
      <c r="BV3" s="231"/>
      <c r="BW3" s="231"/>
      <c r="BX3" s="231"/>
      <c r="BY3" s="231"/>
      <c r="BZ3" s="231"/>
      <c r="CA3" s="231"/>
      <c r="CB3" s="231"/>
      <c r="CC3" s="250"/>
      <c r="CD3" s="250"/>
      <c r="CE3" s="250"/>
      <c r="CF3" s="250"/>
      <c r="CG3" s="250"/>
      <c r="CH3" s="250"/>
      <c r="CI3" s="250"/>
      <c r="CJ3" s="250"/>
      <c r="CK3" s="250"/>
      <c r="CL3" s="231"/>
      <c r="CM3" s="227" t="s">
        <v>353</v>
      </c>
      <c r="CN3" s="227"/>
      <c r="CO3" s="227"/>
      <c r="CP3" s="227"/>
      <c r="CQ3" s="227"/>
      <c r="CR3" s="227"/>
      <c r="CS3" s="227" t="s">
        <v>350</v>
      </c>
      <c r="CT3" s="227"/>
    </row>
    <row r="4" spans="1:98" s="2" customFormat="1">
      <c r="A4" s="204"/>
      <c r="B4" s="204"/>
      <c r="C4" s="253"/>
      <c r="D4" s="254"/>
      <c r="E4" s="204"/>
      <c r="F4" s="204"/>
      <c r="G4" s="234"/>
      <c r="H4" s="234"/>
      <c r="I4" s="234"/>
      <c r="J4" s="234"/>
      <c r="K4" s="240"/>
      <c r="L4" s="240"/>
      <c r="M4" s="204"/>
      <c r="N4" s="58" t="s">
        <v>269</v>
      </c>
      <c r="O4" s="58" t="s">
        <v>1243</v>
      </c>
      <c r="P4" s="58" t="s">
        <v>270</v>
      </c>
      <c r="Q4" s="58" t="s">
        <v>271</v>
      </c>
      <c r="R4" s="58" t="s">
        <v>275</v>
      </c>
      <c r="S4" s="59" t="s">
        <v>1244</v>
      </c>
      <c r="T4" s="58" t="s">
        <v>813</v>
      </c>
      <c r="U4" s="58" t="s">
        <v>272</v>
      </c>
      <c r="V4" s="58" t="s">
        <v>624</v>
      </c>
      <c r="W4" s="59" t="s">
        <v>285</v>
      </c>
      <c r="X4" s="60" t="s">
        <v>781</v>
      </c>
      <c r="Y4" s="208" t="s">
        <v>783</v>
      </c>
      <c r="Z4" s="223"/>
      <c r="AA4" s="225"/>
      <c r="AB4" s="194"/>
      <c r="AC4" s="194"/>
      <c r="AD4" s="194"/>
      <c r="AE4" s="243"/>
      <c r="AF4" s="244"/>
      <c r="AG4" s="194"/>
      <c r="AH4" s="194"/>
      <c r="AI4" s="194"/>
      <c r="AJ4" s="194"/>
      <c r="AK4" s="194"/>
      <c r="AL4" s="194"/>
      <c r="AM4" s="194"/>
      <c r="AN4" s="194"/>
      <c r="AO4" s="194"/>
      <c r="AP4" s="194"/>
      <c r="AQ4" s="194"/>
      <c r="AR4" s="214"/>
      <c r="AS4" s="216"/>
      <c r="AT4" s="214"/>
      <c r="AU4" s="215"/>
      <c r="AV4" s="215"/>
      <c r="AW4" s="216"/>
      <c r="AX4" s="214"/>
      <c r="AY4" s="215"/>
      <c r="AZ4" s="215"/>
      <c r="BA4" s="215"/>
      <c r="BB4" s="194"/>
      <c r="BC4" s="194"/>
      <c r="BD4" s="194"/>
      <c r="BE4" s="226"/>
      <c r="BF4" s="226"/>
      <c r="BG4" s="226"/>
      <c r="BH4" s="194"/>
      <c r="BI4" s="194"/>
      <c r="BJ4" s="194"/>
      <c r="BK4" s="206">
        <v>1</v>
      </c>
      <c r="BL4" s="206">
        <v>2</v>
      </c>
      <c r="BM4" s="206">
        <v>3</v>
      </c>
      <c r="BN4" s="206">
        <v>4</v>
      </c>
      <c r="BO4" s="206">
        <v>5</v>
      </c>
      <c r="BP4" s="206">
        <v>6</v>
      </c>
      <c r="BQ4" s="206">
        <v>7</v>
      </c>
      <c r="BR4" s="206">
        <v>8</v>
      </c>
      <c r="BS4" s="206">
        <v>9</v>
      </c>
      <c r="BT4" s="206">
        <v>10</v>
      </c>
      <c r="BU4" s="206">
        <v>11</v>
      </c>
      <c r="BV4" s="206">
        <v>12</v>
      </c>
      <c r="BW4" s="206">
        <v>13</v>
      </c>
      <c r="BX4" s="206">
        <v>14</v>
      </c>
      <c r="BY4" s="206">
        <v>15</v>
      </c>
      <c r="BZ4" s="248">
        <v>16</v>
      </c>
      <c r="CA4" s="206">
        <v>17</v>
      </c>
      <c r="CB4" s="206">
        <v>18</v>
      </c>
      <c r="CC4" s="206">
        <v>19</v>
      </c>
      <c r="CD4" s="206">
        <v>20</v>
      </c>
      <c r="CE4" s="206">
        <v>21</v>
      </c>
      <c r="CF4" s="206">
        <v>22</v>
      </c>
      <c r="CG4" s="206">
        <v>23</v>
      </c>
      <c r="CH4" s="206">
        <v>24</v>
      </c>
      <c r="CI4" s="206">
        <v>25</v>
      </c>
      <c r="CJ4" s="206">
        <v>26</v>
      </c>
      <c r="CK4" s="248">
        <v>27</v>
      </c>
      <c r="CL4" s="257">
        <v>28</v>
      </c>
      <c r="CM4" s="227" t="s">
        <v>354</v>
      </c>
      <c r="CN4" s="227"/>
      <c r="CO4" s="227" t="s">
        <v>1238</v>
      </c>
      <c r="CP4" s="227"/>
      <c r="CQ4" s="227" t="s">
        <v>1239</v>
      </c>
      <c r="CR4" s="227"/>
      <c r="CS4" s="206" t="s">
        <v>357</v>
      </c>
      <c r="CT4" s="228" t="s">
        <v>358</v>
      </c>
    </row>
    <row r="5" spans="1:98" s="2" customFormat="1">
      <c r="A5" s="204"/>
      <c r="B5" s="204"/>
      <c r="C5" s="253"/>
      <c r="D5" s="254"/>
      <c r="E5" s="204"/>
      <c r="F5" s="204"/>
      <c r="G5" s="234"/>
      <c r="H5" s="234"/>
      <c r="I5" s="234"/>
      <c r="J5" s="234"/>
      <c r="K5" s="240"/>
      <c r="L5" s="240"/>
      <c r="M5" s="204"/>
      <c r="N5" s="61" t="s">
        <v>274</v>
      </c>
      <c r="O5" s="61" t="s">
        <v>1247</v>
      </c>
      <c r="P5" s="61" t="s">
        <v>274</v>
      </c>
      <c r="Q5" s="61" t="s">
        <v>273</v>
      </c>
      <c r="R5" s="61" t="s">
        <v>273</v>
      </c>
      <c r="S5" s="62" t="s">
        <v>1247</v>
      </c>
      <c r="T5" s="61" t="s">
        <v>273</v>
      </c>
      <c r="U5" s="61" t="s">
        <v>273</v>
      </c>
      <c r="V5" s="61" t="s">
        <v>274</v>
      </c>
      <c r="W5" s="61" t="s">
        <v>274</v>
      </c>
      <c r="X5" s="62" t="s">
        <v>274</v>
      </c>
      <c r="Y5" s="209"/>
      <c r="Z5" s="223"/>
      <c r="AA5" s="225"/>
      <c r="AB5" s="34" t="s">
        <v>288</v>
      </c>
      <c r="AC5" s="34" t="s">
        <v>289</v>
      </c>
      <c r="AD5" s="34" t="s">
        <v>290</v>
      </c>
      <c r="AE5" s="34" t="s">
        <v>288</v>
      </c>
      <c r="AF5" s="34" t="s">
        <v>289</v>
      </c>
      <c r="AG5" s="52" t="s">
        <v>288</v>
      </c>
      <c r="AH5" s="52" t="s">
        <v>289</v>
      </c>
      <c r="AI5" s="52" t="s">
        <v>290</v>
      </c>
      <c r="AJ5" s="52" t="s">
        <v>288</v>
      </c>
      <c r="AK5" s="52" t="s">
        <v>289</v>
      </c>
      <c r="AL5" s="52" t="s">
        <v>290</v>
      </c>
      <c r="AM5" s="52" t="s">
        <v>291</v>
      </c>
      <c r="AN5" s="52" t="s">
        <v>288</v>
      </c>
      <c r="AO5" s="52" t="s">
        <v>289</v>
      </c>
      <c r="AP5" s="52" t="s">
        <v>290</v>
      </c>
      <c r="AQ5" s="52" t="s">
        <v>291</v>
      </c>
      <c r="AR5" s="52" t="s">
        <v>288</v>
      </c>
      <c r="AS5" s="52" t="s">
        <v>289</v>
      </c>
      <c r="AT5" s="52" t="s">
        <v>288</v>
      </c>
      <c r="AU5" s="52" t="s">
        <v>289</v>
      </c>
      <c r="AV5" s="52" t="s">
        <v>290</v>
      </c>
      <c r="AW5" s="52" t="s">
        <v>291</v>
      </c>
      <c r="AX5" s="52" t="s">
        <v>288</v>
      </c>
      <c r="AY5" s="52" t="s">
        <v>289</v>
      </c>
      <c r="AZ5" s="52" t="s">
        <v>290</v>
      </c>
      <c r="BA5" s="52" t="s">
        <v>291</v>
      </c>
      <c r="BB5" s="52" t="s">
        <v>1126</v>
      </c>
      <c r="BC5" s="52" t="s">
        <v>289</v>
      </c>
      <c r="BD5" s="52" t="s">
        <v>290</v>
      </c>
      <c r="BE5" s="52" t="s">
        <v>288</v>
      </c>
      <c r="BF5" s="52" t="s">
        <v>289</v>
      </c>
      <c r="BG5" s="52" t="s">
        <v>290</v>
      </c>
      <c r="BH5" s="52" t="s">
        <v>288</v>
      </c>
      <c r="BI5" s="52" t="s">
        <v>289</v>
      </c>
      <c r="BJ5" s="52" t="s">
        <v>290</v>
      </c>
      <c r="BK5" s="207"/>
      <c r="BL5" s="207"/>
      <c r="BM5" s="207"/>
      <c r="BN5" s="207"/>
      <c r="BO5" s="207"/>
      <c r="BP5" s="207"/>
      <c r="BQ5" s="207"/>
      <c r="BR5" s="207"/>
      <c r="BS5" s="207"/>
      <c r="BT5" s="207"/>
      <c r="BU5" s="207"/>
      <c r="BV5" s="207"/>
      <c r="BW5" s="207"/>
      <c r="BX5" s="207"/>
      <c r="BY5" s="207"/>
      <c r="BZ5" s="249"/>
      <c r="CA5" s="207"/>
      <c r="CB5" s="207"/>
      <c r="CC5" s="207"/>
      <c r="CD5" s="207"/>
      <c r="CE5" s="207"/>
      <c r="CF5" s="207"/>
      <c r="CG5" s="207"/>
      <c r="CH5" s="207"/>
      <c r="CI5" s="207"/>
      <c r="CJ5" s="207"/>
      <c r="CK5" s="249"/>
      <c r="CL5" s="258"/>
      <c r="CM5" s="227"/>
      <c r="CN5" s="227"/>
      <c r="CO5" s="227"/>
      <c r="CP5" s="227"/>
      <c r="CQ5" s="227"/>
      <c r="CR5" s="227"/>
      <c r="CS5" s="207"/>
      <c r="CT5" s="229"/>
    </row>
    <row r="6" spans="1:98" s="2" customFormat="1" ht="66.75" customHeight="1">
      <c r="A6" s="24"/>
      <c r="B6" s="24"/>
      <c r="C6" s="255"/>
      <c r="D6" s="256"/>
      <c r="E6" s="24" t="s">
        <v>0</v>
      </c>
      <c r="F6" s="5" t="s">
        <v>300</v>
      </c>
      <c r="G6" s="235"/>
      <c r="H6" s="235"/>
      <c r="I6" s="235"/>
      <c r="J6" s="235"/>
      <c r="K6" s="63"/>
      <c r="L6" s="63"/>
      <c r="M6" s="63" t="s">
        <v>298</v>
      </c>
      <c r="N6" s="83" t="s">
        <v>1472</v>
      </c>
      <c r="O6" s="83" t="s">
        <v>1473</v>
      </c>
      <c r="P6" s="83" t="s">
        <v>1474</v>
      </c>
      <c r="Q6" s="83" t="s">
        <v>1475</v>
      </c>
      <c r="R6" s="83" t="s">
        <v>1476</v>
      </c>
      <c r="S6" s="154" t="s">
        <v>1477</v>
      </c>
      <c r="T6" s="83" t="s">
        <v>1478</v>
      </c>
      <c r="U6" s="83" t="s">
        <v>1479</v>
      </c>
      <c r="V6" s="83" t="s">
        <v>1480</v>
      </c>
      <c r="W6" s="83" t="s">
        <v>1481</v>
      </c>
      <c r="X6" s="84" t="s">
        <v>1482</v>
      </c>
      <c r="Y6" s="210"/>
      <c r="Z6" s="224"/>
      <c r="AA6" s="225"/>
      <c r="AB6" s="52" t="s">
        <v>1404</v>
      </c>
      <c r="AC6" s="52" t="s">
        <v>490</v>
      </c>
      <c r="AD6" s="52" t="s">
        <v>1094</v>
      </c>
      <c r="AE6" s="52" t="s">
        <v>1483</v>
      </c>
      <c r="AF6" s="52" t="s">
        <v>1407</v>
      </c>
      <c r="AG6" s="52" t="s">
        <v>483</v>
      </c>
      <c r="AH6" s="52" t="s">
        <v>727</v>
      </c>
      <c r="AI6" s="52" t="s">
        <v>728</v>
      </c>
      <c r="AJ6" s="52" t="s">
        <v>492</v>
      </c>
      <c r="AK6" s="52" t="s">
        <v>729</v>
      </c>
      <c r="AL6" s="52" t="s">
        <v>1484</v>
      </c>
      <c r="AM6" s="52" t="s">
        <v>1485</v>
      </c>
      <c r="AN6" s="52" t="s">
        <v>732</v>
      </c>
      <c r="AO6" s="52" t="s">
        <v>733</v>
      </c>
      <c r="AP6" s="52" t="s">
        <v>1486</v>
      </c>
      <c r="AQ6" s="52" t="s">
        <v>595</v>
      </c>
      <c r="AR6" s="52" t="s">
        <v>1248</v>
      </c>
      <c r="AS6" s="52" t="s">
        <v>1249</v>
      </c>
      <c r="AT6" s="52" t="s">
        <v>741</v>
      </c>
      <c r="AU6" s="52" t="s">
        <v>1487</v>
      </c>
      <c r="AV6" s="52" t="s">
        <v>1411</v>
      </c>
      <c r="AW6" s="52" t="s">
        <v>740</v>
      </c>
      <c r="AX6" s="52" t="s">
        <v>743</v>
      </c>
      <c r="AY6" s="52" t="s">
        <v>494</v>
      </c>
      <c r="AZ6" s="52" t="s">
        <v>744</v>
      </c>
      <c r="BA6" s="52" t="s">
        <v>1164</v>
      </c>
      <c r="BB6" s="52" t="s">
        <v>745</v>
      </c>
      <c r="BC6" s="52" t="s">
        <v>746</v>
      </c>
      <c r="BD6" s="52" t="s">
        <v>1307</v>
      </c>
      <c r="BE6" s="52" t="s">
        <v>1493</v>
      </c>
      <c r="BF6" s="52" t="s">
        <v>749</v>
      </c>
      <c r="BG6" s="52" t="s">
        <v>750</v>
      </c>
      <c r="BH6" s="52" t="s">
        <v>752</v>
      </c>
      <c r="BI6" s="52" t="s">
        <v>491</v>
      </c>
      <c r="BJ6" s="52" t="s">
        <v>634</v>
      </c>
      <c r="BK6" s="82" t="s">
        <v>1444</v>
      </c>
      <c r="BL6" s="82" t="s">
        <v>1341</v>
      </c>
      <c r="BM6" s="82" t="s">
        <v>1445</v>
      </c>
      <c r="BN6" s="82" t="s">
        <v>1446</v>
      </c>
      <c r="BO6" s="82" t="s">
        <v>1447</v>
      </c>
      <c r="BP6" s="82" t="s">
        <v>1448</v>
      </c>
      <c r="BQ6" s="82" t="s">
        <v>1449</v>
      </c>
      <c r="BR6" s="82" t="s">
        <v>1132</v>
      </c>
      <c r="BS6" s="82" t="s">
        <v>1450</v>
      </c>
      <c r="BT6" s="82" t="s">
        <v>1451</v>
      </c>
      <c r="BU6" s="82" t="s">
        <v>1452</v>
      </c>
      <c r="BV6" s="82" t="s">
        <v>1453</v>
      </c>
      <c r="BW6" s="82" t="s">
        <v>1454</v>
      </c>
      <c r="BX6" s="82" t="s">
        <v>1455</v>
      </c>
      <c r="BY6" s="82" t="s">
        <v>1456</v>
      </c>
      <c r="BZ6" s="120" t="s">
        <v>1457</v>
      </c>
      <c r="CA6" s="82" t="s">
        <v>1458</v>
      </c>
      <c r="CB6" s="82" t="s">
        <v>1459</v>
      </c>
      <c r="CC6" s="82" t="s">
        <v>1460</v>
      </c>
      <c r="CD6" s="82" t="s">
        <v>1461</v>
      </c>
      <c r="CE6" s="82" t="s">
        <v>1462</v>
      </c>
      <c r="CF6" s="82" t="s">
        <v>1463</v>
      </c>
      <c r="CG6" s="82" t="s">
        <v>1464</v>
      </c>
      <c r="CH6" s="82" t="s">
        <v>1465</v>
      </c>
      <c r="CI6" s="82" t="s">
        <v>1469</v>
      </c>
      <c r="CJ6" s="82" t="s">
        <v>1466</v>
      </c>
      <c r="CK6" s="120" t="s">
        <v>1467</v>
      </c>
      <c r="CL6" s="141" t="s">
        <v>1468</v>
      </c>
      <c r="CM6" s="65" t="s">
        <v>359</v>
      </c>
      <c r="CN6" s="65" t="s">
        <v>360</v>
      </c>
      <c r="CO6" s="65" t="s">
        <v>359</v>
      </c>
      <c r="CP6" s="65" t="s">
        <v>360</v>
      </c>
      <c r="CQ6" s="65" t="s">
        <v>359</v>
      </c>
      <c r="CR6" s="65" t="s">
        <v>360</v>
      </c>
      <c r="CS6" s="64"/>
      <c r="CT6" s="66"/>
    </row>
    <row r="7" spans="1:98" ht="22.5" customHeight="1">
      <c r="A7" s="21">
        <v>1</v>
      </c>
      <c r="B7" s="28">
        <v>1</v>
      </c>
      <c r="C7" s="198" t="s">
        <v>128</v>
      </c>
      <c r="D7" s="259"/>
      <c r="E7" s="259"/>
      <c r="F7" s="259"/>
      <c r="G7" s="199"/>
      <c r="H7" s="200"/>
      <c r="I7" s="29" t="s">
        <v>361</v>
      </c>
      <c r="J7" s="29" t="s">
        <v>361</v>
      </c>
      <c r="K7" s="29" t="s">
        <v>361</v>
      </c>
      <c r="L7" s="29" t="s">
        <v>361</v>
      </c>
      <c r="M7" s="29" t="s">
        <v>361</v>
      </c>
      <c r="N7" s="29" t="s">
        <v>361</v>
      </c>
      <c r="O7" s="29" t="s">
        <v>361</v>
      </c>
      <c r="P7" s="29" t="s">
        <v>361</v>
      </c>
      <c r="Q7" s="29" t="s">
        <v>361</v>
      </c>
      <c r="R7" s="29" t="s">
        <v>361</v>
      </c>
      <c r="S7" s="31" t="s">
        <v>361</v>
      </c>
      <c r="T7" s="29" t="s">
        <v>361</v>
      </c>
      <c r="U7" s="29" t="s">
        <v>361</v>
      </c>
      <c r="V7" s="29" t="s">
        <v>361</v>
      </c>
      <c r="W7" s="29" t="s">
        <v>361</v>
      </c>
      <c r="X7" s="29" t="s">
        <v>361</v>
      </c>
      <c r="Y7" s="28">
        <f t="shared" ref="Y7:Y70" si="0">COUNTIF($N7:$X7,"x")</f>
        <v>0</v>
      </c>
      <c r="Z7" s="29"/>
      <c r="AA7" s="29" t="s">
        <v>361</v>
      </c>
      <c r="AB7" s="29" t="s">
        <v>361</v>
      </c>
      <c r="AC7" s="29" t="s">
        <v>361</v>
      </c>
      <c r="AD7" s="29" t="s">
        <v>361</v>
      </c>
      <c r="AE7" s="29" t="s">
        <v>361</v>
      </c>
      <c r="AF7" s="29" t="s">
        <v>361</v>
      </c>
      <c r="AG7" s="29" t="s">
        <v>361</v>
      </c>
      <c r="AH7" s="29" t="s">
        <v>361</v>
      </c>
      <c r="AI7" s="29" t="s">
        <v>361</v>
      </c>
      <c r="AJ7" s="29" t="s">
        <v>361</v>
      </c>
      <c r="AK7" s="29" t="s">
        <v>361</v>
      </c>
      <c r="AL7" s="29" t="s">
        <v>361</v>
      </c>
      <c r="AM7" s="29" t="s">
        <v>361</v>
      </c>
      <c r="AN7" s="29" t="s">
        <v>361</v>
      </c>
      <c r="AO7" s="29" t="s">
        <v>361</v>
      </c>
      <c r="AP7" s="29" t="s">
        <v>361</v>
      </c>
      <c r="AQ7" s="29" t="s">
        <v>361</v>
      </c>
      <c r="AR7" s="29" t="s">
        <v>361</v>
      </c>
      <c r="AS7" s="29" t="s">
        <v>361</v>
      </c>
      <c r="AT7" s="29" t="s">
        <v>361</v>
      </c>
      <c r="AU7" s="29" t="s">
        <v>361</v>
      </c>
      <c r="AV7" s="29" t="s">
        <v>361</v>
      </c>
      <c r="AW7" s="29" t="s">
        <v>361</v>
      </c>
      <c r="AX7" s="29" t="s">
        <v>361</v>
      </c>
      <c r="AY7" s="29" t="s">
        <v>361</v>
      </c>
      <c r="AZ7" s="29" t="s">
        <v>361</v>
      </c>
      <c r="BA7" s="29" t="s">
        <v>361</v>
      </c>
      <c r="BB7" s="29" t="s">
        <v>361</v>
      </c>
      <c r="BC7" s="29" t="s">
        <v>361</v>
      </c>
      <c r="BD7" s="29" t="s">
        <v>361</v>
      </c>
      <c r="BE7" s="29" t="s">
        <v>361</v>
      </c>
      <c r="BF7" s="29" t="s">
        <v>361</v>
      </c>
      <c r="BG7" s="29" t="s">
        <v>361</v>
      </c>
      <c r="BH7" s="29" t="s">
        <v>361</v>
      </c>
      <c r="BI7" s="29" t="s">
        <v>361</v>
      </c>
      <c r="BJ7" s="29" t="s">
        <v>361</v>
      </c>
      <c r="BK7" s="29" t="s">
        <v>361</v>
      </c>
      <c r="BL7" s="29" t="s">
        <v>361</v>
      </c>
      <c r="BM7" s="29" t="s">
        <v>361</v>
      </c>
      <c r="BN7" s="29" t="s">
        <v>361</v>
      </c>
      <c r="BO7" s="29" t="s">
        <v>361</v>
      </c>
      <c r="BP7" s="29" t="s">
        <v>361</v>
      </c>
      <c r="BQ7" s="29" t="s">
        <v>361</v>
      </c>
      <c r="BR7" s="29" t="s">
        <v>361</v>
      </c>
      <c r="BS7" s="29" t="s">
        <v>361</v>
      </c>
      <c r="BT7" s="29" t="s">
        <v>361</v>
      </c>
      <c r="BU7" s="29" t="s">
        <v>361</v>
      </c>
      <c r="BV7" s="29" t="s">
        <v>361</v>
      </c>
      <c r="BW7" s="29" t="s">
        <v>361</v>
      </c>
      <c r="BX7" s="29" t="s">
        <v>361</v>
      </c>
      <c r="BY7" s="29" t="s">
        <v>361</v>
      </c>
      <c r="BZ7" s="29" t="s">
        <v>361</v>
      </c>
      <c r="CA7" s="29" t="s">
        <v>361</v>
      </c>
      <c r="CB7" s="29" t="s">
        <v>361</v>
      </c>
      <c r="CC7" s="29" t="s">
        <v>361</v>
      </c>
      <c r="CD7" s="29" t="s">
        <v>361</v>
      </c>
      <c r="CE7" s="29" t="s">
        <v>361</v>
      </c>
      <c r="CF7" s="29" t="s">
        <v>361</v>
      </c>
      <c r="CG7" s="29" t="s">
        <v>361</v>
      </c>
      <c r="CH7" s="29" t="s">
        <v>361</v>
      </c>
      <c r="CI7" s="29" t="s">
        <v>361</v>
      </c>
      <c r="CJ7" s="29" t="s">
        <v>361</v>
      </c>
      <c r="CK7" s="29" t="s">
        <v>361</v>
      </c>
      <c r="CL7" s="29" t="s">
        <v>361</v>
      </c>
      <c r="CM7" s="29" t="s">
        <v>361</v>
      </c>
      <c r="CN7" s="29" t="s">
        <v>361</v>
      </c>
      <c r="CO7" s="29" t="s">
        <v>361</v>
      </c>
      <c r="CP7" s="29" t="s">
        <v>361</v>
      </c>
      <c r="CQ7" s="29" t="s">
        <v>361</v>
      </c>
      <c r="CR7" s="29" t="s">
        <v>361</v>
      </c>
      <c r="CS7" s="29" t="s">
        <v>361</v>
      </c>
      <c r="CT7" s="29" t="s">
        <v>361</v>
      </c>
    </row>
    <row r="8" spans="1:98" ht="21" customHeight="1">
      <c r="A8" s="21">
        <v>2</v>
      </c>
      <c r="B8" s="28">
        <v>2</v>
      </c>
      <c r="C8" s="198" t="s">
        <v>242</v>
      </c>
      <c r="D8" s="259"/>
      <c r="E8" s="259"/>
      <c r="F8" s="259"/>
      <c r="G8" s="199"/>
      <c r="H8" s="200"/>
      <c r="I8" s="29" t="s">
        <v>361</v>
      </c>
      <c r="J8" s="29" t="s">
        <v>361</v>
      </c>
      <c r="K8" s="29" t="s">
        <v>361</v>
      </c>
      <c r="L8" s="29" t="s">
        <v>361</v>
      </c>
      <c r="M8" s="29" t="s">
        <v>361</v>
      </c>
      <c r="N8" s="29" t="s">
        <v>361</v>
      </c>
      <c r="O8" s="29" t="s">
        <v>361</v>
      </c>
      <c r="P8" s="29" t="s">
        <v>361</v>
      </c>
      <c r="Q8" s="29" t="s">
        <v>361</v>
      </c>
      <c r="R8" s="29" t="s">
        <v>361</v>
      </c>
      <c r="S8" s="31" t="s">
        <v>361</v>
      </c>
      <c r="T8" s="29" t="s">
        <v>361</v>
      </c>
      <c r="U8" s="29" t="s">
        <v>361</v>
      </c>
      <c r="V8" s="29" t="s">
        <v>361</v>
      </c>
      <c r="W8" s="29" t="s">
        <v>361</v>
      </c>
      <c r="X8" s="29" t="s">
        <v>361</v>
      </c>
      <c r="Y8" s="28">
        <f t="shared" si="0"/>
        <v>0</v>
      </c>
      <c r="Z8" s="29"/>
      <c r="AA8" s="93">
        <f>AA9+AA21+AA83</f>
        <v>21</v>
      </c>
      <c r="AB8" s="29" t="s">
        <v>361</v>
      </c>
      <c r="AC8" s="29" t="s">
        <v>361</v>
      </c>
      <c r="AD8" s="29" t="s">
        <v>361</v>
      </c>
      <c r="AE8" s="29" t="s">
        <v>361</v>
      </c>
      <c r="AF8" s="29" t="s">
        <v>361</v>
      </c>
      <c r="AG8" s="29" t="s">
        <v>361</v>
      </c>
      <c r="AH8" s="29" t="s">
        <v>361</v>
      </c>
      <c r="AI8" s="29" t="s">
        <v>361</v>
      </c>
      <c r="AJ8" s="29" t="s">
        <v>361</v>
      </c>
      <c r="AK8" s="29" t="s">
        <v>361</v>
      </c>
      <c r="AL8" s="29" t="s">
        <v>361</v>
      </c>
      <c r="AM8" s="29" t="s">
        <v>361</v>
      </c>
      <c r="AN8" s="29" t="s">
        <v>361</v>
      </c>
      <c r="AO8" s="29" t="s">
        <v>361</v>
      </c>
      <c r="AP8" s="29" t="s">
        <v>361</v>
      </c>
      <c r="AQ8" s="29" t="s">
        <v>361</v>
      </c>
      <c r="AR8" s="29" t="s">
        <v>361</v>
      </c>
      <c r="AS8" s="29" t="s">
        <v>361</v>
      </c>
      <c r="AT8" s="29" t="s">
        <v>361</v>
      </c>
      <c r="AU8" s="29" t="s">
        <v>361</v>
      </c>
      <c r="AV8" s="29" t="s">
        <v>361</v>
      </c>
      <c r="AW8" s="29" t="s">
        <v>361</v>
      </c>
      <c r="AX8" s="29" t="s">
        <v>361</v>
      </c>
      <c r="AY8" s="29" t="s">
        <v>361</v>
      </c>
      <c r="AZ8" s="29" t="s">
        <v>361</v>
      </c>
      <c r="BA8" s="29" t="s">
        <v>361</v>
      </c>
      <c r="BB8" s="29" t="s">
        <v>361</v>
      </c>
      <c r="BC8" s="29" t="s">
        <v>361</v>
      </c>
      <c r="BD8" s="29" t="s">
        <v>361</v>
      </c>
      <c r="BE8" s="29" t="s">
        <v>361</v>
      </c>
      <c r="BF8" s="29" t="s">
        <v>361</v>
      </c>
      <c r="BG8" s="29" t="s">
        <v>361</v>
      </c>
      <c r="BH8" s="29" t="s">
        <v>361</v>
      </c>
      <c r="BI8" s="29" t="s">
        <v>361</v>
      </c>
      <c r="BJ8" s="29" t="s">
        <v>361</v>
      </c>
      <c r="BK8" s="29" t="s">
        <v>361</v>
      </c>
      <c r="BL8" s="29" t="s">
        <v>361</v>
      </c>
      <c r="BM8" s="29" t="s">
        <v>361</v>
      </c>
      <c r="BN8" s="29" t="s">
        <v>361</v>
      </c>
      <c r="BO8" s="29" t="s">
        <v>361</v>
      </c>
      <c r="BP8" s="29" t="s">
        <v>361</v>
      </c>
      <c r="BQ8" s="29" t="s">
        <v>361</v>
      </c>
      <c r="BR8" s="29" t="s">
        <v>361</v>
      </c>
      <c r="BS8" s="29" t="s">
        <v>361</v>
      </c>
      <c r="BT8" s="29" t="s">
        <v>361</v>
      </c>
      <c r="BU8" s="29" t="s">
        <v>361</v>
      </c>
      <c r="BV8" s="29" t="s">
        <v>361</v>
      </c>
      <c r="BW8" s="29" t="s">
        <v>361</v>
      </c>
      <c r="BX8" s="29" t="s">
        <v>361</v>
      </c>
      <c r="BY8" s="29" t="s">
        <v>361</v>
      </c>
      <c r="BZ8" s="29" t="s">
        <v>361</v>
      </c>
      <c r="CA8" s="29" t="s">
        <v>361</v>
      </c>
      <c r="CB8" s="29" t="s">
        <v>361</v>
      </c>
      <c r="CC8" s="29" t="s">
        <v>361</v>
      </c>
      <c r="CD8" s="29" t="s">
        <v>361</v>
      </c>
      <c r="CE8" s="29" t="s">
        <v>361</v>
      </c>
      <c r="CF8" s="29" t="s">
        <v>361</v>
      </c>
      <c r="CG8" s="29" t="s">
        <v>361</v>
      </c>
      <c r="CH8" s="29" t="s">
        <v>361</v>
      </c>
      <c r="CI8" s="29" t="s">
        <v>361</v>
      </c>
      <c r="CJ8" s="29" t="s">
        <v>361</v>
      </c>
      <c r="CK8" s="29" t="s">
        <v>361</v>
      </c>
      <c r="CL8" s="29" t="s">
        <v>361</v>
      </c>
      <c r="CM8" s="29" t="s">
        <v>361</v>
      </c>
      <c r="CN8" s="29" t="s">
        <v>361</v>
      </c>
      <c r="CO8" s="29" t="s">
        <v>361</v>
      </c>
      <c r="CP8" s="29" t="s">
        <v>361</v>
      </c>
      <c r="CQ8" s="29" t="s">
        <v>361</v>
      </c>
      <c r="CR8" s="29" t="s">
        <v>361</v>
      </c>
      <c r="CS8" s="29" t="s">
        <v>361</v>
      </c>
      <c r="CT8" s="29" t="s">
        <v>361</v>
      </c>
    </row>
    <row r="9" spans="1:98" ht="23.25" customHeight="1">
      <c r="A9" s="21">
        <v>3</v>
      </c>
      <c r="B9" s="28">
        <v>3</v>
      </c>
      <c r="C9" s="198" t="s">
        <v>247</v>
      </c>
      <c r="D9" s="259"/>
      <c r="E9" s="259"/>
      <c r="F9" s="259"/>
      <c r="G9" s="199"/>
      <c r="H9" s="200"/>
      <c r="I9" s="29" t="s">
        <v>361</v>
      </c>
      <c r="J9" s="29" t="s">
        <v>361</v>
      </c>
      <c r="K9" s="29" t="s">
        <v>361</v>
      </c>
      <c r="L9" s="29" t="s">
        <v>361</v>
      </c>
      <c r="M9" s="29" t="s">
        <v>361</v>
      </c>
      <c r="N9" s="29" t="s">
        <v>361</v>
      </c>
      <c r="O9" s="29" t="s">
        <v>361</v>
      </c>
      <c r="P9" s="29" t="s">
        <v>361</v>
      </c>
      <c r="Q9" s="29" t="s">
        <v>361</v>
      </c>
      <c r="R9" s="29" t="s">
        <v>361</v>
      </c>
      <c r="S9" s="31" t="s">
        <v>361</v>
      </c>
      <c r="T9" s="29" t="s">
        <v>361</v>
      </c>
      <c r="U9" s="29" t="s">
        <v>361</v>
      </c>
      <c r="V9" s="29" t="s">
        <v>361</v>
      </c>
      <c r="W9" s="29" t="s">
        <v>361</v>
      </c>
      <c r="X9" s="29" t="s">
        <v>361</v>
      </c>
      <c r="Y9" s="28">
        <f t="shared" si="0"/>
        <v>0</v>
      </c>
      <c r="Z9" s="29"/>
      <c r="AA9" s="93">
        <f>SUM(AA10:AA20)</f>
        <v>0</v>
      </c>
      <c r="AB9" s="29" t="s">
        <v>361</v>
      </c>
      <c r="AC9" s="29" t="s">
        <v>361</v>
      </c>
      <c r="AD9" s="29" t="s">
        <v>361</v>
      </c>
      <c r="AE9" s="29" t="s">
        <v>361</v>
      </c>
      <c r="AF9" s="29" t="s">
        <v>361</v>
      </c>
      <c r="AG9" s="29" t="s">
        <v>361</v>
      </c>
      <c r="AH9" s="29" t="s">
        <v>361</v>
      </c>
      <c r="AI9" s="29" t="s">
        <v>361</v>
      </c>
      <c r="AJ9" s="29" t="s">
        <v>361</v>
      </c>
      <c r="AK9" s="29" t="s">
        <v>361</v>
      </c>
      <c r="AL9" s="29" t="s">
        <v>361</v>
      </c>
      <c r="AM9" s="29" t="s">
        <v>361</v>
      </c>
      <c r="AN9" s="29" t="s">
        <v>361</v>
      </c>
      <c r="AO9" s="29" t="s">
        <v>361</v>
      </c>
      <c r="AP9" s="29" t="s">
        <v>361</v>
      </c>
      <c r="AQ9" s="29" t="s">
        <v>361</v>
      </c>
      <c r="AR9" s="29" t="s">
        <v>361</v>
      </c>
      <c r="AS9" s="29" t="s">
        <v>361</v>
      </c>
      <c r="AT9" s="29" t="s">
        <v>361</v>
      </c>
      <c r="AU9" s="29" t="s">
        <v>361</v>
      </c>
      <c r="AV9" s="29" t="s">
        <v>361</v>
      </c>
      <c r="AW9" s="29" t="s">
        <v>361</v>
      </c>
      <c r="AX9" s="29" t="s">
        <v>361</v>
      </c>
      <c r="AY9" s="29" t="s">
        <v>361</v>
      </c>
      <c r="AZ9" s="29" t="s">
        <v>361</v>
      </c>
      <c r="BA9" s="29" t="s">
        <v>361</v>
      </c>
      <c r="BB9" s="29" t="s">
        <v>361</v>
      </c>
      <c r="BC9" s="29" t="s">
        <v>361</v>
      </c>
      <c r="BD9" s="29" t="s">
        <v>361</v>
      </c>
      <c r="BE9" s="29" t="s">
        <v>361</v>
      </c>
      <c r="BF9" s="29" t="s">
        <v>361</v>
      </c>
      <c r="BG9" s="29" t="s">
        <v>361</v>
      </c>
      <c r="BH9" s="29" t="s">
        <v>361</v>
      </c>
      <c r="BI9" s="29" t="s">
        <v>361</v>
      </c>
      <c r="BJ9" s="29" t="s">
        <v>361</v>
      </c>
      <c r="BK9" s="29" t="s">
        <v>361</v>
      </c>
      <c r="BL9" s="29" t="s">
        <v>361</v>
      </c>
      <c r="BM9" s="29" t="s">
        <v>361</v>
      </c>
      <c r="BN9" s="29" t="s">
        <v>361</v>
      </c>
      <c r="BO9" s="29" t="s">
        <v>361</v>
      </c>
      <c r="BP9" s="29" t="s">
        <v>361</v>
      </c>
      <c r="BQ9" s="29" t="s">
        <v>361</v>
      </c>
      <c r="BR9" s="29" t="s">
        <v>361</v>
      </c>
      <c r="BS9" s="29" t="s">
        <v>361</v>
      </c>
      <c r="BT9" s="29" t="s">
        <v>361</v>
      </c>
      <c r="BU9" s="29" t="s">
        <v>361</v>
      </c>
      <c r="BV9" s="29" t="s">
        <v>361</v>
      </c>
      <c r="BW9" s="29" t="s">
        <v>361</v>
      </c>
      <c r="BX9" s="29" t="s">
        <v>361</v>
      </c>
      <c r="BY9" s="29" t="s">
        <v>361</v>
      </c>
      <c r="BZ9" s="29" t="s">
        <v>361</v>
      </c>
      <c r="CA9" s="29" t="s">
        <v>361</v>
      </c>
      <c r="CB9" s="29" t="s">
        <v>361</v>
      </c>
      <c r="CC9" s="29" t="s">
        <v>361</v>
      </c>
      <c r="CD9" s="29" t="s">
        <v>361</v>
      </c>
      <c r="CE9" s="29" t="s">
        <v>361</v>
      </c>
      <c r="CF9" s="29" t="s">
        <v>361</v>
      </c>
      <c r="CG9" s="29" t="s">
        <v>361</v>
      </c>
      <c r="CH9" s="29" t="s">
        <v>361</v>
      </c>
      <c r="CI9" s="29" t="s">
        <v>361</v>
      </c>
      <c r="CJ9" s="29" t="s">
        <v>361</v>
      </c>
      <c r="CK9" s="29" t="s">
        <v>361</v>
      </c>
      <c r="CL9" s="29" t="s">
        <v>361</v>
      </c>
      <c r="CM9" s="29" t="s">
        <v>361</v>
      </c>
      <c r="CN9" s="29" t="s">
        <v>361</v>
      </c>
      <c r="CO9" s="29" t="s">
        <v>361</v>
      </c>
      <c r="CP9" s="29" t="s">
        <v>361</v>
      </c>
      <c r="CQ9" s="29" t="s">
        <v>361</v>
      </c>
      <c r="CR9" s="29" t="s">
        <v>361</v>
      </c>
      <c r="CS9" s="29" t="s">
        <v>361</v>
      </c>
      <c r="CT9" s="29" t="s">
        <v>361</v>
      </c>
    </row>
    <row r="10" spans="1:98" ht="97.5" customHeight="1">
      <c r="A10" s="21">
        <v>4</v>
      </c>
      <c r="B10" s="204">
        <v>6</v>
      </c>
      <c r="C10" s="205" t="s">
        <v>14</v>
      </c>
      <c r="D10" s="203" t="s">
        <v>10</v>
      </c>
      <c r="E10" s="194" t="s">
        <v>284</v>
      </c>
      <c r="F10" s="203" t="s">
        <v>11</v>
      </c>
      <c r="G10" s="284" t="s">
        <v>1507</v>
      </c>
      <c r="H10" s="285"/>
      <c r="I10" s="52" t="s">
        <v>780</v>
      </c>
      <c r="J10" s="52" t="s">
        <v>330</v>
      </c>
      <c r="K10" s="52" t="s">
        <v>341</v>
      </c>
      <c r="L10" s="24" t="s">
        <v>298</v>
      </c>
      <c r="M10" s="24" t="s">
        <v>186</v>
      </c>
      <c r="N10" s="24" t="s">
        <v>186</v>
      </c>
      <c r="O10" s="24"/>
      <c r="P10" s="24"/>
      <c r="Q10" s="24"/>
      <c r="R10" s="24"/>
      <c r="S10" s="21"/>
      <c r="T10" s="24"/>
      <c r="U10" s="24"/>
      <c r="V10" s="24"/>
      <c r="W10" s="24"/>
      <c r="X10" s="24"/>
      <c r="Y10" s="28">
        <f t="shared" si="0"/>
        <v>1</v>
      </c>
      <c r="Z10" s="24"/>
      <c r="AA10" s="93"/>
      <c r="AB10" s="24" t="s">
        <v>276</v>
      </c>
      <c r="AC10" s="24" t="s">
        <v>276</v>
      </c>
      <c r="AD10" s="24" t="s">
        <v>276</v>
      </c>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v>2</v>
      </c>
      <c r="BL10" s="24">
        <v>2</v>
      </c>
      <c r="BM10" s="24">
        <v>2</v>
      </c>
      <c r="BN10" s="57">
        <v>2</v>
      </c>
      <c r="BO10" s="57">
        <v>2</v>
      </c>
      <c r="BP10" s="24">
        <v>2</v>
      </c>
      <c r="BQ10" s="24">
        <v>2</v>
      </c>
      <c r="BR10" s="24">
        <v>2</v>
      </c>
      <c r="BS10" s="24">
        <v>2</v>
      </c>
      <c r="BT10" s="24">
        <v>2</v>
      </c>
      <c r="BU10" s="24">
        <v>2</v>
      </c>
      <c r="BV10" s="24">
        <v>2</v>
      </c>
      <c r="BW10" s="24">
        <v>2</v>
      </c>
      <c r="BX10" s="24">
        <v>2</v>
      </c>
      <c r="BY10" s="24">
        <v>2</v>
      </c>
      <c r="BZ10" s="24">
        <v>1</v>
      </c>
      <c r="CA10" s="24">
        <v>2</v>
      </c>
      <c r="CB10" s="24">
        <v>2</v>
      </c>
      <c r="CC10" s="57">
        <v>2</v>
      </c>
      <c r="CD10" s="57">
        <v>2</v>
      </c>
      <c r="CE10" s="57">
        <v>2</v>
      </c>
      <c r="CF10" s="24">
        <v>2</v>
      </c>
      <c r="CG10" s="24">
        <v>2</v>
      </c>
      <c r="CH10" s="24">
        <v>2</v>
      </c>
      <c r="CI10" s="24">
        <v>2</v>
      </c>
      <c r="CJ10" s="24">
        <v>2</v>
      </c>
      <c r="CK10" s="24">
        <v>1</v>
      </c>
      <c r="CL10" s="24">
        <v>1</v>
      </c>
      <c r="CM10" s="57">
        <f t="shared" ref="CM10:CM20" si="1">COUNTIF($BK10:$CL10,2)</f>
        <v>25</v>
      </c>
      <c r="CN10" s="67">
        <f t="shared" ref="CN10:CN20" si="2">CM10/COUNTA($BK10:$CL10)</f>
        <v>0.8928571428571429</v>
      </c>
      <c r="CO10" s="57">
        <f t="shared" ref="CO10:CO20" si="3">COUNTIF($BK10:$CL10,1)</f>
        <v>3</v>
      </c>
      <c r="CP10" s="67">
        <f t="shared" ref="CP10:CP20" si="4">CO10/COUNTA($BK10:$CL10)</f>
        <v>0.10714285714285714</v>
      </c>
      <c r="CQ10" s="57">
        <f t="shared" ref="CQ10:CQ20" si="5">COUNTIF($BK10:$CL10,0)</f>
        <v>0</v>
      </c>
      <c r="CR10" s="67">
        <f t="shared" ref="CR10:CR20" si="6">CQ10/COUNTA($BK10:$CL10)</f>
        <v>0</v>
      </c>
      <c r="CS10" s="57">
        <f t="shared" ref="CS10:CS20" si="7">(((CM10*2)+(CO10*1)+(CQ10*0)))/COUNTA($BK10:$CL10)</f>
        <v>1.8928571428571428</v>
      </c>
      <c r="CT10" s="57" t="str">
        <f>IF(CS10&gt;=1.6,"Đạt mục tiêu",IF(CS10&gt;=1,"Cần cố gắng","Chưa đạt"))</f>
        <v>Đạt mục tiêu</v>
      </c>
    </row>
    <row r="11" spans="1:98" ht="130.5" hidden="1" customHeight="1">
      <c r="A11" s="21">
        <v>5</v>
      </c>
      <c r="B11" s="204"/>
      <c r="C11" s="205"/>
      <c r="D11" s="203"/>
      <c r="E11" s="194"/>
      <c r="F11" s="203"/>
      <c r="G11" s="52" t="s">
        <v>816</v>
      </c>
      <c r="H11" s="50" t="s">
        <v>1252</v>
      </c>
      <c r="I11" s="52" t="s">
        <v>784</v>
      </c>
      <c r="J11" s="52" t="s">
        <v>330</v>
      </c>
      <c r="K11" s="52" t="s">
        <v>341</v>
      </c>
      <c r="L11" s="24" t="s">
        <v>298</v>
      </c>
      <c r="M11" s="24" t="s">
        <v>186</v>
      </c>
      <c r="N11" s="24"/>
      <c r="O11" s="24" t="s">
        <v>186</v>
      </c>
      <c r="P11" s="24"/>
      <c r="Q11" s="24"/>
      <c r="R11" s="24"/>
      <c r="S11" s="21"/>
      <c r="T11" s="24"/>
      <c r="U11" s="24"/>
      <c r="V11" s="24"/>
      <c r="W11" s="24"/>
      <c r="X11" s="24"/>
      <c r="Y11" s="28">
        <f t="shared" si="0"/>
        <v>1</v>
      </c>
      <c r="Z11" s="24"/>
      <c r="AA11" s="93"/>
      <c r="AB11" s="24"/>
      <c r="AC11" s="24"/>
      <c r="AD11" s="24"/>
      <c r="AE11" s="24" t="s">
        <v>276</v>
      </c>
      <c r="AF11" s="24" t="s">
        <v>276</v>
      </c>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v>2</v>
      </c>
      <c r="BL11" s="24">
        <v>2</v>
      </c>
      <c r="BM11" s="24">
        <v>2</v>
      </c>
      <c r="BN11" s="24">
        <v>1</v>
      </c>
      <c r="BO11" s="24">
        <v>2</v>
      </c>
      <c r="BP11" s="24">
        <v>1</v>
      </c>
      <c r="BQ11" s="24">
        <v>1</v>
      </c>
      <c r="BR11" s="24">
        <v>2</v>
      </c>
      <c r="BS11" s="24">
        <v>2</v>
      </c>
      <c r="BT11" s="24">
        <v>2</v>
      </c>
      <c r="BU11" s="24">
        <v>2</v>
      </c>
      <c r="BV11" s="24">
        <v>2</v>
      </c>
      <c r="BW11" s="24">
        <v>2</v>
      </c>
      <c r="BX11" s="24">
        <v>1</v>
      </c>
      <c r="BY11" s="24">
        <v>2</v>
      </c>
      <c r="BZ11" s="24">
        <v>1</v>
      </c>
      <c r="CA11" s="24">
        <v>2</v>
      </c>
      <c r="CB11" s="24">
        <v>2</v>
      </c>
      <c r="CC11" s="24">
        <v>2</v>
      </c>
      <c r="CD11" s="24">
        <v>2</v>
      </c>
      <c r="CE11" s="24">
        <v>2</v>
      </c>
      <c r="CF11" s="24">
        <v>1</v>
      </c>
      <c r="CG11" s="24">
        <v>1</v>
      </c>
      <c r="CH11" s="24">
        <v>1</v>
      </c>
      <c r="CI11" s="24">
        <v>1</v>
      </c>
      <c r="CJ11" s="24">
        <v>1</v>
      </c>
      <c r="CK11" s="24">
        <v>1</v>
      </c>
      <c r="CL11" s="24">
        <v>1</v>
      </c>
      <c r="CM11" s="57">
        <f t="shared" si="1"/>
        <v>16</v>
      </c>
      <c r="CN11" s="67">
        <f t="shared" si="2"/>
        <v>0.5714285714285714</v>
      </c>
      <c r="CO11" s="57">
        <f t="shared" si="3"/>
        <v>12</v>
      </c>
      <c r="CP11" s="67">
        <f t="shared" si="4"/>
        <v>0.42857142857142855</v>
      </c>
      <c r="CQ11" s="57">
        <f t="shared" si="5"/>
        <v>0</v>
      </c>
      <c r="CR11" s="67">
        <f t="shared" si="6"/>
        <v>0</v>
      </c>
      <c r="CS11" s="57">
        <f t="shared" si="7"/>
        <v>1.5714285714285714</v>
      </c>
      <c r="CT11" s="57" t="str">
        <f>IF(CS11&gt;=1.6,"Đạt mục tiêu",IF(CS11&gt;=1,"Cần cố gắng","Chưa đạt"))</f>
        <v>Cần cố gắng</v>
      </c>
    </row>
    <row r="12" spans="1:98" ht="147.75" hidden="1" customHeight="1">
      <c r="A12" s="21">
        <v>6</v>
      </c>
      <c r="B12" s="204"/>
      <c r="C12" s="205"/>
      <c r="D12" s="203"/>
      <c r="E12" s="194"/>
      <c r="F12" s="203"/>
      <c r="G12" s="52" t="s">
        <v>817</v>
      </c>
      <c r="H12" s="50" t="s">
        <v>1250</v>
      </c>
      <c r="I12" s="52" t="s">
        <v>780</v>
      </c>
      <c r="J12" s="52" t="s">
        <v>330</v>
      </c>
      <c r="K12" s="52" t="s">
        <v>341</v>
      </c>
      <c r="L12" s="24" t="s">
        <v>298</v>
      </c>
      <c r="M12" s="24" t="s">
        <v>186</v>
      </c>
      <c r="N12" s="24"/>
      <c r="O12" s="24"/>
      <c r="P12" s="24" t="s">
        <v>186</v>
      </c>
      <c r="Q12" s="24"/>
      <c r="R12" s="24"/>
      <c r="S12" s="21"/>
      <c r="T12" s="24"/>
      <c r="U12" s="24"/>
      <c r="V12" s="24"/>
      <c r="W12" s="24"/>
      <c r="X12" s="24"/>
      <c r="Y12" s="28">
        <f t="shared" si="0"/>
        <v>1</v>
      </c>
      <c r="Z12" s="24"/>
      <c r="AA12" s="91"/>
      <c r="AB12" s="24"/>
      <c r="AC12" s="24"/>
      <c r="AD12" s="24"/>
      <c r="AE12" s="24"/>
      <c r="AF12" s="24"/>
      <c r="AG12" s="24" t="s">
        <v>276</v>
      </c>
      <c r="AH12" s="24" t="s">
        <v>276</v>
      </c>
      <c r="AI12" s="24" t="s">
        <v>276</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v>2</v>
      </c>
      <c r="BL12" s="24">
        <v>2</v>
      </c>
      <c r="BM12" s="24">
        <v>2</v>
      </c>
      <c r="BN12" s="24">
        <v>2</v>
      </c>
      <c r="BO12" s="24">
        <v>2</v>
      </c>
      <c r="BP12" s="24">
        <v>2</v>
      </c>
      <c r="BQ12" s="24">
        <v>2</v>
      </c>
      <c r="BR12" s="24">
        <v>2</v>
      </c>
      <c r="BS12" s="24">
        <v>2</v>
      </c>
      <c r="BT12" s="24">
        <v>2</v>
      </c>
      <c r="BU12" s="24">
        <v>2</v>
      </c>
      <c r="BV12" s="24">
        <v>2</v>
      </c>
      <c r="BW12" s="24">
        <v>2</v>
      </c>
      <c r="BX12" s="24">
        <v>1</v>
      </c>
      <c r="BY12" s="24">
        <v>2</v>
      </c>
      <c r="BZ12" s="24">
        <v>1</v>
      </c>
      <c r="CA12" s="24">
        <v>2</v>
      </c>
      <c r="CB12" s="24">
        <v>2</v>
      </c>
      <c r="CC12" s="24">
        <v>2</v>
      </c>
      <c r="CD12" s="24">
        <v>2</v>
      </c>
      <c r="CE12" s="24">
        <v>2</v>
      </c>
      <c r="CF12" s="24">
        <v>2</v>
      </c>
      <c r="CG12" s="24">
        <v>2</v>
      </c>
      <c r="CH12" s="24">
        <v>2</v>
      </c>
      <c r="CI12" s="24">
        <v>2</v>
      </c>
      <c r="CJ12" s="24">
        <v>2</v>
      </c>
      <c r="CK12" s="24">
        <v>1</v>
      </c>
      <c r="CL12" s="24">
        <v>1</v>
      </c>
      <c r="CM12" s="57">
        <f t="shared" si="1"/>
        <v>24</v>
      </c>
      <c r="CN12" s="67">
        <f t="shared" si="2"/>
        <v>0.8571428571428571</v>
      </c>
      <c r="CO12" s="57">
        <f t="shared" si="3"/>
        <v>4</v>
      </c>
      <c r="CP12" s="67">
        <f t="shared" si="4"/>
        <v>0.14285714285714285</v>
      </c>
      <c r="CQ12" s="57">
        <f t="shared" si="5"/>
        <v>0</v>
      </c>
      <c r="CR12" s="67">
        <f t="shared" si="6"/>
        <v>0</v>
      </c>
      <c r="CS12" s="57">
        <f t="shared" si="7"/>
        <v>1.8571428571428572</v>
      </c>
      <c r="CT12" s="57" t="str">
        <f t="shared" ref="CT12:CT76" si="8">IF(CS12&gt;=1.6,"Đạt mục tiêu",IF(CS12&gt;=1,"Cần cố gắng","Chưa đạt"))</f>
        <v>Đạt mục tiêu</v>
      </c>
    </row>
    <row r="13" spans="1:98" ht="129.75" hidden="1" customHeight="1">
      <c r="A13" s="21">
        <v>7</v>
      </c>
      <c r="B13" s="204"/>
      <c r="C13" s="205"/>
      <c r="D13" s="203"/>
      <c r="E13" s="194"/>
      <c r="F13" s="203"/>
      <c r="G13" s="52" t="s">
        <v>818</v>
      </c>
      <c r="H13" s="50" t="s">
        <v>1253</v>
      </c>
      <c r="I13" s="52" t="s">
        <v>785</v>
      </c>
      <c r="J13" s="52" t="s">
        <v>330</v>
      </c>
      <c r="K13" s="52" t="s">
        <v>341</v>
      </c>
      <c r="L13" s="24" t="s">
        <v>298</v>
      </c>
      <c r="M13" s="24" t="s">
        <v>186</v>
      </c>
      <c r="N13" s="24"/>
      <c r="O13" s="24"/>
      <c r="P13" s="24"/>
      <c r="Q13" s="24" t="s">
        <v>186</v>
      </c>
      <c r="R13" s="24"/>
      <c r="S13" s="21"/>
      <c r="T13" s="24"/>
      <c r="U13" s="24"/>
      <c r="V13" s="24"/>
      <c r="W13" s="24"/>
      <c r="X13" s="24"/>
      <c r="Y13" s="28">
        <f t="shared" si="0"/>
        <v>1</v>
      </c>
      <c r="Z13" s="24"/>
      <c r="AA13" s="91"/>
      <c r="AB13" s="24"/>
      <c r="AC13" s="24"/>
      <c r="AD13" s="24"/>
      <c r="AE13" s="24"/>
      <c r="AF13" s="24"/>
      <c r="AG13" s="24"/>
      <c r="AH13" s="24"/>
      <c r="AI13" s="24"/>
      <c r="AJ13" s="24" t="s">
        <v>276</v>
      </c>
      <c r="AK13" s="24" t="s">
        <v>276</v>
      </c>
      <c r="AL13" s="24" t="s">
        <v>276</v>
      </c>
      <c r="AM13" s="24" t="s">
        <v>276</v>
      </c>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v>2</v>
      </c>
      <c r="BL13" s="24">
        <v>2</v>
      </c>
      <c r="BM13" s="24">
        <v>2</v>
      </c>
      <c r="BN13" s="24">
        <v>2</v>
      </c>
      <c r="BO13" s="24">
        <v>2</v>
      </c>
      <c r="BP13" s="24">
        <v>2</v>
      </c>
      <c r="BQ13" s="24">
        <v>2</v>
      </c>
      <c r="BR13" s="24">
        <v>2</v>
      </c>
      <c r="BS13" s="24">
        <v>2</v>
      </c>
      <c r="BT13" s="24">
        <v>2</v>
      </c>
      <c r="BU13" s="24">
        <v>2</v>
      </c>
      <c r="BV13" s="24">
        <v>2</v>
      </c>
      <c r="BW13" s="24">
        <v>2</v>
      </c>
      <c r="BX13" s="24">
        <v>2</v>
      </c>
      <c r="BY13" s="24">
        <v>2</v>
      </c>
      <c r="BZ13" s="24">
        <v>1</v>
      </c>
      <c r="CA13" s="24">
        <v>2</v>
      </c>
      <c r="CB13" s="24">
        <v>2</v>
      </c>
      <c r="CC13" s="24">
        <v>2</v>
      </c>
      <c r="CD13" s="24">
        <v>2</v>
      </c>
      <c r="CE13" s="24">
        <v>2</v>
      </c>
      <c r="CF13" s="24">
        <v>2</v>
      </c>
      <c r="CG13" s="24">
        <v>2</v>
      </c>
      <c r="CH13" s="24">
        <v>2</v>
      </c>
      <c r="CI13" s="24">
        <v>2</v>
      </c>
      <c r="CJ13" s="24">
        <v>2</v>
      </c>
      <c r="CK13" s="24">
        <v>1</v>
      </c>
      <c r="CL13" s="24">
        <v>1</v>
      </c>
      <c r="CM13" s="57">
        <f t="shared" si="1"/>
        <v>25</v>
      </c>
      <c r="CN13" s="67">
        <f t="shared" si="2"/>
        <v>0.8928571428571429</v>
      </c>
      <c r="CO13" s="57">
        <f t="shared" si="3"/>
        <v>3</v>
      </c>
      <c r="CP13" s="67">
        <f t="shared" si="4"/>
        <v>0.10714285714285714</v>
      </c>
      <c r="CQ13" s="57">
        <f t="shared" si="5"/>
        <v>0</v>
      </c>
      <c r="CR13" s="67">
        <f t="shared" si="6"/>
        <v>0</v>
      </c>
      <c r="CS13" s="57">
        <f t="shared" si="7"/>
        <v>1.8928571428571428</v>
      </c>
      <c r="CT13" s="57" t="str">
        <f t="shared" si="8"/>
        <v>Đạt mục tiêu</v>
      </c>
    </row>
    <row r="14" spans="1:98" ht="129" hidden="1" customHeight="1">
      <c r="A14" s="21">
        <v>8</v>
      </c>
      <c r="B14" s="204"/>
      <c r="C14" s="205"/>
      <c r="D14" s="203"/>
      <c r="E14" s="194"/>
      <c r="F14" s="203"/>
      <c r="G14" s="52" t="s">
        <v>819</v>
      </c>
      <c r="H14" s="50" t="s">
        <v>1627</v>
      </c>
      <c r="I14" s="52" t="s">
        <v>784</v>
      </c>
      <c r="J14" s="52" t="s">
        <v>330</v>
      </c>
      <c r="K14" s="52" t="s">
        <v>341</v>
      </c>
      <c r="L14" s="24" t="s">
        <v>298</v>
      </c>
      <c r="M14" s="24" t="s">
        <v>186</v>
      </c>
      <c r="N14" s="24"/>
      <c r="O14" s="24"/>
      <c r="P14" s="24"/>
      <c r="Q14" s="24"/>
      <c r="R14" s="24" t="s">
        <v>186</v>
      </c>
      <c r="S14" s="21"/>
      <c r="T14" s="24"/>
      <c r="U14" s="24"/>
      <c r="V14" s="24"/>
      <c r="W14" s="24"/>
      <c r="X14" s="24"/>
      <c r="Y14" s="28">
        <f t="shared" si="0"/>
        <v>1</v>
      </c>
      <c r="Z14" s="24"/>
      <c r="AA14" s="91"/>
      <c r="AB14" s="24"/>
      <c r="AC14" s="24"/>
      <c r="AD14" s="24"/>
      <c r="AE14" s="24"/>
      <c r="AF14" s="24"/>
      <c r="AG14" s="24"/>
      <c r="AH14" s="24"/>
      <c r="AI14" s="24"/>
      <c r="AJ14" s="24"/>
      <c r="AK14" s="24"/>
      <c r="AL14" s="24"/>
      <c r="AM14" s="24"/>
      <c r="AN14" s="24" t="s">
        <v>276</v>
      </c>
      <c r="AO14" s="24" t="s">
        <v>276</v>
      </c>
      <c r="AP14" s="24" t="s">
        <v>276</v>
      </c>
      <c r="AQ14" s="24" t="s">
        <v>276</v>
      </c>
      <c r="AR14" s="24"/>
      <c r="AS14" s="24"/>
      <c r="AT14" s="24"/>
      <c r="AU14" s="24"/>
      <c r="AV14" s="24"/>
      <c r="AW14" s="24"/>
      <c r="AX14" s="24"/>
      <c r="AY14" s="24"/>
      <c r="AZ14" s="24"/>
      <c r="BA14" s="24"/>
      <c r="BB14" s="24"/>
      <c r="BC14" s="24"/>
      <c r="BD14" s="24"/>
      <c r="BE14" s="24"/>
      <c r="BF14" s="24"/>
      <c r="BG14" s="24"/>
      <c r="BH14" s="24"/>
      <c r="BI14" s="24"/>
      <c r="BJ14" s="24"/>
      <c r="BK14" s="24">
        <v>2</v>
      </c>
      <c r="BL14" s="24">
        <v>2</v>
      </c>
      <c r="BM14" s="24">
        <v>2</v>
      </c>
      <c r="BN14" s="24">
        <v>2</v>
      </c>
      <c r="BO14" s="24">
        <v>2</v>
      </c>
      <c r="BP14" s="24">
        <v>2</v>
      </c>
      <c r="BQ14" s="24">
        <v>2</v>
      </c>
      <c r="BR14" s="24">
        <v>2</v>
      </c>
      <c r="BS14" s="24">
        <v>2</v>
      </c>
      <c r="BT14" s="24">
        <v>2</v>
      </c>
      <c r="BU14" s="24">
        <v>2</v>
      </c>
      <c r="BV14" s="24">
        <v>2</v>
      </c>
      <c r="BW14" s="24">
        <v>2</v>
      </c>
      <c r="BX14" s="24">
        <v>2</v>
      </c>
      <c r="BY14" s="24">
        <v>2</v>
      </c>
      <c r="BZ14" s="24">
        <v>1</v>
      </c>
      <c r="CA14" s="24">
        <v>2</v>
      </c>
      <c r="CB14" s="24">
        <v>2</v>
      </c>
      <c r="CC14" s="24">
        <v>2</v>
      </c>
      <c r="CD14" s="24">
        <v>2</v>
      </c>
      <c r="CE14" s="24">
        <v>2</v>
      </c>
      <c r="CF14" s="24">
        <v>2</v>
      </c>
      <c r="CG14" s="24">
        <v>2</v>
      </c>
      <c r="CH14" s="24">
        <v>2</v>
      </c>
      <c r="CI14" s="24">
        <v>2</v>
      </c>
      <c r="CJ14" s="24">
        <v>2</v>
      </c>
      <c r="CK14" s="24">
        <v>1</v>
      </c>
      <c r="CL14" s="24">
        <v>2</v>
      </c>
      <c r="CM14" s="57">
        <f t="shared" si="1"/>
        <v>26</v>
      </c>
      <c r="CN14" s="67">
        <f t="shared" si="2"/>
        <v>0.9285714285714286</v>
      </c>
      <c r="CO14" s="57">
        <f t="shared" si="3"/>
        <v>2</v>
      </c>
      <c r="CP14" s="67">
        <f t="shared" si="4"/>
        <v>7.1428571428571425E-2</v>
      </c>
      <c r="CQ14" s="57">
        <f t="shared" si="5"/>
        <v>0</v>
      </c>
      <c r="CR14" s="67">
        <f t="shared" si="6"/>
        <v>0</v>
      </c>
      <c r="CS14" s="57">
        <f t="shared" si="7"/>
        <v>1.9285714285714286</v>
      </c>
      <c r="CT14" s="57" t="str">
        <f t="shared" si="8"/>
        <v>Đạt mục tiêu</v>
      </c>
    </row>
    <row r="15" spans="1:98" ht="151.5" hidden="1" customHeight="1">
      <c r="A15" s="21">
        <v>9</v>
      </c>
      <c r="B15" s="204"/>
      <c r="C15" s="205"/>
      <c r="D15" s="203"/>
      <c r="E15" s="194"/>
      <c r="F15" s="203"/>
      <c r="G15" s="52" t="s">
        <v>820</v>
      </c>
      <c r="H15" s="50" t="s">
        <v>1628</v>
      </c>
      <c r="I15" s="52" t="s">
        <v>784</v>
      </c>
      <c r="J15" s="52" t="s">
        <v>330</v>
      </c>
      <c r="K15" s="52" t="s">
        <v>341</v>
      </c>
      <c r="L15" s="24" t="s">
        <v>298</v>
      </c>
      <c r="M15" s="24" t="s">
        <v>186</v>
      </c>
      <c r="N15" s="24"/>
      <c r="O15" s="24"/>
      <c r="P15" s="24"/>
      <c r="Q15" s="24"/>
      <c r="R15" s="24"/>
      <c r="S15" s="21" t="s">
        <v>186</v>
      </c>
      <c r="T15" s="24"/>
      <c r="U15" s="24"/>
      <c r="V15" s="24"/>
      <c r="W15" s="24"/>
      <c r="X15" s="24"/>
      <c r="Y15" s="28">
        <f t="shared" si="0"/>
        <v>1</v>
      </c>
      <c r="Z15" s="24"/>
      <c r="AA15" s="91"/>
      <c r="AB15" s="24"/>
      <c r="AC15" s="24"/>
      <c r="AD15" s="24"/>
      <c r="AE15" s="24"/>
      <c r="AF15" s="24"/>
      <c r="AG15" s="24"/>
      <c r="AH15" s="24"/>
      <c r="AI15" s="24"/>
      <c r="AJ15" s="24"/>
      <c r="AK15" s="24"/>
      <c r="AL15" s="24"/>
      <c r="AM15" s="24"/>
      <c r="AN15" s="24"/>
      <c r="AO15" s="24"/>
      <c r="AP15" s="24"/>
      <c r="AQ15" s="24"/>
      <c r="AR15" s="24" t="s">
        <v>276</v>
      </c>
      <c r="AS15" s="24" t="s">
        <v>276</v>
      </c>
      <c r="AT15" s="24"/>
      <c r="AU15" s="24"/>
      <c r="AV15" s="24"/>
      <c r="AW15" s="24"/>
      <c r="AX15" s="24"/>
      <c r="AY15" s="24"/>
      <c r="AZ15" s="24"/>
      <c r="BA15" s="24"/>
      <c r="BB15" s="24"/>
      <c r="BC15" s="24"/>
      <c r="BD15" s="24"/>
      <c r="BE15" s="24"/>
      <c r="BF15" s="24"/>
      <c r="BG15" s="24"/>
      <c r="BH15" s="24"/>
      <c r="BI15" s="24"/>
      <c r="BJ15" s="24"/>
      <c r="BK15" s="24">
        <v>2</v>
      </c>
      <c r="BL15" s="24">
        <v>2</v>
      </c>
      <c r="BM15" s="24">
        <v>2</v>
      </c>
      <c r="BN15" s="24">
        <v>2</v>
      </c>
      <c r="BO15" s="24">
        <v>2</v>
      </c>
      <c r="BP15" s="24">
        <v>2</v>
      </c>
      <c r="BQ15" s="24">
        <v>2</v>
      </c>
      <c r="BR15" s="24">
        <v>2</v>
      </c>
      <c r="BS15" s="24">
        <v>2</v>
      </c>
      <c r="BT15" s="24">
        <v>2</v>
      </c>
      <c r="BU15" s="24">
        <v>2</v>
      </c>
      <c r="BV15" s="24">
        <v>2</v>
      </c>
      <c r="BW15" s="24">
        <v>2</v>
      </c>
      <c r="BX15" s="24">
        <v>2</v>
      </c>
      <c r="BY15" s="24">
        <v>2</v>
      </c>
      <c r="BZ15" s="24">
        <v>1</v>
      </c>
      <c r="CA15" s="24">
        <v>2</v>
      </c>
      <c r="CB15" s="24">
        <v>2</v>
      </c>
      <c r="CC15" s="24">
        <v>2</v>
      </c>
      <c r="CD15" s="24">
        <v>2</v>
      </c>
      <c r="CE15" s="24">
        <v>2</v>
      </c>
      <c r="CF15" s="24">
        <v>2</v>
      </c>
      <c r="CG15" s="24">
        <v>2</v>
      </c>
      <c r="CH15" s="24">
        <v>2</v>
      </c>
      <c r="CI15" s="24">
        <v>2</v>
      </c>
      <c r="CJ15" s="24">
        <v>2</v>
      </c>
      <c r="CK15" s="24">
        <v>1</v>
      </c>
      <c r="CL15" s="24">
        <v>2</v>
      </c>
      <c r="CM15" s="57">
        <f t="shared" si="1"/>
        <v>26</v>
      </c>
      <c r="CN15" s="67">
        <f t="shared" si="2"/>
        <v>0.9285714285714286</v>
      </c>
      <c r="CO15" s="57">
        <f t="shared" si="3"/>
        <v>2</v>
      </c>
      <c r="CP15" s="67">
        <f t="shared" si="4"/>
        <v>7.1428571428571425E-2</v>
      </c>
      <c r="CQ15" s="57">
        <f t="shared" si="5"/>
        <v>0</v>
      </c>
      <c r="CR15" s="67">
        <f t="shared" si="6"/>
        <v>0</v>
      </c>
      <c r="CS15" s="57">
        <f t="shared" si="7"/>
        <v>1.9285714285714286</v>
      </c>
      <c r="CT15" s="57" t="str">
        <f>IF(CS15&gt;=1.6,"Đạt mục tiêu",IF(CS15&gt;=1,"Cần cố gắng","Chưa đạt"))</f>
        <v>Đạt mục tiêu</v>
      </c>
    </row>
    <row r="16" spans="1:98" ht="157.5" hidden="1" customHeight="1">
      <c r="A16" s="21">
        <v>10</v>
      </c>
      <c r="B16" s="204"/>
      <c r="C16" s="205"/>
      <c r="D16" s="203"/>
      <c r="E16" s="194"/>
      <c r="F16" s="203"/>
      <c r="G16" s="52" t="s">
        <v>1251</v>
      </c>
      <c r="H16" s="50" t="s">
        <v>1629</v>
      </c>
      <c r="I16" s="52" t="s">
        <v>784</v>
      </c>
      <c r="J16" s="52" t="s">
        <v>330</v>
      </c>
      <c r="K16" s="52" t="s">
        <v>341</v>
      </c>
      <c r="L16" s="24" t="s">
        <v>298</v>
      </c>
      <c r="M16" s="24" t="s">
        <v>186</v>
      </c>
      <c r="N16" s="24"/>
      <c r="O16" s="24"/>
      <c r="P16" s="24"/>
      <c r="Q16" s="24"/>
      <c r="R16" s="24"/>
      <c r="S16" s="21"/>
      <c r="T16" s="24" t="s">
        <v>186</v>
      </c>
      <c r="U16" s="24"/>
      <c r="V16" s="24"/>
      <c r="W16" s="24"/>
      <c r="X16" s="24"/>
      <c r="Y16" s="28">
        <f t="shared" si="0"/>
        <v>1</v>
      </c>
      <c r="Z16" s="24"/>
      <c r="AA16" s="93"/>
      <c r="AB16" s="24"/>
      <c r="AC16" s="24"/>
      <c r="AD16" s="24"/>
      <c r="AE16" s="24"/>
      <c r="AF16" s="24"/>
      <c r="AG16" s="24"/>
      <c r="AH16" s="24"/>
      <c r="AI16" s="24"/>
      <c r="AJ16" s="24"/>
      <c r="AK16" s="24"/>
      <c r="AL16" s="24"/>
      <c r="AM16" s="24"/>
      <c r="AN16" s="24"/>
      <c r="AO16" s="24"/>
      <c r="AP16" s="24"/>
      <c r="AQ16" s="24"/>
      <c r="AR16" s="24"/>
      <c r="AS16" s="24"/>
      <c r="AT16" s="24" t="s">
        <v>276</v>
      </c>
      <c r="AU16" s="24" t="s">
        <v>276</v>
      </c>
      <c r="AV16" s="24" t="s">
        <v>276</v>
      </c>
      <c r="AW16" s="24" t="s">
        <v>276</v>
      </c>
      <c r="AX16" s="24"/>
      <c r="AY16" s="24"/>
      <c r="AZ16" s="24"/>
      <c r="BA16" s="24"/>
      <c r="BB16" s="24"/>
      <c r="BC16" s="24"/>
      <c r="BD16" s="24"/>
      <c r="BE16" s="24"/>
      <c r="BF16" s="24"/>
      <c r="BG16" s="24"/>
      <c r="BH16" s="24"/>
      <c r="BI16" s="24"/>
      <c r="BJ16" s="24"/>
      <c r="BK16" s="24">
        <v>2</v>
      </c>
      <c r="BL16" s="24">
        <v>2</v>
      </c>
      <c r="BM16" s="24">
        <v>2</v>
      </c>
      <c r="BN16" s="24">
        <v>2</v>
      </c>
      <c r="BO16" s="24">
        <v>2</v>
      </c>
      <c r="BP16" s="24">
        <v>2</v>
      </c>
      <c r="BQ16" s="24">
        <v>2</v>
      </c>
      <c r="BR16" s="24">
        <v>2</v>
      </c>
      <c r="BS16" s="24">
        <v>2</v>
      </c>
      <c r="BT16" s="24">
        <v>2</v>
      </c>
      <c r="BU16" s="24">
        <v>2</v>
      </c>
      <c r="BV16" s="24">
        <v>2</v>
      </c>
      <c r="BW16" s="24">
        <v>2</v>
      </c>
      <c r="BX16" s="24">
        <v>2</v>
      </c>
      <c r="BY16" s="24">
        <v>2</v>
      </c>
      <c r="BZ16" s="24">
        <v>2</v>
      </c>
      <c r="CA16" s="24">
        <v>2</v>
      </c>
      <c r="CB16" s="24">
        <v>2</v>
      </c>
      <c r="CC16" s="24">
        <v>2</v>
      </c>
      <c r="CD16" s="24">
        <v>1</v>
      </c>
      <c r="CE16" s="24">
        <v>2</v>
      </c>
      <c r="CF16" s="24">
        <v>2</v>
      </c>
      <c r="CG16" s="24">
        <v>2</v>
      </c>
      <c r="CH16" s="24">
        <v>2</v>
      </c>
      <c r="CI16" s="24">
        <v>2</v>
      </c>
      <c r="CJ16" s="24">
        <v>2</v>
      </c>
      <c r="CK16" s="24">
        <v>2</v>
      </c>
      <c r="CL16" s="24">
        <v>2</v>
      </c>
      <c r="CM16" s="57">
        <f t="shared" si="1"/>
        <v>27</v>
      </c>
      <c r="CN16" s="67">
        <f t="shared" si="2"/>
        <v>0.9642857142857143</v>
      </c>
      <c r="CO16" s="57">
        <f t="shared" si="3"/>
        <v>1</v>
      </c>
      <c r="CP16" s="67">
        <f t="shared" si="4"/>
        <v>3.5714285714285712E-2</v>
      </c>
      <c r="CQ16" s="57">
        <f t="shared" si="5"/>
        <v>0</v>
      </c>
      <c r="CR16" s="67">
        <f t="shared" si="6"/>
        <v>0</v>
      </c>
      <c r="CS16" s="57">
        <f t="shared" si="7"/>
        <v>1.9642857142857142</v>
      </c>
      <c r="CT16" s="57" t="str">
        <f t="shared" si="8"/>
        <v>Đạt mục tiêu</v>
      </c>
    </row>
    <row r="17" spans="1:101" ht="168" hidden="1" customHeight="1">
      <c r="A17" s="21">
        <v>11</v>
      </c>
      <c r="B17" s="204"/>
      <c r="C17" s="205"/>
      <c r="D17" s="203"/>
      <c r="E17" s="194"/>
      <c r="F17" s="203"/>
      <c r="G17" s="52" t="s">
        <v>822</v>
      </c>
      <c r="H17" s="50" t="s">
        <v>1254</v>
      </c>
      <c r="I17" s="52" t="s">
        <v>784</v>
      </c>
      <c r="J17" s="52" t="s">
        <v>330</v>
      </c>
      <c r="K17" s="52" t="s">
        <v>341</v>
      </c>
      <c r="L17" s="24" t="s">
        <v>298</v>
      </c>
      <c r="M17" s="24" t="s">
        <v>186</v>
      </c>
      <c r="N17" s="24"/>
      <c r="O17" s="24"/>
      <c r="P17" s="24"/>
      <c r="Q17" s="24"/>
      <c r="R17" s="24"/>
      <c r="S17" s="21"/>
      <c r="T17" s="24"/>
      <c r="U17" s="24" t="s">
        <v>186</v>
      </c>
      <c r="V17" s="24"/>
      <c r="W17" s="24"/>
      <c r="X17" s="24"/>
      <c r="Y17" s="28">
        <f t="shared" si="0"/>
        <v>1</v>
      </c>
      <c r="Z17" s="24"/>
      <c r="AA17" s="93"/>
      <c r="AB17" s="24"/>
      <c r="AC17" s="24"/>
      <c r="AD17" s="24"/>
      <c r="AE17" s="24"/>
      <c r="AF17" s="24"/>
      <c r="AG17" s="24"/>
      <c r="AH17" s="24"/>
      <c r="AI17" s="24"/>
      <c r="AJ17" s="24"/>
      <c r="AK17" s="24"/>
      <c r="AL17" s="24"/>
      <c r="AM17" s="24"/>
      <c r="AN17" s="24"/>
      <c r="AO17" s="24"/>
      <c r="AP17" s="24"/>
      <c r="AQ17" s="24"/>
      <c r="AR17" s="24"/>
      <c r="AS17" s="24"/>
      <c r="AT17" s="24"/>
      <c r="AU17" s="24"/>
      <c r="AV17" s="24"/>
      <c r="AW17" s="24"/>
      <c r="AX17" s="24" t="s">
        <v>276</v>
      </c>
      <c r="AY17" s="24" t="s">
        <v>276</v>
      </c>
      <c r="AZ17" s="24" t="s">
        <v>276</v>
      </c>
      <c r="BA17" s="24" t="s">
        <v>276</v>
      </c>
      <c r="BB17" s="24"/>
      <c r="BC17" s="24"/>
      <c r="BD17" s="24"/>
      <c r="BE17" s="24"/>
      <c r="BF17" s="24"/>
      <c r="BG17" s="24"/>
      <c r="BH17" s="24"/>
      <c r="BI17" s="24"/>
      <c r="BJ17" s="24"/>
      <c r="BK17" s="24">
        <v>2</v>
      </c>
      <c r="BL17" s="24">
        <v>2</v>
      </c>
      <c r="BM17" s="24">
        <v>2</v>
      </c>
      <c r="BN17" s="24">
        <v>2</v>
      </c>
      <c r="BO17" s="24">
        <v>2</v>
      </c>
      <c r="BP17" s="24">
        <v>2</v>
      </c>
      <c r="BQ17" s="24">
        <v>2</v>
      </c>
      <c r="BR17" s="24">
        <v>2</v>
      </c>
      <c r="BS17" s="24">
        <v>2</v>
      </c>
      <c r="BT17" s="24">
        <v>2</v>
      </c>
      <c r="BU17" s="24">
        <v>2</v>
      </c>
      <c r="BV17" s="24">
        <v>2</v>
      </c>
      <c r="BW17" s="24">
        <v>2</v>
      </c>
      <c r="BX17" s="24">
        <v>2</v>
      </c>
      <c r="BY17" s="24">
        <v>2</v>
      </c>
      <c r="BZ17" s="24">
        <v>2</v>
      </c>
      <c r="CA17" s="24">
        <v>2</v>
      </c>
      <c r="CB17" s="24">
        <v>2</v>
      </c>
      <c r="CC17" s="24">
        <v>2</v>
      </c>
      <c r="CD17" s="24">
        <v>2</v>
      </c>
      <c r="CE17" s="24">
        <v>2</v>
      </c>
      <c r="CF17" s="24">
        <v>2</v>
      </c>
      <c r="CG17" s="24">
        <v>2</v>
      </c>
      <c r="CH17" s="24">
        <v>2</v>
      </c>
      <c r="CI17" s="24">
        <v>2</v>
      </c>
      <c r="CJ17" s="24">
        <v>2</v>
      </c>
      <c r="CK17" s="24">
        <v>2</v>
      </c>
      <c r="CL17" s="24">
        <v>2</v>
      </c>
      <c r="CM17" s="57">
        <f t="shared" si="1"/>
        <v>28</v>
      </c>
      <c r="CN17" s="67">
        <f t="shared" si="2"/>
        <v>1</v>
      </c>
      <c r="CO17" s="57">
        <f t="shared" si="3"/>
        <v>0</v>
      </c>
      <c r="CP17" s="67">
        <f t="shared" si="4"/>
        <v>0</v>
      </c>
      <c r="CQ17" s="57">
        <f t="shared" si="5"/>
        <v>0</v>
      </c>
      <c r="CR17" s="67">
        <f t="shared" si="6"/>
        <v>0</v>
      </c>
      <c r="CS17" s="57">
        <f t="shared" si="7"/>
        <v>2</v>
      </c>
      <c r="CT17" s="57" t="str">
        <f t="shared" si="8"/>
        <v>Đạt mục tiêu</v>
      </c>
    </row>
    <row r="18" spans="1:101" ht="129.75" hidden="1" customHeight="1">
      <c r="A18" s="21">
        <v>12</v>
      </c>
      <c r="B18" s="204"/>
      <c r="C18" s="205"/>
      <c r="D18" s="203"/>
      <c r="E18" s="194"/>
      <c r="F18" s="203"/>
      <c r="G18" s="52" t="s">
        <v>1255</v>
      </c>
      <c r="H18" s="50" t="s">
        <v>1630</v>
      </c>
      <c r="I18" s="52" t="s">
        <v>784</v>
      </c>
      <c r="J18" s="52" t="s">
        <v>330</v>
      </c>
      <c r="K18" s="52" t="s">
        <v>341</v>
      </c>
      <c r="L18" s="24" t="s">
        <v>298</v>
      </c>
      <c r="M18" s="24" t="s">
        <v>186</v>
      </c>
      <c r="N18" s="24"/>
      <c r="O18" s="24"/>
      <c r="P18" s="24"/>
      <c r="Q18" s="24"/>
      <c r="R18" s="24"/>
      <c r="S18" s="21"/>
      <c r="T18" s="24"/>
      <c r="U18" s="24"/>
      <c r="V18" s="24" t="s">
        <v>186</v>
      </c>
      <c r="W18" s="24"/>
      <c r="X18" s="24"/>
      <c r="Y18" s="28">
        <f t="shared" si="0"/>
        <v>1</v>
      </c>
      <c r="Z18" s="24"/>
      <c r="AA18" s="91"/>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t="s">
        <v>276</v>
      </c>
      <c r="BC18" s="24" t="s">
        <v>276</v>
      </c>
      <c r="BD18" s="24" t="s">
        <v>276</v>
      </c>
      <c r="BE18" s="24"/>
      <c r="BF18" s="24"/>
      <c r="BG18" s="24"/>
      <c r="BH18" s="24"/>
      <c r="BI18" s="24"/>
      <c r="BJ18" s="24"/>
      <c r="BK18" s="24">
        <v>2</v>
      </c>
      <c r="BL18" s="24">
        <v>2</v>
      </c>
      <c r="BM18" s="24">
        <v>2</v>
      </c>
      <c r="BN18" s="24">
        <v>2</v>
      </c>
      <c r="BO18" s="24">
        <v>2</v>
      </c>
      <c r="BP18" s="24">
        <v>2</v>
      </c>
      <c r="BQ18" s="24">
        <v>2</v>
      </c>
      <c r="BR18" s="24">
        <v>2</v>
      </c>
      <c r="BS18" s="24">
        <v>2</v>
      </c>
      <c r="BT18" s="24">
        <v>2</v>
      </c>
      <c r="BU18" s="24">
        <v>2</v>
      </c>
      <c r="BV18" s="24">
        <v>2</v>
      </c>
      <c r="BW18" s="24">
        <v>2</v>
      </c>
      <c r="BX18" s="24">
        <v>2</v>
      </c>
      <c r="BY18" s="24">
        <v>2</v>
      </c>
      <c r="BZ18" s="24">
        <v>2</v>
      </c>
      <c r="CA18" s="24">
        <v>2</v>
      </c>
      <c r="CB18" s="24">
        <v>2</v>
      </c>
      <c r="CC18" s="24">
        <v>2</v>
      </c>
      <c r="CD18" s="24">
        <v>2</v>
      </c>
      <c r="CE18" s="24">
        <v>2</v>
      </c>
      <c r="CF18" s="24">
        <v>2</v>
      </c>
      <c r="CG18" s="24">
        <v>2</v>
      </c>
      <c r="CH18" s="24">
        <v>2</v>
      </c>
      <c r="CI18" s="24">
        <v>2</v>
      </c>
      <c r="CJ18" s="24">
        <v>2</v>
      </c>
      <c r="CK18" s="24">
        <v>1</v>
      </c>
      <c r="CL18" s="24">
        <v>2</v>
      </c>
      <c r="CM18" s="57">
        <f t="shared" si="1"/>
        <v>27</v>
      </c>
      <c r="CN18" s="67">
        <f t="shared" si="2"/>
        <v>0.9642857142857143</v>
      </c>
      <c r="CO18" s="57">
        <f t="shared" si="3"/>
        <v>1</v>
      </c>
      <c r="CP18" s="67">
        <f t="shared" si="4"/>
        <v>3.5714285714285712E-2</v>
      </c>
      <c r="CQ18" s="57">
        <f t="shared" si="5"/>
        <v>0</v>
      </c>
      <c r="CR18" s="67">
        <f t="shared" si="6"/>
        <v>0</v>
      </c>
      <c r="CS18" s="57">
        <f t="shared" si="7"/>
        <v>1.9642857142857142</v>
      </c>
      <c r="CT18" s="57" t="str">
        <f t="shared" si="8"/>
        <v>Đạt mục tiêu</v>
      </c>
    </row>
    <row r="19" spans="1:101" ht="150.75" hidden="1" customHeight="1">
      <c r="A19" s="21">
        <v>13</v>
      </c>
      <c r="B19" s="204"/>
      <c r="C19" s="205"/>
      <c r="D19" s="203"/>
      <c r="E19" s="194"/>
      <c r="F19" s="203"/>
      <c r="G19" s="52" t="s">
        <v>1256</v>
      </c>
      <c r="H19" s="50" t="s">
        <v>1257</v>
      </c>
      <c r="I19" s="52" t="s">
        <v>784</v>
      </c>
      <c r="J19" s="52" t="s">
        <v>330</v>
      </c>
      <c r="K19" s="52" t="s">
        <v>341</v>
      </c>
      <c r="L19" s="24" t="s">
        <v>298</v>
      </c>
      <c r="M19" s="24" t="s">
        <v>186</v>
      </c>
      <c r="N19" s="24"/>
      <c r="O19" s="24"/>
      <c r="P19" s="24"/>
      <c r="Q19" s="24"/>
      <c r="R19" s="24"/>
      <c r="S19" s="21"/>
      <c r="T19" s="24"/>
      <c r="U19" s="24"/>
      <c r="V19" s="24"/>
      <c r="W19" s="24" t="s">
        <v>186</v>
      </c>
      <c r="X19" s="24"/>
      <c r="Y19" s="28">
        <f t="shared" si="0"/>
        <v>1</v>
      </c>
      <c r="Z19" s="24"/>
      <c r="AA19" s="91"/>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t="s">
        <v>276</v>
      </c>
      <c r="BF19" s="24" t="s">
        <v>276</v>
      </c>
      <c r="BG19" s="24" t="s">
        <v>276</v>
      </c>
      <c r="BH19" s="24"/>
      <c r="BI19" s="24"/>
      <c r="BJ19" s="24"/>
      <c r="BK19" s="24">
        <v>2</v>
      </c>
      <c r="BL19" s="24">
        <v>2</v>
      </c>
      <c r="BM19" s="24">
        <v>2</v>
      </c>
      <c r="BN19" s="24">
        <v>1</v>
      </c>
      <c r="BO19" s="24">
        <v>2</v>
      </c>
      <c r="BP19" s="24">
        <v>2</v>
      </c>
      <c r="BQ19" s="24">
        <v>2</v>
      </c>
      <c r="BR19" s="24">
        <v>2</v>
      </c>
      <c r="BS19" s="24">
        <v>2</v>
      </c>
      <c r="BT19" s="24">
        <v>2</v>
      </c>
      <c r="BU19" s="24">
        <v>2</v>
      </c>
      <c r="BV19" s="24">
        <v>2</v>
      </c>
      <c r="BW19" s="24">
        <v>2</v>
      </c>
      <c r="BX19" s="24">
        <v>2</v>
      </c>
      <c r="BY19" s="24">
        <v>2</v>
      </c>
      <c r="BZ19" s="24">
        <v>2</v>
      </c>
      <c r="CA19" s="24">
        <v>2</v>
      </c>
      <c r="CB19" s="24">
        <v>2</v>
      </c>
      <c r="CC19" s="24">
        <v>2</v>
      </c>
      <c r="CD19" s="24">
        <v>2</v>
      </c>
      <c r="CE19" s="24">
        <v>2</v>
      </c>
      <c r="CF19" s="24">
        <v>2</v>
      </c>
      <c r="CG19" s="24">
        <v>2</v>
      </c>
      <c r="CH19" s="24">
        <v>2</v>
      </c>
      <c r="CI19" s="24">
        <v>2</v>
      </c>
      <c r="CJ19" s="24">
        <v>2</v>
      </c>
      <c r="CK19" s="24">
        <v>1</v>
      </c>
      <c r="CL19" s="24">
        <v>2</v>
      </c>
      <c r="CM19" s="57">
        <f t="shared" si="1"/>
        <v>26</v>
      </c>
      <c r="CN19" s="67">
        <f t="shared" si="2"/>
        <v>0.9285714285714286</v>
      </c>
      <c r="CO19" s="57">
        <f t="shared" si="3"/>
        <v>2</v>
      </c>
      <c r="CP19" s="67">
        <f t="shared" si="4"/>
        <v>7.1428571428571425E-2</v>
      </c>
      <c r="CQ19" s="57">
        <f t="shared" si="5"/>
        <v>0</v>
      </c>
      <c r="CR19" s="67">
        <f t="shared" si="6"/>
        <v>0</v>
      </c>
      <c r="CS19" s="57">
        <f t="shared" si="7"/>
        <v>1.9285714285714286</v>
      </c>
      <c r="CT19" s="57" t="str">
        <f t="shared" si="8"/>
        <v>Đạt mục tiêu</v>
      </c>
    </row>
    <row r="20" spans="1:101" ht="150.75" hidden="1" customHeight="1">
      <c r="A20" s="21">
        <v>14</v>
      </c>
      <c r="B20" s="204"/>
      <c r="C20" s="205"/>
      <c r="D20" s="203"/>
      <c r="E20" s="194"/>
      <c r="F20" s="203"/>
      <c r="G20" s="52" t="s">
        <v>1258</v>
      </c>
      <c r="H20" s="50" t="s">
        <v>1259</v>
      </c>
      <c r="I20" s="52" t="s">
        <v>784</v>
      </c>
      <c r="J20" s="52" t="s">
        <v>330</v>
      </c>
      <c r="K20" s="52" t="s">
        <v>341</v>
      </c>
      <c r="L20" s="24" t="s">
        <v>298</v>
      </c>
      <c r="M20" s="24" t="s">
        <v>186</v>
      </c>
      <c r="N20" s="24"/>
      <c r="O20" s="24"/>
      <c r="P20" s="24"/>
      <c r="Q20" s="24"/>
      <c r="R20" s="24"/>
      <c r="S20" s="21"/>
      <c r="T20" s="24"/>
      <c r="U20" s="24"/>
      <c r="V20" s="24"/>
      <c r="W20" s="24"/>
      <c r="X20" s="24" t="s">
        <v>186</v>
      </c>
      <c r="Y20" s="28">
        <f t="shared" si="0"/>
        <v>1</v>
      </c>
      <c r="Z20" s="24"/>
      <c r="AA20" s="91"/>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t="s">
        <v>276</v>
      </c>
      <c r="BI20" s="24" t="s">
        <v>276</v>
      </c>
      <c r="BJ20" s="24" t="s">
        <v>276</v>
      </c>
      <c r="BK20" s="24">
        <v>2</v>
      </c>
      <c r="BL20" s="24">
        <v>2</v>
      </c>
      <c r="BM20" s="24">
        <v>2</v>
      </c>
      <c r="BN20" s="24">
        <v>2</v>
      </c>
      <c r="BO20" s="24">
        <v>2</v>
      </c>
      <c r="BP20" s="24">
        <v>2</v>
      </c>
      <c r="BQ20" s="24">
        <v>2</v>
      </c>
      <c r="BR20" s="24">
        <v>2</v>
      </c>
      <c r="BS20" s="24">
        <v>2</v>
      </c>
      <c r="BT20" s="24">
        <v>2</v>
      </c>
      <c r="BU20" s="24">
        <v>2</v>
      </c>
      <c r="BV20" s="24">
        <v>2</v>
      </c>
      <c r="BW20" s="24">
        <v>2</v>
      </c>
      <c r="BX20" s="24">
        <v>2</v>
      </c>
      <c r="BY20" s="24">
        <v>2</v>
      </c>
      <c r="BZ20" s="24">
        <v>2</v>
      </c>
      <c r="CA20" s="24">
        <v>2</v>
      </c>
      <c r="CB20" s="24">
        <v>2</v>
      </c>
      <c r="CC20" s="24">
        <v>2</v>
      </c>
      <c r="CD20" s="24">
        <v>2</v>
      </c>
      <c r="CE20" s="24">
        <v>2</v>
      </c>
      <c r="CF20" s="24">
        <v>2</v>
      </c>
      <c r="CG20" s="24">
        <v>2</v>
      </c>
      <c r="CH20" s="24">
        <v>2</v>
      </c>
      <c r="CI20" s="24">
        <v>2</v>
      </c>
      <c r="CJ20" s="24">
        <v>2</v>
      </c>
      <c r="CK20" s="24">
        <v>2</v>
      </c>
      <c r="CL20" s="24">
        <v>2</v>
      </c>
      <c r="CM20" s="57">
        <f t="shared" si="1"/>
        <v>28</v>
      </c>
      <c r="CN20" s="67">
        <f t="shared" si="2"/>
        <v>1</v>
      </c>
      <c r="CO20" s="57">
        <f t="shared" si="3"/>
        <v>0</v>
      </c>
      <c r="CP20" s="67">
        <f t="shared" si="4"/>
        <v>0</v>
      </c>
      <c r="CQ20" s="57">
        <f t="shared" si="5"/>
        <v>0</v>
      </c>
      <c r="CR20" s="67">
        <f t="shared" si="6"/>
        <v>0</v>
      </c>
      <c r="CS20" s="57">
        <f t="shared" si="7"/>
        <v>2</v>
      </c>
      <c r="CT20" s="57" t="str">
        <f t="shared" si="8"/>
        <v>Đạt mục tiêu</v>
      </c>
    </row>
    <row r="21" spans="1:101" ht="21.75" customHeight="1">
      <c r="A21" s="21">
        <v>5</v>
      </c>
      <c r="B21" s="28">
        <v>7</v>
      </c>
      <c r="C21" s="198" t="s">
        <v>243</v>
      </c>
      <c r="D21" s="259"/>
      <c r="E21" s="259"/>
      <c r="F21" s="259"/>
      <c r="G21" s="199"/>
      <c r="H21" s="200"/>
      <c r="I21" s="29" t="s">
        <v>361</v>
      </c>
      <c r="J21" s="29" t="s">
        <v>361</v>
      </c>
      <c r="K21" s="29" t="s">
        <v>361</v>
      </c>
      <c r="L21" s="29" t="s">
        <v>361</v>
      </c>
      <c r="M21" s="29" t="s">
        <v>361</v>
      </c>
      <c r="N21" s="29" t="s">
        <v>361</v>
      </c>
      <c r="O21" s="29" t="s">
        <v>361</v>
      </c>
      <c r="P21" s="29" t="s">
        <v>361</v>
      </c>
      <c r="Q21" s="29" t="s">
        <v>361</v>
      </c>
      <c r="R21" s="29" t="s">
        <v>361</v>
      </c>
      <c r="S21" s="31" t="s">
        <v>361</v>
      </c>
      <c r="T21" s="29" t="s">
        <v>361</v>
      </c>
      <c r="U21" s="29" t="s">
        <v>361</v>
      </c>
      <c r="V21" s="29" t="s">
        <v>361</v>
      </c>
      <c r="W21" s="29" t="s">
        <v>361</v>
      </c>
      <c r="X21" s="29" t="s">
        <v>361</v>
      </c>
      <c r="Y21" s="28">
        <f t="shared" si="0"/>
        <v>0</v>
      </c>
      <c r="Z21" s="29"/>
      <c r="AA21" s="90">
        <f>AA22+AA34+AA49+AA57+AA77</f>
        <v>21</v>
      </c>
      <c r="AB21" s="29" t="s">
        <v>361</v>
      </c>
      <c r="AC21" s="29" t="s">
        <v>361</v>
      </c>
      <c r="AD21" s="29" t="s">
        <v>361</v>
      </c>
      <c r="AE21" s="29" t="s">
        <v>361</v>
      </c>
      <c r="AF21" s="29" t="s">
        <v>361</v>
      </c>
      <c r="AG21" s="29" t="s">
        <v>361</v>
      </c>
      <c r="AH21" s="29" t="s">
        <v>361</v>
      </c>
      <c r="AI21" s="29" t="s">
        <v>361</v>
      </c>
      <c r="AJ21" s="29" t="s">
        <v>361</v>
      </c>
      <c r="AK21" s="29" t="s">
        <v>361</v>
      </c>
      <c r="AL21" s="29" t="s">
        <v>361</v>
      </c>
      <c r="AM21" s="29" t="s">
        <v>361</v>
      </c>
      <c r="AN21" s="29" t="s">
        <v>361</v>
      </c>
      <c r="AO21" s="29" t="s">
        <v>361</v>
      </c>
      <c r="AP21" s="29"/>
      <c r="AQ21" s="29" t="s">
        <v>361</v>
      </c>
      <c r="AR21" s="29" t="s">
        <v>361</v>
      </c>
      <c r="AS21" s="29" t="s">
        <v>361</v>
      </c>
      <c r="AT21" s="29" t="s">
        <v>361</v>
      </c>
      <c r="AU21" s="29" t="s">
        <v>361</v>
      </c>
      <c r="AV21" s="29" t="s">
        <v>361</v>
      </c>
      <c r="AW21" s="29" t="s">
        <v>361</v>
      </c>
      <c r="AX21" s="29" t="s">
        <v>361</v>
      </c>
      <c r="AY21" s="29" t="s">
        <v>361</v>
      </c>
      <c r="AZ21" s="29" t="s">
        <v>361</v>
      </c>
      <c r="BA21" s="29" t="s">
        <v>361</v>
      </c>
      <c r="BB21" s="29" t="s">
        <v>361</v>
      </c>
      <c r="BC21" s="29" t="s">
        <v>361</v>
      </c>
      <c r="BD21" s="29" t="s">
        <v>361</v>
      </c>
      <c r="BE21" s="29" t="s">
        <v>361</v>
      </c>
      <c r="BF21" s="29" t="s">
        <v>361</v>
      </c>
      <c r="BG21" s="29" t="s">
        <v>361</v>
      </c>
      <c r="BH21" s="29" t="s">
        <v>361</v>
      </c>
      <c r="BI21" s="29" t="s">
        <v>361</v>
      </c>
      <c r="BJ21" s="29" t="s">
        <v>361</v>
      </c>
      <c r="BK21" s="29" t="s">
        <v>361</v>
      </c>
      <c r="BL21" s="29" t="s">
        <v>361</v>
      </c>
      <c r="BM21" s="29" t="s">
        <v>361</v>
      </c>
      <c r="BN21" s="29" t="s">
        <v>361</v>
      </c>
      <c r="BO21" s="29" t="s">
        <v>361</v>
      </c>
      <c r="BP21" s="29" t="s">
        <v>361</v>
      </c>
      <c r="BQ21" s="29" t="s">
        <v>361</v>
      </c>
      <c r="BR21" s="29" t="s">
        <v>361</v>
      </c>
      <c r="BS21" s="29" t="s">
        <v>361</v>
      </c>
      <c r="BT21" s="29" t="s">
        <v>361</v>
      </c>
      <c r="BU21" s="29" t="s">
        <v>361</v>
      </c>
      <c r="BV21" s="29" t="s">
        <v>361</v>
      </c>
      <c r="BW21" s="29" t="s">
        <v>361</v>
      </c>
      <c r="BX21" s="29" t="s">
        <v>361</v>
      </c>
      <c r="BY21" s="29" t="s">
        <v>361</v>
      </c>
      <c r="BZ21" s="29" t="s">
        <v>361</v>
      </c>
      <c r="CA21" s="29" t="s">
        <v>361</v>
      </c>
      <c r="CB21" s="29" t="s">
        <v>361</v>
      </c>
      <c r="CC21" s="29" t="s">
        <v>361</v>
      </c>
      <c r="CD21" s="29" t="s">
        <v>361</v>
      </c>
      <c r="CE21" s="29" t="s">
        <v>361</v>
      </c>
      <c r="CF21" s="29" t="s">
        <v>361</v>
      </c>
      <c r="CG21" s="29" t="s">
        <v>361</v>
      </c>
      <c r="CH21" s="29" t="s">
        <v>361</v>
      </c>
      <c r="CI21" s="29" t="s">
        <v>361</v>
      </c>
      <c r="CJ21" s="29" t="s">
        <v>361</v>
      </c>
      <c r="CK21" s="29" t="s">
        <v>361</v>
      </c>
      <c r="CL21" s="29" t="s">
        <v>361</v>
      </c>
      <c r="CM21" s="29" t="s">
        <v>361</v>
      </c>
      <c r="CN21" s="29" t="s">
        <v>361</v>
      </c>
      <c r="CO21" s="29" t="s">
        <v>361</v>
      </c>
      <c r="CP21" s="29" t="s">
        <v>361</v>
      </c>
      <c r="CQ21" s="29" t="s">
        <v>361</v>
      </c>
      <c r="CR21" s="29" t="s">
        <v>361</v>
      </c>
      <c r="CS21" s="29" t="s">
        <v>361</v>
      </c>
      <c r="CT21" s="29" t="s">
        <v>361</v>
      </c>
    </row>
    <row r="22" spans="1:101" ht="19.5" customHeight="1">
      <c r="A22" s="21">
        <v>6</v>
      </c>
      <c r="B22" s="28">
        <v>8</v>
      </c>
      <c r="C22" s="198" t="s">
        <v>301</v>
      </c>
      <c r="D22" s="259"/>
      <c r="E22" s="259"/>
      <c r="F22" s="259"/>
      <c r="G22" s="199"/>
      <c r="H22" s="200"/>
      <c r="I22" s="29" t="s">
        <v>361</v>
      </c>
      <c r="J22" s="29" t="s">
        <v>361</v>
      </c>
      <c r="K22" s="29" t="s">
        <v>361</v>
      </c>
      <c r="L22" s="29" t="s">
        <v>361</v>
      </c>
      <c r="M22" s="29" t="s">
        <v>361</v>
      </c>
      <c r="N22" s="29" t="s">
        <v>361</v>
      </c>
      <c r="O22" s="29" t="s">
        <v>361</v>
      </c>
      <c r="P22" s="29" t="s">
        <v>361</v>
      </c>
      <c r="Q22" s="29" t="s">
        <v>361</v>
      </c>
      <c r="R22" s="29" t="s">
        <v>361</v>
      </c>
      <c r="S22" s="31" t="s">
        <v>361</v>
      </c>
      <c r="T22" s="29" t="s">
        <v>361</v>
      </c>
      <c r="U22" s="29" t="s">
        <v>361</v>
      </c>
      <c r="V22" s="29" t="s">
        <v>361</v>
      </c>
      <c r="W22" s="29" t="s">
        <v>361</v>
      </c>
      <c r="X22" s="29" t="s">
        <v>361</v>
      </c>
      <c r="Y22" s="28">
        <f t="shared" si="0"/>
        <v>0</v>
      </c>
      <c r="Z22" s="29"/>
      <c r="AA22" s="91">
        <f>SUM(AA23:AA33)</f>
        <v>4</v>
      </c>
      <c r="AB22" s="29" t="s">
        <v>361</v>
      </c>
      <c r="AC22" s="29" t="s">
        <v>361</v>
      </c>
      <c r="AD22" s="29" t="s">
        <v>361</v>
      </c>
      <c r="AE22" s="29" t="s">
        <v>361</v>
      </c>
      <c r="AF22" s="29" t="s">
        <v>361</v>
      </c>
      <c r="AG22" s="29" t="s">
        <v>361</v>
      </c>
      <c r="AH22" s="29" t="s">
        <v>361</v>
      </c>
      <c r="AI22" s="29" t="s">
        <v>361</v>
      </c>
      <c r="AJ22" s="29" t="s">
        <v>361</v>
      </c>
      <c r="AK22" s="29" t="s">
        <v>361</v>
      </c>
      <c r="AL22" s="29" t="s">
        <v>361</v>
      </c>
      <c r="AM22" s="29" t="s">
        <v>361</v>
      </c>
      <c r="AN22" s="29" t="s">
        <v>361</v>
      </c>
      <c r="AO22" s="29" t="s">
        <v>361</v>
      </c>
      <c r="AP22" s="29"/>
      <c r="AQ22" s="29" t="s">
        <v>361</v>
      </c>
      <c r="AR22" s="29" t="s">
        <v>361</v>
      </c>
      <c r="AS22" s="29" t="s">
        <v>361</v>
      </c>
      <c r="AT22" s="29" t="s">
        <v>361</v>
      </c>
      <c r="AU22" s="29" t="s">
        <v>361</v>
      </c>
      <c r="AV22" s="29" t="s">
        <v>361</v>
      </c>
      <c r="AW22" s="29" t="s">
        <v>361</v>
      </c>
      <c r="AX22" s="29" t="s">
        <v>361</v>
      </c>
      <c r="AY22" s="29" t="s">
        <v>361</v>
      </c>
      <c r="AZ22" s="29" t="s">
        <v>361</v>
      </c>
      <c r="BA22" s="29" t="s">
        <v>361</v>
      </c>
      <c r="BB22" s="29" t="s">
        <v>361</v>
      </c>
      <c r="BC22" s="29" t="s">
        <v>361</v>
      </c>
      <c r="BD22" s="29" t="s">
        <v>361</v>
      </c>
      <c r="BE22" s="29" t="s">
        <v>361</v>
      </c>
      <c r="BF22" s="29" t="s">
        <v>361</v>
      </c>
      <c r="BG22" s="29" t="s">
        <v>361</v>
      </c>
      <c r="BH22" s="29" t="s">
        <v>361</v>
      </c>
      <c r="BI22" s="29" t="s">
        <v>361</v>
      </c>
      <c r="BJ22" s="29" t="s">
        <v>361</v>
      </c>
      <c r="BK22" s="29" t="s">
        <v>361</v>
      </c>
      <c r="BL22" s="29" t="s">
        <v>361</v>
      </c>
      <c r="BM22" s="29" t="s">
        <v>361</v>
      </c>
      <c r="BN22" s="29" t="s">
        <v>361</v>
      </c>
      <c r="BO22" s="29" t="s">
        <v>361</v>
      </c>
      <c r="BP22" s="29" t="s">
        <v>361</v>
      </c>
      <c r="BQ22" s="29" t="s">
        <v>361</v>
      </c>
      <c r="BR22" s="29" t="s">
        <v>361</v>
      </c>
      <c r="BS22" s="29" t="s">
        <v>361</v>
      </c>
      <c r="BT22" s="29" t="s">
        <v>361</v>
      </c>
      <c r="BU22" s="29" t="s">
        <v>361</v>
      </c>
      <c r="BV22" s="29" t="s">
        <v>361</v>
      </c>
      <c r="BW22" s="29" t="s">
        <v>361</v>
      </c>
      <c r="BX22" s="29" t="s">
        <v>361</v>
      </c>
      <c r="BY22" s="29" t="s">
        <v>361</v>
      </c>
      <c r="BZ22" s="29" t="s">
        <v>361</v>
      </c>
      <c r="CA22" s="29" t="s">
        <v>361</v>
      </c>
      <c r="CB22" s="29" t="s">
        <v>361</v>
      </c>
      <c r="CC22" s="29" t="s">
        <v>361</v>
      </c>
      <c r="CD22" s="29" t="s">
        <v>361</v>
      </c>
      <c r="CE22" s="29" t="s">
        <v>361</v>
      </c>
      <c r="CF22" s="29" t="s">
        <v>361</v>
      </c>
      <c r="CG22" s="29" t="s">
        <v>361</v>
      </c>
      <c r="CH22" s="29" t="s">
        <v>361</v>
      </c>
      <c r="CI22" s="29" t="s">
        <v>361</v>
      </c>
      <c r="CJ22" s="29" t="s">
        <v>361</v>
      </c>
      <c r="CK22" s="29" t="s">
        <v>361</v>
      </c>
      <c r="CL22" s="29" t="s">
        <v>361</v>
      </c>
      <c r="CM22" s="29" t="s">
        <v>361</v>
      </c>
      <c r="CN22" s="29" t="s">
        <v>361</v>
      </c>
      <c r="CO22" s="29" t="s">
        <v>361</v>
      </c>
      <c r="CP22" s="29" t="s">
        <v>361</v>
      </c>
      <c r="CQ22" s="29" t="s">
        <v>361</v>
      </c>
      <c r="CR22" s="29" t="s">
        <v>361</v>
      </c>
      <c r="CS22" s="29" t="s">
        <v>361</v>
      </c>
      <c r="CT22" s="29" t="s">
        <v>361</v>
      </c>
    </row>
    <row r="23" spans="1:101" ht="48" hidden="1" customHeight="1">
      <c r="A23" s="21">
        <v>17</v>
      </c>
      <c r="B23" s="24">
        <v>23</v>
      </c>
      <c r="C23" s="181" t="s">
        <v>2</v>
      </c>
      <c r="D23" s="191" t="s">
        <v>10</v>
      </c>
      <c r="E23" s="181" t="s">
        <v>16</v>
      </c>
      <c r="F23" s="191" t="s">
        <v>10</v>
      </c>
      <c r="G23" s="50" t="s">
        <v>16</v>
      </c>
      <c r="H23" s="142" t="s">
        <v>389</v>
      </c>
      <c r="I23" s="52" t="s">
        <v>780</v>
      </c>
      <c r="J23" s="1" t="s">
        <v>1402</v>
      </c>
      <c r="K23" s="52" t="s">
        <v>341</v>
      </c>
      <c r="L23" s="24" t="s">
        <v>298</v>
      </c>
      <c r="M23" s="24" t="s">
        <v>186</v>
      </c>
      <c r="N23" s="24"/>
      <c r="O23" s="24" t="s">
        <v>186</v>
      </c>
      <c r="P23" s="24"/>
      <c r="Q23" s="24"/>
      <c r="R23" s="24"/>
      <c r="S23" s="21"/>
      <c r="T23" s="24"/>
      <c r="U23" s="24"/>
      <c r="V23" s="24"/>
      <c r="W23" s="24"/>
      <c r="X23" s="24"/>
      <c r="Y23" s="28">
        <f t="shared" si="0"/>
        <v>1</v>
      </c>
      <c r="Z23" s="24"/>
      <c r="AA23" s="91">
        <v>1</v>
      </c>
      <c r="AB23" s="24"/>
      <c r="AC23" s="24"/>
      <c r="AD23" s="24"/>
      <c r="AE23" s="24" t="s">
        <v>754</v>
      </c>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v>2</v>
      </c>
      <c r="BL23" s="24">
        <v>2</v>
      </c>
      <c r="BM23" s="24">
        <v>2</v>
      </c>
      <c r="BN23" s="57">
        <v>2</v>
      </c>
      <c r="BO23" s="57">
        <v>2</v>
      </c>
      <c r="BP23" s="24">
        <v>2</v>
      </c>
      <c r="BQ23" s="24">
        <v>2</v>
      </c>
      <c r="BR23" s="24">
        <v>2</v>
      </c>
      <c r="BS23" s="24">
        <v>2</v>
      </c>
      <c r="BT23" s="24">
        <v>2</v>
      </c>
      <c r="BU23" s="24">
        <v>2</v>
      </c>
      <c r="BV23" s="24">
        <v>2</v>
      </c>
      <c r="BW23" s="24">
        <v>2</v>
      </c>
      <c r="BX23" s="24">
        <v>2</v>
      </c>
      <c r="BY23" s="24">
        <v>2</v>
      </c>
      <c r="BZ23" s="24">
        <v>1</v>
      </c>
      <c r="CA23" s="24">
        <v>2</v>
      </c>
      <c r="CB23" s="24">
        <v>2</v>
      </c>
      <c r="CC23" s="57">
        <v>2</v>
      </c>
      <c r="CD23" s="57">
        <v>2</v>
      </c>
      <c r="CE23" s="57">
        <v>2</v>
      </c>
      <c r="CF23" s="24">
        <v>2</v>
      </c>
      <c r="CG23" s="24">
        <v>2</v>
      </c>
      <c r="CH23" s="24">
        <v>2</v>
      </c>
      <c r="CI23" s="24">
        <v>2</v>
      </c>
      <c r="CJ23" s="24">
        <v>2</v>
      </c>
      <c r="CK23" s="24">
        <v>1</v>
      </c>
      <c r="CL23" s="24">
        <v>1</v>
      </c>
      <c r="CM23" s="57">
        <f t="shared" ref="CM23:CM32" si="9">COUNTIF($BK23:$CL23,2)</f>
        <v>25</v>
      </c>
      <c r="CN23" s="67">
        <f t="shared" ref="CN23:CN32" si="10">CM23/COUNTA($BK23:$CL23)</f>
        <v>0.8928571428571429</v>
      </c>
      <c r="CO23" s="57">
        <f t="shared" ref="CO23:CO32" si="11">COUNTIF($BK23:$CL23,1)</f>
        <v>3</v>
      </c>
      <c r="CP23" s="67">
        <f t="shared" ref="CP23:CP32" si="12">CO23/COUNTA($BK23:$CL23)</f>
        <v>0.10714285714285714</v>
      </c>
      <c r="CQ23" s="57">
        <f t="shared" ref="CQ23:CQ32" si="13">COUNTIF($BK23:$CL23,0)</f>
        <v>0</v>
      </c>
      <c r="CR23" s="67">
        <f t="shared" ref="CR23:CR32" si="14">CQ23/COUNTA($BK23:$CL23)</f>
        <v>0</v>
      </c>
      <c r="CS23" s="57">
        <f t="shared" ref="CS23:CS32" si="15">(((CM23*2)+(CO23*1)+(CQ23*0)))/COUNTA($BK23:$CL23)</f>
        <v>1.8928571428571428</v>
      </c>
      <c r="CT23" s="57" t="str">
        <f t="shared" si="8"/>
        <v>Đạt mục tiêu</v>
      </c>
      <c r="CW23" s="1" t="s">
        <v>1402</v>
      </c>
    </row>
    <row r="24" spans="1:101" ht="48" hidden="1" customHeight="1">
      <c r="A24" s="21">
        <v>18</v>
      </c>
      <c r="B24" s="24"/>
      <c r="C24" s="182"/>
      <c r="D24" s="193"/>
      <c r="E24" s="182"/>
      <c r="F24" s="193"/>
      <c r="G24" s="20" t="s">
        <v>824</v>
      </c>
      <c r="H24" s="143" t="s">
        <v>1521</v>
      </c>
      <c r="I24" s="52" t="s">
        <v>780</v>
      </c>
      <c r="J24" s="150" t="s">
        <v>1402</v>
      </c>
      <c r="K24" s="52" t="s">
        <v>341</v>
      </c>
      <c r="L24" s="24" t="s">
        <v>298</v>
      </c>
      <c r="M24" s="24" t="s">
        <v>186</v>
      </c>
      <c r="N24" s="24"/>
      <c r="O24" s="24"/>
      <c r="P24" s="24" t="s">
        <v>186</v>
      </c>
      <c r="Q24" s="24"/>
      <c r="R24" s="24"/>
      <c r="S24" s="21"/>
      <c r="T24" s="24"/>
      <c r="U24" s="24"/>
      <c r="V24" s="24"/>
      <c r="W24" s="24"/>
      <c r="X24" s="24"/>
      <c r="Y24" s="28">
        <f t="shared" si="0"/>
        <v>1</v>
      </c>
      <c r="Z24" s="24"/>
      <c r="AA24" s="91"/>
      <c r="AB24" s="24"/>
      <c r="AC24" s="24"/>
      <c r="AD24" s="24"/>
      <c r="AE24" s="24"/>
      <c r="AF24" s="24"/>
      <c r="AG24" s="24" t="s">
        <v>754</v>
      </c>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v>2</v>
      </c>
      <c r="BL24" s="24">
        <v>2</v>
      </c>
      <c r="BM24" s="24">
        <v>2</v>
      </c>
      <c r="BN24" s="24">
        <v>2</v>
      </c>
      <c r="BO24" s="24">
        <v>2</v>
      </c>
      <c r="BP24" s="24">
        <v>2</v>
      </c>
      <c r="BQ24" s="24">
        <v>2</v>
      </c>
      <c r="BR24" s="24">
        <v>2</v>
      </c>
      <c r="BS24" s="24">
        <v>2</v>
      </c>
      <c r="BT24" s="24">
        <v>2</v>
      </c>
      <c r="BU24" s="24">
        <v>2</v>
      </c>
      <c r="BV24" s="24">
        <v>2</v>
      </c>
      <c r="BW24" s="24">
        <v>2</v>
      </c>
      <c r="BX24" s="24">
        <v>1</v>
      </c>
      <c r="BY24" s="24">
        <v>2</v>
      </c>
      <c r="BZ24" s="24">
        <v>1</v>
      </c>
      <c r="CA24" s="24">
        <v>2</v>
      </c>
      <c r="CB24" s="24">
        <v>2</v>
      </c>
      <c r="CC24" s="24">
        <v>2</v>
      </c>
      <c r="CD24" s="24">
        <v>2</v>
      </c>
      <c r="CE24" s="24">
        <v>2</v>
      </c>
      <c r="CF24" s="24">
        <v>2</v>
      </c>
      <c r="CG24" s="24">
        <v>2</v>
      </c>
      <c r="CH24" s="24">
        <v>2</v>
      </c>
      <c r="CI24" s="24">
        <v>2</v>
      </c>
      <c r="CJ24" s="24">
        <v>2</v>
      </c>
      <c r="CK24" s="24">
        <v>2</v>
      </c>
      <c r="CL24" s="24">
        <v>2</v>
      </c>
      <c r="CM24" s="57">
        <f t="shared" si="9"/>
        <v>26</v>
      </c>
      <c r="CN24" s="67">
        <f t="shared" si="10"/>
        <v>0.9285714285714286</v>
      </c>
      <c r="CO24" s="57">
        <f t="shared" si="11"/>
        <v>2</v>
      </c>
      <c r="CP24" s="67">
        <f t="shared" si="12"/>
        <v>7.1428571428571425E-2</v>
      </c>
      <c r="CQ24" s="57">
        <f t="shared" si="13"/>
        <v>0</v>
      </c>
      <c r="CR24" s="67">
        <f t="shared" si="14"/>
        <v>0</v>
      </c>
      <c r="CS24" s="57">
        <f t="shared" si="15"/>
        <v>1.9285714285714286</v>
      </c>
      <c r="CT24" s="57" t="str">
        <f>IF(CS24&gt;=1.6,"Đạt mục tiêu",IF(CS24&gt;=1,"Cần cố gắng","Chưa đạt"))</f>
        <v>Đạt mục tiêu</v>
      </c>
    </row>
    <row r="25" spans="1:101" ht="39.75" customHeight="1">
      <c r="A25" s="21">
        <v>7</v>
      </c>
      <c r="B25" s="24">
        <v>24</v>
      </c>
      <c r="C25" s="181" t="s">
        <v>33</v>
      </c>
      <c r="D25" s="191" t="s">
        <v>12</v>
      </c>
      <c r="E25" s="181" t="s">
        <v>17</v>
      </c>
      <c r="F25" s="191" t="s">
        <v>12</v>
      </c>
      <c r="G25" s="20" t="s">
        <v>824</v>
      </c>
      <c r="H25" s="20" t="s">
        <v>961</v>
      </c>
      <c r="I25" s="52" t="s">
        <v>780</v>
      </c>
      <c r="J25" s="52" t="s">
        <v>330</v>
      </c>
      <c r="K25" s="52" t="s">
        <v>341</v>
      </c>
      <c r="L25" s="24" t="s">
        <v>298</v>
      </c>
      <c r="M25" s="24" t="s">
        <v>186</v>
      </c>
      <c r="N25" s="24" t="s">
        <v>186</v>
      </c>
      <c r="O25" s="24"/>
      <c r="P25" s="24"/>
      <c r="Q25" s="24"/>
      <c r="R25" s="24"/>
      <c r="S25" s="21"/>
      <c r="T25" s="24"/>
      <c r="U25" s="24"/>
      <c r="V25" s="24"/>
      <c r="W25" s="24"/>
      <c r="X25" s="24"/>
      <c r="Y25" s="28">
        <f t="shared" si="0"/>
        <v>1</v>
      </c>
      <c r="Z25" s="24"/>
      <c r="AA25" s="91"/>
      <c r="AB25" s="24" t="s">
        <v>753</v>
      </c>
      <c r="AC25" s="24" t="s">
        <v>753</v>
      </c>
      <c r="AD25" s="24" t="s">
        <v>753</v>
      </c>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v>2</v>
      </c>
      <c r="BL25" s="24">
        <v>2</v>
      </c>
      <c r="BM25" s="24">
        <v>2</v>
      </c>
      <c r="BN25" s="57">
        <v>2</v>
      </c>
      <c r="BO25" s="57">
        <v>2</v>
      </c>
      <c r="BP25" s="24">
        <v>2</v>
      </c>
      <c r="BQ25" s="24">
        <v>2</v>
      </c>
      <c r="BR25" s="24">
        <v>2</v>
      </c>
      <c r="BS25" s="24">
        <v>2</v>
      </c>
      <c r="BT25" s="24">
        <v>2</v>
      </c>
      <c r="BU25" s="24">
        <v>2</v>
      </c>
      <c r="BV25" s="24">
        <v>2</v>
      </c>
      <c r="BW25" s="24">
        <v>2</v>
      </c>
      <c r="BX25" s="24">
        <v>2</v>
      </c>
      <c r="BY25" s="24">
        <v>2</v>
      </c>
      <c r="BZ25" s="24">
        <v>1</v>
      </c>
      <c r="CA25" s="24">
        <v>2</v>
      </c>
      <c r="CB25" s="24">
        <v>2</v>
      </c>
      <c r="CC25" s="57">
        <v>2</v>
      </c>
      <c r="CD25" s="57">
        <v>2</v>
      </c>
      <c r="CE25" s="57">
        <v>2</v>
      </c>
      <c r="CF25" s="24">
        <v>2</v>
      </c>
      <c r="CG25" s="24">
        <v>2</v>
      </c>
      <c r="CH25" s="24">
        <v>2</v>
      </c>
      <c r="CI25" s="24">
        <v>2</v>
      </c>
      <c r="CJ25" s="24">
        <v>2</v>
      </c>
      <c r="CK25" s="24">
        <v>1</v>
      </c>
      <c r="CL25" s="24">
        <v>1</v>
      </c>
      <c r="CM25" s="57">
        <f t="shared" si="9"/>
        <v>25</v>
      </c>
      <c r="CN25" s="67">
        <f t="shared" si="10"/>
        <v>0.8928571428571429</v>
      </c>
      <c r="CO25" s="57">
        <f t="shared" si="11"/>
        <v>3</v>
      </c>
      <c r="CP25" s="67">
        <f t="shared" si="12"/>
        <v>0.10714285714285714</v>
      </c>
      <c r="CQ25" s="57">
        <f t="shared" si="13"/>
        <v>0</v>
      </c>
      <c r="CR25" s="67">
        <f t="shared" si="14"/>
        <v>0</v>
      </c>
      <c r="CS25" s="57">
        <f t="shared" si="15"/>
        <v>1.8928571428571428</v>
      </c>
      <c r="CT25" s="57" t="str">
        <f t="shared" si="8"/>
        <v>Đạt mục tiêu</v>
      </c>
    </row>
    <row r="26" spans="1:101" ht="39.75" hidden="1" customHeight="1">
      <c r="A26" s="21">
        <v>20</v>
      </c>
      <c r="B26" s="24"/>
      <c r="C26" s="190"/>
      <c r="D26" s="192"/>
      <c r="E26" s="190"/>
      <c r="F26" s="192"/>
      <c r="G26" s="20" t="s">
        <v>825</v>
      </c>
      <c r="H26" s="20" t="s">
        <v>962</v>
      </c>
      <c r="I26" s="52" t="s">
        <v>780</v>
      </c>
      <c r="J26" s="52" t="s">
        <v>330</v>
      </c>
      <c r="K26" s="52" t="s">
        <v>341</v>
      </c>
      <c r="L26" s="24" t="s">
        <v>298</v>
      </c>
      <c r="M26" s="24" t="s">
        <v>186</v>
      </c>
      <c r="N26" s="24"/>
      <c r="O26" s="24" t="s">
        <v>186</v>
      </c>
      <c r="P26" s="24"/>
      <c r="Q26" s="24"/>
      <c r="R26" s="24"/>
      <c r="S26" s="21"/>
      <c r="T26" s="24"/>
      <c r="U26" s="24"/>
      <c r="V26" s="24"/>
      <c r="W26" s="24"/>
      <c r="X26" s="24"/>
      <c r="Y26" s="28">
        <f t="shared" si="0"/>
        <v>1</v>
      </c>
      <c r="Z26" s="24"/>
      <c r="AA26" s="91"/>
      <c r="AB26" s="24"/>
      <c r="AC26" s="24"/>
      <c r="AD26" s="24"/>
      <c r="AE26" s="24" t="s">
        <v>753</v>
      </c>
      <c r="AF26" s="24" t="s">
        <v>753</v>
      </c>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v>2</v>
      </c>
      <c r="BL26" s="24">
        <v>2</v>
      </c>
      <c r="BM26" s="24">
        <v>2</v>
      </c>
      <c r="BN26" s="24">
        <v>1</v>
      </c>
      <c r="BO26" s="24">
        <v>2</v>
      </c>
      <c r="BP26" s="24">
        <v>1</v>
      </c>
      <c r="BQ26" s="24">
        <v>1</v>
      </c>
      <c r="BR26" s="24">
        <v>2</v>
      </c>
      <c r="BS26" s="24">
        <v>1</v>
      </c>
      <c r="BT26" s="24">
        <v>2</v>
      </c>
      <c r="BU26" s="24">
        <v>2</v>
      </c>
      <c r="BV26" s="24">
        <v>2</v>
      </c>
      <c r="BW26" s="24">
        <v>2</v>
      </c>
      <c r="BX26" s="24">
        <v>1</v>
      </c>
      <c r="BY26" s="24">
        <v>2</v>
      </c>
      <c r="BZ26" s="24">
        <v>1</v>
      </c>
      <c r="CA26" s="24">
        <v>2</v>
      </c>
      <c r="CB26" s="24">
        <v>2</v>
      </c>
      <c r="CC26" s="24">
        <v>2</v>
      </c>
      <c r="CD26" s="24">
        <v>2</v>
      </c>
      <c r="CE26" s="24">
        <v>2</v>
      </c>
      <c r="CF26" s="24">
        <v>2</v>
      </c>
      <c r="CG26" s="24">
        <v>2</v>
      </c>
      <c r="CH26" s="24">
        <v>2</v>
      </c>
      <c r="CI26" s="24">
        <v>2</v>
      </c>
      <c r="CJ26" s="24">
        <v>2</v>
      </c>
      <c r="CK26" s="24">
        <v>1</v>
      </c>
      <c r="CL26" s="24">
        <v>1</v>
      </c>
      <c r="CM26" s="57">
        <f t="shared" si="9"/>
        <v>20</v>
      </c>
      <c r="CN26" s="67">
        <f t="shared" si="10"/>
        <v>0.7142857142857143</v>
      </c>
      <c r="CO26" s="57">
        <f t="shared" si="11"/>
        <v>8</v>
      </c>
      <c r="CP26" s="67">
        <f t="shared" si="12"/>
        <v>0.2857142857142857</v>
      </c>
      <c r="CQ26" s="57">
        <f t="shared" si="13"/>
        <v>0</v>
      </c>
      <c r="CR26" s="67">
        <f t="shared" si="14"/>
        <v>0</v>
      </c>
      <c r="CS26" s="57">
        <f t="shared" si="15"/>
        <v>1.7142857142857142</v>
      </c>
      <c r="CT26" s="57" t="str">
        <f t="shared" si="8"/>
        <v>Đạt mục tiêu</v>
      </c>
    </row>
    <row r="27" spans="1:101" ht="39.75" hidden="1" customHeight="1">
      <c r="A27" s="21">
        <v>21</v>
      </c>
      <c r="B27" s="24"/>
      <c r="C27" s="190"/>
      <c r="D27" s="192"/>
      <c r="E27" s="190"/>
      <c r="F27" s="192"/>
      <c r="G27" s="20" t="s">
        <v>826</v>
      </c>
      <c r="H27" s="20" t="s">
        <v>963</v>
      </c>
      <c r="I27" s="52" t="s">
        <v>780</v>
      </c>
      <c r="J27" s="52" t="s">
        <v>330</v>
      </c>
      <c r="K27" s="52" t="s">
        <v>341</v>
      </c>
      <c r="L27" s="24" t="s">
        <v>298</v>
      </c>
      <c r="M27" s="24" t="s">
        <v>186</v>
      </c>
      <c r="N27" s="24"/>
      <c r="O27" s="24"/>
      <c r="P27" s="24" t="s">
        <v>186</v>
      </c>
      <c r="Q27" s="24"/>
      <c r="R27" s="24"/>
      <c r="S27" s="21"/>
      <c r="T27" s="24"/>
      <c r="U27" s="24"/>
      <c r="V27" s="24"/>
      <c r="W27" s="24"/>
      <c r="X27" s="24"/>
      <c r="Y27" s="28">
        <f t="shared" si="0"/>
        <v>1</v>
      </c>
      <c r="Z27" s="24"/>
      <c r="AA27" s="91"/>
      <c r="AB27" s="24"/>
      <c r="AC27" s="24"/>
      <c r="AD27" s="24"/>
      <c r="AE27" s="24"/>
      <c r="AF27" s="24"/>
      <c r="AG27" s="24" t="s">
        <v>753</v>
      </c>
      <c r="AH27" s="24" t="s">
        <v>753</v>
      </c>
      <c r="AI27" s="24" t="s">
        <v>753</v>
      </c>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v>2</v>
      </c>
      <c r="BL27" s="24">
        <v>2</v>
      </c>
      <c r="BM27" s="24">
        <v>2</v>
      </c>
      <c r="BN27" s="24">
        <v>2</v>
      </c>
      <c r="BO27" s="24">
        <v>2</v>
      </c>
      <c r="BP27" s="24">
        <v>2</v>
      </c>
      <c r="BQ27" s="24">
        <v>2</v>
      </c>
      <c r="BR27" s="24">
        <v>2</v>
      </c>
      <c r="BS27" s="24">
        <v>2</v>
      </c>
      <c r="BT27" s="24">
        <v>2</v>
      </c>
      <c r="BU27" s="24">
        <v>2</v>
      </c>
      <c r="BV27" s="24">
        <v>2</v>
      </c>
      <c r="BW27" s="24">
        <v>2</v>
      </c>
      <c r="BX27" s="24">
        <v>1</v>
      </c>
      <c r="BY27" s="24">
        <v>2</v>
      </c>
      <c r="BZ27" s="24">
        <v>1</v>
      </c>
      <c r="CA27" s="24">
        <v>2</v>
      </c>
      <c r="CB27" s="24">
        <v>2</v>
      </c>
      <c r="CC27" s="24">
        <v>2</v>
      </c>
      <c r="CD27" s="24">
        <v>2</v>
      </c>
      <c r="CE27" s="24">
        <v>2</v>
      </c>
      <c r="CF27" s="24">
        <v>2</v>
      </c>
      <c r="CG27" s="24">
        <v>2</v>
      </c>
      <c r="CH27" s="24">
        <v>2</v>
      </c>
      <c r="CI27" s="24">
        <v>2</v>
      </c>
      <c r="CJ27" s="24">
        <v>2</v>
      </c>
      <c r="CK27" s="24">
        <v>1</v>
      </c>
      <c r="CL27" s="24">
        <v>1</v>
      </c>
      <c r="CM27" s="57">
        <f t="shared" si="9"/>
        <v>24</v>
      </c>
      <c r="CN27" s="67">
        <f t="shared" si="10"/>
        <v>0.8571428571428571</v>
      </c>
      <c r="CO27" s="57">
        <f t="shared" si="11"/>
        <v>4</v>
      </c>
      <c r="CP27" s="67">
        <f t="shared" si="12"/>
        <v>0.14285714285714285</v>
      </c>
      <c r="CQ27" s="57">
        <f t="shared" si="13"/>
        <v>0</v>
      </c>
      <c r="CR27" s="67">
        <f t="shared" si="14"/>
        <v>0</v>
      </c>
      <c r="CS27" s="57">
        <f t="shared" si="15"/>
        <v>1.8571428571428572</v>
      </c>
      <c r="CT27" s="57" t="str">
        <f t="shared" si="8"/>
        <v>Đạt mục tiêu</v>
      </c>
    </row>
    <row r="28" spans="1:101" ht="39.75" hidden="1" customHeight="1">
      <c r="A28" s="21">
        <v>22</v>
      </c>
      <c r="B28" s="24"/>
      <c r="C28" s="182"/>
      <c r="D28" s="193"/>
      <c r="E28" s="182"/>
      <c r="F28" s="193"/>
      <c r="G28" s="20" t="s">
        <v>827</v>
      </c>
      <c r="H28" s="20" t="s">
        <v>964</v>
      </c>
      <c r="I28" s="52" t="s">
        <v>780</v>
      </c>
      <c r="J28" s="52" t="s">
        <v>330</v>
      </c>
      <c r="K28" s="52" t="s">
        <v>341</v>
      </c>
      <c r="L28" s="24" t="s">
        <v>298</v>
      </c>
      <c r="M28" s="24" t="s">
        <v>186</v>
      </c>
      <c r="N28" s="24"/>
      <c r="O28" s="24"/>
      <c r="P28" s="24"/>
      <c r="Q28" s="24" t="s">
        <v>186</v>
      </c>
      <c r="R28" s="24"/>
      <c r="S28" s="21"/>
      <c r="T28" s="24"/>
      <c r="U28" s="24"/>
      <c r="V28" s="24"/>
      <c r="W28" s="24"/>
      <c r="X28" s="24"/>
      <c r="Y28" s="28">
        <f t="shared" si="0"/>
        <v>1</v>
      </c>
      <c r="Z28" s="24"/>
      <c r="AA28" s="91"/>
      <c r="AB28" s="24"/>
      <c r="AC28" s="24"/>
      <c r="AD28" s="24"/>
      <c r="AE28" s="24"/>
      <c r="AF28" s="24"/>
      <c r="AG28" s="24"/>
      <c r="AH28" s="24"/>
      <c r="AI28" s="24"/>
      <c r="AJ28" s="24"/>
      <c r="AK28" s="24"/>
      <c r="AL28" s="24"/>
      <c r="AM28" s="24"/>
      <c r="AN28" s="24" t="s">
        <v>753</v>
      </c>
      <c r="AO28" s="24" t="s">
        <v>753</v>
      </c>
      <c r="AP28" s="24" t="s">
        <v>753</v>
      </c>
      <c r="AQ28" s="24" t="s">
        <v>753</v>
      </c>
      <c r="AR28" s="24"/>
      <c r="AS28" s="24"/>
      <c r="AT28" s="24"/>
      <c r="AU28" s="24"/>
      <c r="AV28" s="24"/>
      <c r="AW28" s="24"/>
      <c r="AX28" s="24"/>
      <c r="AY28" s="24"/>
      <c r="AZ28" s="24"/>
      <c r="BA28" s="24"/>
      <c r="BB28" s="24"/>
      <c r="BC28" s="24"/>
      <c r="BD28" s="24"/>
      <c r="BE28" s="24"/>
      <c r="BF28" s="24"/>
      <c r="BG28" s="24"/>
      <c r="BH28" s="24"/>
      <c r="BI28" s="24"/>
      <c r="BJ28" s="24"/>
      <c r="BK28" s="24">
        <v>2</v>
      </c>
      <c r="BL28" s="24">
        <v>2</v>
      </c>
      <c r="BM28" s="24">
        <v>2</v>
      </c>
      <c r="BN28" s="24">
        <v>2</v>
      </c>
      <c r="BO28" s="24">
        <v>2</v>
      </c>
      <c r="BP28" s="24">
        <v>2</v>
      </c>
      <c r="BQ28" s="24">
        <v>2</v>
      </c>
      <c r="BR28" s="24">
        <v>2</v>
      </c>
      <c r="BS28" s="24">
        <v>2</v>
      </c>
      <c r="BT28" s="24">
        <v>2</v>
      </c>
      <c r="BU28" s="24">
        <v>2</v>
      </c>
      <c r="BV28" s="24">
        <v>2</v>
      </c>
      <c r="BW28" s="24">
        <v>2</v>
      </c>
      <c r="BX28" s="24">
        <v>2</v>
      </c>
      <c r="BY28" s="24">
        <v>2</v>
      </c>
      <c r="BZ28" s="24">
        <v>1</v>
      </c>
      <c r="CA28" s="24">
        <v>2</v>
      </c>
      <c r="CB28" s="24">
        <v>2</v>
      </c>
      <c r="CC28" s="24">
        <v>2</v>
      </c>
      <c r="CD28" s="24">
        <v>2</v>
      </c>
      <c r="CE28" s="24">
        <v>2</v>
      </c>
      <c r="CF28" s="24">
        <v>2</v>
      </c>
      <c r="CG28" s="24">
        <v>2</v>
      </c>
      <c r="CH28" s="24">
        <v>2</v>
      </c>
      <c r="CI28" s="24">
        <v>2</v>
      </c>
      <c r="CJ28" s="24">
        <v>2</v>
      </c>
      <c r="CK28" s="24">
        <v>1</v>
      </c>
      <c r="CL28" s="24">
        <v>1</v>
      </c>
      <c r="CM28" s="57">
        <f t="shared" si="9"/>
        <v>25</v>
      </c>
      <c r="CN28" s="67">
        <f t="shared" si="10"/>
        <v>0.8928571428571429</v>
      </c>
      <c r="CO28" s="57">
        <f t="shared" si="11"/>
        <v>3</v>
      </c>
      <c r="CP28" s="67">
        <f t="shared" si="12"/>
        <v>0.10714285714285714</v>
      </c>
      <c r="CQ28" s="57">
        <f t="shared" si="13"/>
        <v>0</v>
      </c>
      <c r="CR28" s="67">
        <f t="shared" si="14"/>
        <v>0</v>
      </c>
      <c r="CS28" s="57">
        <f t="shared" si="15"/>
        <v>1.8928571428571428</v>
      </c>
      <c r="CT28" s="57" t="str">
        <f t="shared" si="8"/>
        <v>Đạt mục tiêu</v>
      </c>
    </row>
    <row r="29" spans="1:101" ht="69" hidden="1" customHeight="1">
      <c r="A29" s="21">
        <v>23</v>
      </c>
      <c r="B29" s="24">
        <v>25</v>
      </c>
      <c r="C29" s="51" t="s">
        <v>20</v>
      </c>
      <c r="D29" s="53" t="s">
        <v>10</v>
      </c>
      <c r="E29" s="51" t="s">
        <v>655</v>
      </c>
      <c r="F29" s="53" t="s">
        <v>12</v>
      </c>
      <c r="G29" s="20" t="s">
        <v>1509</v>
      </c>
      <c r="H29" s="143" t="s">
        <v>1508</v>
      </c>
      <c r="I29" s="52" t="s">
        <v>780</v>
      </c>
      <c r="J29" s="52" t="s">
        <v>1402</v>
      </c>
      <c r="K29" s="52" t="s">
        <v>341</v>
      </c>
      <c r="L29" s="24" t="s">
        <v>298</v>
      </c>
      <c r="M29" s="24" t="s">
        <v>186</v>
      </c>
      <c r="N29" s="24"/>
      <c r="O29" s="24"/>
      <c r="P29" s="24"/>
      <c r="Q29" s="24" t="s">
        <v>186</v>
      </c>
      <c r="R29" s="24"/>
      <c r="S29" s="21"/>
      <c r="T29" s="24"/>
      <c r="U29" s="24"/>
      <c r="V29" s="24"/>
      <c r="W29" s="24"/>
      <c r="X29" s="24"/>
      <c r="Y29" s="28">
        <f t="shared" si="0"/>
        <v>1</v>
      </c>
      <c r="Z29" s="24"/>
      <c r="AA29" s="91">
        <v>1</v>
      </c>
      <c r="AB29" s="24"/>
      <c r="AC29" s="24"/>
      <c r="AD29" s="24"/>
      <c r="AE29" s="24"/>
      <c r="AF29" s="24"/>
      <c r="AG29" s="24"/>
      <c r="AH29" s="24"/>
      <c r="AI29" s="24"/>
      <c r="AJ29" s="24" t="s">
        <v>754</v>
      </c>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v>2</v>
      </c>
      <c r="BL29" s="24">
        <v>2</v>
      </c>
      <c r="BM29" s="24">
        <v>2</v>
      </c>
      <c r="BN29" s="24">
        <v>2</v>
      </c>
      <c r="BO29" s="24">
        <v>2</v>
      </c>
      <c r="BP29" s="24">
        <v>2</v>
      </c>
      <c r="BQ29" s="24">
        <v>2</v>
      </c>
      <c r="BR29" s="24">
        <v>2</v>
      </c>
      <c r="BS29" s="24">
        <v>2</v>
      </c>
      <c r="BT29" s="24">
        <v>2</v>
      </c>
      <c r="BU29" s="24">
        <v>2</v>
      </c>
      <c r="BV29" s="24">
        <v>2</v>
      </c>
      <c r="BW29" s="24">
        <v>2</v>
      </c>
      <c r="BX29" s="24">
        <v>1</v>
      </c>
      <c r="BY29" s="24">
        <v>2</v>
      </c>
      <c r="BZ29" s="24">
        <v>1</v>
      </c>
      <c r="CA29" s="24">
        <v>2</v>
      </c>
      <c r="CB29" s="24">
        <v>2</v>
      </c>
      <c r="CC29" s="24">
        <v>2</v>
      </c>
      <c r="CD29" s="24">
        <v>2</v>
      </c>
      <c r="CE29" s="24">
        <v>2</v>
      </c>
      <c r="CF29" s="24">
        <v>2</v>
      </c>
      <c r="CG29" s="24">
        <v>2</v>
      </c>
      <c r="CH29" s="24">
        <v>2</v>
      </c>
      <c r="CI29" s="24">
        <v>2</v>
      </c>
      <c r="CJ29" s="24">
        <v>2</v>
      </c>
      <c r="CK29" s="24">
        <v>1</v>
      </c>
      <c r="CL29" s="24">
        <v>1</v>
      </c>
      <c r="CM29" s="57">
        <f t="shared" si="9"/>
        <v>24</v>
      </c>
      <c r="CN29" s="67">
        <f t="shared" si="10"/>
        <v>0.8571428571428571</v>
      </c>
      <c r="CO29" s="57">
        <f t="shared" si="11"/>
        <v>4</v>
      </c>
      <c r="CP29" s="67">
        <f t="shared" si="12"/>
        <v>0.14285714285714285</v>
      </c>
      <c r="CQ29" s="57">
        <f t="shared" si="13"/>
        <v>0</v>
      </c>
      <c r="CR29" s="67">
        <f t="shared" si="14"/>
        <v>0</v>
      </c>
      <c r="CS29" s="57">
        <f t="shared" si="15"/>
        <v>1.8571428571428572</v>
      </c>
      <c r="CT29" s="57" t="str">
        <f t="shared" si="8"/>
        <v>Đạt mục tiêu</v>
      </c>
    </row>
    <row r="30" spans="1:101" ht="39.75" customHeight="1">
      <c r="A30" s="21">
        <v>8</v>
      </c>
      <c r="B30" s="24">
        <v>26</v>
      </c>
      <c r="C30" s="181" t="s">
        <v>1</v>
      </c>
      <c r="D30" s="191" t="s">
        <v>10</v>
      </c>
      <c r="E30" s="181" t="s">
        <v>15</v>
      </c>
      <c r="F30" s="191" t="s">
        <v>12</v>
      </c>
      <c r="G30" s="181" t="s">
        <v>830</v>
      </c>
      <c r="H30" s="142" t="s">
        <v>1626</v>
      </c>
      <c r="I30" s="52" t="s">
        <v>780</v>
      </c>
      <c r="J30" s="52" t="s">
        <v>1402</v>
      </c>
      <c r="K30" s="52" t="s">
        <v>341</v>
      </c>
      <c r="L30" s="24" t="s">
        <v>298</v>
      </c>
      <c r="M30" s="24" t="s">
        <v>186</v>
      </c>
      <c r="N30" s="24" t="s">
        <v>186</v>
      </c>
      <c r="O30" s="24"/>
      <c r="P30" s="24"/>
      <c r="Q30" s="24"/>
      <c r="R30" s="24"/>
      <c r="S30" s="21"/>
      <c r="T30" s="24"/>
      <c r="U30" s="24"/>
      <c r="V30" s="24"/>
      <c r="W30" s="24"/>
      <c r="X30" s="24"/>
      <c r="Y30" s="28">
        <f t="shared" si="0"/>
        <v>1</v>
      </c>
      <c r="Z30" s="24"/>
      <c r="AA30" s="91">
        <v>1</v>
      </c>
      <c r="AB30" s="24"/>
      <c r="AC30" s="24" t="s">
        <v>754</v>
      </c>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v>2</v>
      </c>
      <c r="BL30" s="24">
        <v>2</v>
      </c>
      <c r="BM30" s="24">
        <v>2</v>
      </c>
      <c r="BN30" s="24">
        <v>2</v>
      </c>
      <c r="BO30" s="24">
        <v>2</v>
      </c>
      <c r="BP30" s="24">
        <v>2</v>
      </c>
      <c r="BQ30" s="24">
        <v>2</v>
      </c>
      <c r="BR30" s="24">
        <v>2</v>
      </c>
      <c r="BS30" s="24">
        <v>2</v>
      </c>
      <c r="BT30" s="24">
        <v>2</v>
      </c>
      <c r="BU30" s="24">
        <v>2</v>
      </c>
      <c r="BV30" s="24">
        <v>2</v>
      </c>
      <c r="BW30" s="24">
        <v>2</v>
      </c>
      <c r="BX30" s="24">
        <v>2</v>
      </c>
      <c r="BY30" s="24">
        <v>2</v>
      </c>
      <c r="BZ30" s="24">
        <v>2</v>
      </c>
      <c r="CA30" s="24">
        <v>2</v>
      </c>
      <c r="CB30" s="24">
        <v>2</v>
      </c>
      <c r="CC30" s="24">
        <v>2</v>
      </c>
      <c r="CD30" s="24">
        <v>2</v>
      </c>
      <c r="CE30" s="24">
        <v>2</v>
      </c>
      <c r="CF30" s="24">
        <v>2</v>
      </c>
      <c r="CG30" s="24">
        <v>2</v>
      </c>
      <c r="CH30" s="24">
        <v>2</v>
      </c>
      <c r="CI30" s="24">
        <v>2</v>
      </c>
      <c r="CJ30" s="24">
        <v>2</v>
      </c>
      <c r="CK30" s="24">
        <v>2</v>
      </c>
      <c r="CL30" s="24">
        <v>2</v>
      </c>
      <c r="CM30" s="57">
        <f t="shared" si="9"/>
        <v>28</v>
      </c>
      <c r="CN30" s="67">
        <f t="shared" si="10"/>
        <v>1</v>
      </c>
      <c r="CO30" s="57">
        <f t="shared" si="11"/>
        <v>0</v>
      </c>
      <c r="CP30" s="67">
        <f t="shared" si="12"/>
        <v>0</v>
      </c>
      <c r="CQ30" s="57">
        <f t="shared" si="13"/>
        <v>0</v>
      </c>
      <c r="CR30" s="67">
        <f t="shared" si="14"/>
        <v>0</v>
      </c>
      <c r="CS30" s="57">
        <f t="shared" si="15"/>
        <v>2</v>
      </c>
      <c r="CT30" s="57" t="str">
        <f t="shared" si="8"/>
        <v>Đạt mục tiêu</v>
      </c>
    </row>
    <row r="31" spans="1:101" ht="39.75" hidden="1" customHeight="1">
      <c r="A31" s="21">
        <v>25</v>
      </c>
      <c r="B31" s="24"/>
      <c r="C31" s="190"/>
      <c r="D31" s="192"/>
      <c r="E31" s="190"/>
      <c r="F31" s="192"/>
      <c r="G31" s="190"/>
      <c r="H31" s="142" t="s">
        <v>1525</v>
      </c>
      <c r="I31" s="52" t="s">
        <v>780</v>
      </c>
      <c r="J31" s="52" t="s">
        <v>1402</v>
      </c>
      <c r="K31" s="52" t="s">
        <v>341</v>
      </c>
      <c r="L31" s="24" t="s">
        <v>298</v>
      </c>
      <c r="M31" s="24" t="s">
        <v>186</v>
      </c>
      <c r="N31" s="24"/>
      <c r="O31" s="24"/>
      <c r="P31" s="24"/>
      <c r="Q31" s="24"/>
      <c r="R31" s="24"/>
      <c r="S31" s="21"/>
      <c r="T31" s="24"/>
      <c r="U31" s="24"/>
      <c r="V31" s="24"/>
      <c r="W31" s="24"/>
      <c r="X31" s="24" t="s">
        <v>186</v>
      </c>
      <c r="Y31" s="28">
        <f t="shared" si="0"/>
        <v>1</v>
      </c>
      <c r="Z31" s="24"/>
      <c r="AA31" s="91"/>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t="s">
        <v>754</v>
      </c>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57"/>
      <c r="CN31" s="67"/>
      <c r="CO31" s="57"/>
      <c r="CP31" s="67"/>
      <c r="CQ31" s="57"/>
      <c r="CR31" s="67"/>
      <c r="CS31" s="57"/>
      <c r="CT31" s="57"/>
    </row>
    <row r="32" spans="1:101" ht="30" hidden="1" customHeight="1">
      <c r="A32" s="21">
        <v>26</v>
      </c>
      <c r="B32" s="24"/>
      <c r="C32" s="190"/>
      <c r="D32" s="192"/>
      <c r="E32" s="190"/>
      <c r="F32" s="192"/>
      <c r="G32" s="182"/>
      <c r="H32" s="50" t="s">
        <v>1328</v>
      </c>
      <c r="I32" s="52" t="s">
        <v>780</v>
      </c>
      <c r="J32" s="52" t="s">
        <v>330</v>
      </c>
      <c r="K32" s="52" t="s">
        <v>341</v>
      </c>
      <c r="L32" s="24" t="s">
        <v>298</v>
      </c>
      <c r="M32" s="24" t="s">
        <v>186</v>
      </c>
      <c r="N32" s="24"/>
      <c r="O32" s="24" t="s">
        <v>186</v>
      </c>
      <c r="P32" s="24"/>
      <c r="Q32" s="24"/>
      <c r="R32" s="24"/>
      <c r="S32" s="21"/>
      <c r="T32" s="24"/>
      <c r="U32" s="24"/>
      <c r="V32" s="24"/>
      <c r="W32" s="24"/>
      <c r="X32" s="24"/>
      <c r="Y32" s="28">
        <f t="shared" si="0"/>
        <v>1</v>
      </c>
      <c r="Z32" s="24"/>
      <c r="AA32" s="91"/>
      <c r="AB32" s="24"/>
      <c r="AC32" s="24"/>
      <c r="AD32" s="24"/>
      <c r="AE32" s="24" t="s">
        <v>753</v>
      </c>
      <c r="AF32" s="24" t="s">
        <v>753</v>
      </c>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v>2</v>
      </c>
      <c r="BL32" s="24">
        <v>2</v>
      </c>
      <c r="BM32" s="24">
        <v>2</v>
      </c>
      <c r="BN32" s="24">
        <v>2</v>
      </c>
      <c r="BO32" s="24">
        <v>2</v>
      </c>
      <c r="BP32" s="24">
        <v>2</v>
      </c>
      <c r="BQ32" s="24">
        <v>2</v>
      </c>
      <c r="BR32" s="24">
        <v>2</v>
      </c>
      <c r="BS32" s="24">
        <v>2</v>
      </c>
      <c r="BT32" s="24">
        <v>2</v>
      </c>
      <c r="BU32" s="24">
        <v>2</v>
      </c>
      <c r="BV32" s="24">
        <v>2</v>
      </c>
      <c r="BW32" s="24">
        <v>2</v>
      </c>
      <c r="BX32" s="24">
        <v>1</v>
      </c>
      <c r="BY32" s="24">
        <v>2</v>
      </c>
      <c r="BZ32" s="24">
        <v>1</v>
      </c>
      <c r="CA32" s="24">
        <v>2</v>
      </c>
      <c r="CB32" s="24">
        <v>2</v>
      </c>
      <c r="CC32" s="24">
        <v>2</v>
      </c>
      <c r="CD32" s="24">
        <v>2</v>
      </c>
      <c r="CE32" s="24">
        <v>2</v>
      </c>
      <c r="CF32" s="24">
        <v>2</v>
      </c>
      <c r="CG32" s="24">
        <v>2</v>
      </c>
      <c r="CH32" s="24">
        <v>2</v>
      </c>
      <c r="CI32" s="24">
        <v>2</v>
      </c>
      <c r="CJ32" s="24">
        <v>2</v>
      </c>
      <c r="CK32" s="24">
        <v>2</v>
      </c>
      <c r="CL32" s="24">
        <v>2</v>
      </c>
      <c r="CM32" s="57">
        <f t="shared" si="9"/>
        <v>26</v>
      </c>
      <c r="CN32" s="67">
        <f t="shared" si="10"/>
        <v>0.9285714285714286</v>
      </c>
      <c r="CO32" s="57">
        <f t="shared" si="11"/>
        <v>2</v>
      </c>
      <c r="CP32" s="67">
        <f t="shared" si="12"/>
        <v>7.1428571428571425E-2</v>
      </c>
      <c r="CQ32" s="57">
        <f t="shared" si="13"/>
        <v>0</v>
      </c>
      <c r="CR32" s="67">
        <f t="shared" si="14"/>
        <v>0</v>
      </c>
      <c r="CS32" s="57">
        <f t="shared" si="15"/>
        <v>1.9285714285714286</v>
      </c>
      <c r="CT32" s="57" t="str">
        <f>IF(CS32&gt;=1.6,"Đạt mục tiêu",IF(CS32&gt;=1,"Cần cố gắng","Chưa đạt"))</f>
        <v>Đạt mục tiêu</v>
      </c>
    </row>
    <row r="33" spans="1:98" ht="66.75" hidden="1" customHeight="1">
      <c r="A33" s="21">
        <v>27</v>
      </c>
      <c r="B33" s="24">
        <v>27</v>
      </c>
      <c r="C33" s="99" t="s">
        <v>1345</v>
      </c>
      <c r="D33" s="53" t="s">
        <v>12</v>
      </c>
      <c r="E33" s="99" t="s">
        <v>1346</v>
      </c>
      <c r="F33" s="54"/>
      <c r="G33" s="50" t="s">
        <v>34</v>
      </c>
      <c r="H33" s="142" t="s">
        <v>1510</v>
      </c>
      <c r="I33" s="52" t="s">
        <v>780</v>
      </c>
      <c r="J33" s="52" t="s">
        <v>1402</v>
      </c>
      <c r="K33" s="52" t="s">
        <v>341</v>
      </c>
      <c r="L33" s="24" t="s">
        <v>298</v>
      </c>
      <c r="M33" s="24" t="s">
        <v>186</v>
      </c>
      <c r="N33" s="24"/>
      <c r="O33" s="24"/>
      <c r="P33" s="24"/>
      <c r="Q33" s="24"/>
      <c r="R33" s="24"/>
      <c r="S33" s="21"/>
      <c r="T33" s="24" t="s">
        <v>186</v>
      </c>
      <c r="U33" s="24"/>
      <c r="V33" s="24"/>
      <c r="W33" s="24"/>
      <c r="X33" s="24"/>
      <c r="Y33" s="28">
        <f t="shared" si="0"/>
        <v>1</v>
      </c>
      <c r="Z33" s="24"/>
      <c r="AA33" s="91">
        <v>1</v>
      </c>
      <c r="AB33" s="24"/>
      <c r="AC33" s="24"/>
      <c r="AD33" s="24"/>
      <c r="AE33" s="24"/>
      <c r="AF33" s="24"/>
      <c r="AG33" s="24"/>
      <c r="AH33" s="24"/>
      <c r="AI33" s="24"/>
      <c r="AJ33" s="24"/>
      <c r="AK33" s="24"/>
      <c r="AL33" s="24"/>
      <c r="AM33" s="24"/>
      <c r="AN33" s="24"/>
      <c r="AO33" s="24"/>
      <c r="AP33" s="24"/>
      <c r="AQ33" s="24"/>
      <c r="AR33" s="24"/>
      <c r="AS33" s="24"/>
      <c r="AT33" s="24" t="s">
        <v>754</v>
      </c>
      <c r="AU33" s="24"/>
      <c r="AV33" s="24"/>
      <c r="AW33" s="24"/>
      <c r="AX33" s="24"/>
      <c r="AY33" s="24"/>
      <c r="AZ33" s="24"/>
      <c r="BA33" s="24"/>
      <c r="BB33" s="24"/>
      <c r="BC33" s="24"/>
      <c r="BD33" s="24"/>
      <c r="BE33" s="24"/>
      <c r="BF33" s="24"/>
      <c r="BG33" s="24"/>
      <c r="BH33" s="24"/>
      <c r="BI33" s="24"/>
      <c r="BJ33" s="24"/>
      <c r="BK33" s="24">
        <v>2</v>
      </c>
      <c r="BL33" s="24">
        <v>2</v>
      </c>
      <c r="BM33" s="24">
        <v>2</v>
      </c>
      <c r="BN33" s="24">
        <v>2</v>
      </c>
      <c r="BO33" s="24">
        <v>2</v>
      </c>
      <c r="BP33" s="24">
        <v>2</v>
      </c>
      <c r="BQ33" s="24">
        <v>2</v>
      </c>
      <c r="BR33" s="24">
        <v>2</v>
      </c>
      <c r="BS33" s="24">
        <v>2</v>
      </c>
      <c r="BT33" s="24">
        <v>2</v>
      </c>
      <c r="BU33" s="24">
        <v>2</v>
      </c>
      <c r="BV33" s="24">
        <v>2</v>
      </c>
      <c r="BW33" s="24">
        <v>2</v>
      </c>
      <c r="BX33" s="24">
        <v>2</v>
      </c>
      <c r="BY33" s="24">
        <v>2</v>
      </c>
      <c r="BZ33" s="24">
        <v>2</v>
      </c>
      <c r="CA33" s="24">
        <v>2</v>
      </c>
      <c r="CB33" s="24">
        <v>2</v>
      </c>
      <c r="CC33" s="24">
        <v>2</v>
      </c>
      <c r="CD33" s="24">
        <v>1</v>
      </c>
      <c r="CE33" s="24">
        <v>2</v>
      </c>
      <c r="CF33" s="24">
        <v>2</v>
      </c>
      <c r="CG33" s="24">
        <v>2</v>
      </c>
      <c r="CH33" s="24">
        <v>2</v>
      </c>
      <c r="CI33" s="24">
        <v>2</v>
      </c>
      <c r="CJ33" s="24">
        <v>2</v>
      </c>
      <c r="CK33" s="24">
        <v>2</v>
      </c>
      <c r="CL33" s="24">
        <v>2</v>
      </c>
      <c r="CM33" s="57">
        <f>COUNTIF($BK33:$CL33,2)</f>
        <v>27</v>
      </c>
      <c r="CN33" s="67">
        <f>CM33/COUNTA($BK33:$CL33)</f>
        <v>0.9642857142857143</v>
      </c>
      <c r="CO33" s="57">
        <f>COUNTIF($BK33:$CL33,1)</f>
        <v>1</v>
      </c>
      <c r="CP33" s="67">
        <f>CO33/COUNTA($BK33:$CL33)</f>
        <v>3.5714285714285712E-2</v>
      </c>
      <c r="CQ33" s="57">
        <f>COUNTIF($BK33:$CL33,0)</f>
        <v>0</v>
      </c>
      <c r="CR33" s="67">
        <f>CQ33/COUNTA($BK33:$CL33)</f>
        <v>0</v>
      </c>
      <c r="CS33" s="57">
        <f>(((CM33*2)+(CO33*1)+(CQ33*0)))/COUNTA($BK33:$CL33)</f>
        <v>1.9642857142857142</v>
      </c>
      <c r="CT33" s="57" t="str">
        <f t="shared" si="8"/>
        <v>Đạt mục tiêu</v>
      </c>
    </row>
    <row r="34" spans="1:98" ht="22.5" customHeight="1">
      <c r="A34" s="21">
        <v>9</v>
      </c>
      <c r="B34" s="28">
        <v>32</v>
      </c>
      <c r="C34" s="198" t="s">
        <v>302</v>
      </c>
      <c r="D34" s="259"/>
      <c r="E34" s="259"/>
      <c r="F34" s="259"/>
      <c r="G34" s="199"/>
      <c r="H34" s="200"/>
      <c r="I34" s="29" t="s">
        <v>361</v>
      </c>
      <c r="J34" s="29" t="s">
        <v>361</v>
      </c>
      <c r="K34" s="29" t="s">
        <v>361</v>
      </c>
      <c r="L34" s="29" t="s">
        <v>361</v>
      </c>
      <c r="M34" s="29" t="s">
        <v>361</v>
      </c>
      <c r="N34" s="29" t="s">
        <v>361</v>
      </c>
      <c r="O34" s="29" t="s">
        <v>361</v>
      </c>
      <c r="P34" s="29" t="s">
        <v>361</v>
      </c>
      <c r="Q34" s="29" t="s">
        <v>361</v>
      </c>
      <c r="R34" s="29" t="s">
        <v>361</v>
      </c>
      <c r="S34" s="31" t="s">
        <v>361</v>
      </c>
      <c r="T34" s="29" t="s">
        <v>361</v>
      </c>
      <c r="U34" s="29" t="s">
        <v>361</v>
      </c>
      <c r="V34" s="29" t="s">
        <v>361</v>
      </c>
      <c r="W34" s="29" t="s">
        <v>361</v>
      </c>
      <c r="X34" s="29" t="s">
        <v>361</v>
      </c>
      <c r="Y34" s="28">
        <f t="shared" si="0"/>
        <v>0</v>
      </c>
      <c r="Z34" s="29"/>
      <c r="AA34" s="91">
        <f>SUM(AA35:AA48)</f>
        <v>1</v>
      </c>
      <c r="AB34" s="29" t="s">
        <v>361</v>
      </c>
      <c r="AC34" s="29" t="s">
        <v>361</v>
      </c>
      <c r="AD34" s="29" t="s">
        <v>361</v>
      </c>
      <c r="AE34" s="29" t="s">
        <v>361</v>
      </c>
      <c r="AF34" s="29" t="s">
        <v>361</v>
      </c>
      <c r="AG34" s="29" t="s">
        <v>361</v>
      </c>
      <c r="AH34" s="29" t="s">
        <v>361</v>
      </c>
      <c r="AI34" s="29" t="s">
        <v>361</v>
      </c>
      <c r="AJ34" s="29" t="s">
        <v>361</v>
      </c>
      <c r="AK34" s="29" t="s">
        <v>361</v>
      </c>
      <c r="AL34" s="29" t="s">
        <v>361</v>
      </c>
      <c r="AM34" s="29" t="s">
        <v>361</v>
      </c>
      <c r="AN34" s="29" t="s">
        <v>361</v>
      </c>
      <c r="AO34" s="29" t="s">
        <v>361</v>
      </c>
      <c r="AP34" s="29"/>
      <c r="AQ34" s="29" t="s">
        <v>361</v>
      </c>
      <c r="AR34" s="29" t="s">
        <v>361</v>
      </c>
      <c r="AS34" s="29" t="s">
        <v>361</v>
      </c>
      <c r="AT34" s="29" t="s">
        <v>361</v>
      </c>
      <c r="AU34" s="29" t="s">
        <v>361</v>
      </c>
      <c r="AV34" s="29" t="s">
        <v>361</v>
      </c>
      <c r="AW34" s="29" t="s">
        <v>361</v>
      </c>
      <c r="AX34" s="29" t="s">
        <v>361</v>
      </c>
      <c r="AY34" s="29" t="s">
        <v>361</v>
      </c>
      <c r="AZ34" s="29" t="s">
        <v>361</v>
      </c>
      <c r="BA34" s="29" t="s">
        <v>361</v>
      </c>
      <c r="BB34" s="29" t="s">
        <v>361</v>
      </c>
      <c r="BC34" s="29" t="s">
        <v>361</v>
      </c>
      <c r="BD34" s="29" t="s">
        <v>361</v>
      </c>
      <c r="BE34" s="29" t="s">
        <v>361</v>
      </c>
      <c r="BF34" s="29" t="s">
        <v>361</v>
      </c>
      <c r="BG34" s="29" t="s">
        <v>361</v>
      </c>
      <c r="BH34" s="29" t="s">
        <v>361</v>
      </c>
      <c r="BI34" s="29" t="s">
        <v>361</v>
      </c>
      <c r="BJ34" s="29" t="s">
        <v>361</v>
      </c>
      <c r="BK34" s="29" t="s">
        <v>361</v>
      </c>
      <c r="BL34" s="29" t="s">
        <v>361</v>
      </c>
      <c r="BM34" s="29" t="s">
        <v>361</v>
      </c>
      <c r="BN34" s="29" t="s">
        <v>361</v>
      </c>
      <c r="BO34" s="29" t="s">
        <v>361</v>
      </c>
      <c r="BP34" s="29" t="s">
        <v>361</v>
      </c>
      <c r="BQ34" s="29" t="s">
        <v>361</v>
      </c>
      <c r="BR34" s="29" t="s">
        <v>361</v>
      </c>
      <c r="BS34" s="29" t="s">
        <v>361</v>
      </c>
      <c r="BT34" s="29" t="s">
        <v>361</v>
      </c>
      <c r="BU34" s="29" t="s">
        <v>361</v>
      </c>
      <c r="BV34" s="29" t="s">
        <v>361</v>
      </c>
      <c r="BW34" s="29" t="s">
        <v>361</v>
      </c>
      <c r="BX34" s="29" t="s">
        <v>361</v>
      </c>
      <c r="BY34" s="29" t="s">
        <v>361</v>
      </c>
      <c r="BZ34" s="29" t="s">
        <v>361</v>
      </c>
      <c r="CA34" s="29" t="s">
        <v>361</v>
      </c>
      <c r="CB34" s="29" t="s">
        <v>361</v>
      </c>
      <c r="CC34" s="29" t="s">
        <v>361</v>
      </c>
      <c r="CD34" s="29" t="s">
        <v>361</v>
      </c>
      <c r="CE34" s="29" t="s">
        <v>361</v>
      </c>
      <c r="CF34" s="29" t="s">
        <v>361</v>
      </c>
      <c r="CG34" s="29" t="s">
        <v>361</v>
      </c>
      <c r="CH34" s="29" t="s">
        <v>361</v>
      </c>
      <c r="CI34" s="29" t="s">
        <v>361</v>
      </c>
      <c r="CJ34" s="29" t="s">
        <v>361</v>
      </c>
      <c r="CK34" s="29" t="s">
        <v>361</v>
      </c>
      <c r="CL34" s="29" t="s">
        <v>361</v>
      </c>
      <c r="CM34" s="29" t="s">
        <v>361</v>
      </c>
      <c r="CN34" s="29" t="s">
        <v>361</v>
      </c>
      <c r="CO34" s="29" t="s">
        <v>361</v>
      </c>
      <c r="CP34" s="29" t="s">
        <v>361</v>
      </c>
      <c r="CQ34" s="29" t="s">
        <v>361</v>
      </c>
      <c r="CR34" s="29" t="s">
        <v>361</v>
      </c>
      <c r="CS34" s="29" t="s">
        <v>361</v>
      </c>
      <c r="CT34" s="29" t="s">
        <v>361</v>
      </c>
    </row>
    <row r="35" spans="1:98" ht="56.25" hidden="1" customHeight="1">
      <c r="A35" s="21">
        <v>29</v>
      </c>
      <c r="B35" s="24">
        <v>42</v>
      </c>
      <c r="C35" s="181" t="s">
        <v>3</v>
      </c>
      <c r="D35" s="191" t="s">
        <v>12</v>
      </c>
      <c r="E35" s="181" t="s">
        <v>18</v>
      </c>
      <c r="F35" s="191" t="s">
        <v>12</v>
      </c>
      <c r="G35" s="20" t="s">
        <v>834</v>
      </c>
      <c r="H35" s="143" t="s">
        <v>1522</v>
      </c>
      <c r="I35" s="46" t="s">
        <v>780</v>
      </c>
      <c r="J35" s="24" t="s">
        <v>1402</v>
      </c>
      <c r="K35" s="52" t="s">
        <v>341</v>
      </c>
      <c r="L35" s="24" t="s">
        <v>298</v>
      </c>
      <c r="M35" s="24" t="s">
        <v>186</v>
      </c>
      <c r="N35" s="24"/>
      <c r="O35" s="24"/>
      <c r="P35" s="24"/>
      <c r="Q35" s="24"/>
      <c r="R35" s="24" t="s">
        <v>186</v>
      </c>
      <c r="S35" s="21"/>
      <c r="T35" s="24"/>
      <c r="U35" s="24"/>
      <c r="V35" s="24"/>
      <c r="W35" s="24"/>
      <c r="X35" s="24"/>
      <c r="Y35" s="28">
        <f t="shared" si="0"/>
        <v>1</v>
      </c>
      <c r="Z35" s="24"/>
      <c r="AA35" s="91"/>
      <c r="AB35" s="24"/>
      <c r="AC35" s="24"/>
      <c r="AD35" s="24"/>
      <c r="AE35" s="24"/>
      <c r="AF35" s="24"/>
      <c r="AG35" s="24"/>
      <c r="AH35" s="24"/>
      <c r="AI35" s="24"/>
      <c r="AJ35" s="24"/>
      <c r="AK35" s="24"/>
      <c r="AL35" s="24"/>
      <c r="AM35" s="24"/>
      <c r="AN35" s="24"/>
      <c r="AO35" s="24"/>
      <c r="AP35" s="24"/>
      <c r="AQ35" s="24" t="s">
        <v>754</v>
      </c>
      <c r="AR35" s="24"/>
      <c r="AS35" s="24"/>
      <c r="AT35" s="24"/>
      <c r="AU35" s="24"/>
      <c r="AV35" s="24"/>
      <c r="AW35" s="24"/>
      <c r="AX35" s="24"/>
      <c r="AY35" s="24"/>
      <c r="AZ35" s="24"/>
      <c r="BA35" s="24"/>
      <c r="BB35" s="24"/>
      <c r="BC35" s="24"/>
      <c r="BD35" s="24"/>
      <c r="BE35" s="24"/>
      <c r="BF35" s="24"/>
      <c r="BG35" s="24"/>
      <c r="BH35" s="24"/>
      <c r="BI35" s="24"/>
      <c r="BJ35" s="24"/>
      <c r="BK35" s="24">
        <v>2</v>
      </c>
      <c r="BL35" s="24">
        <v>2</v>
      </c>
      <c r="BM35" s="24">
        <v>2</v>
      </c>
      <c r="BN35" s="24">
        <v>1</v>
      </c>
      <c r="BO35" s="24">
        <v>1</v>
      </c>
      <c r="BP35" s="24">
        <v>2</v>
      </c>
      <c r="BQ35" s="24">
        <v>2</v>
      </c>
      <c r="BR35" s="24">
        <v>2</v>
      </c>
      <c r="BS35" s="24">
        <v>2</v>
      </c>
      <c r="BT35" s="24">
        <v>2</v>
      </c>
      <c r="BU35" s="24">
        <v>2</v>
      </c>
      <c r="BV35" s="24">
        <v>2</v>
      </c>
      <c r="BW35" s="24">
        <v>2</v>
      </c>
      <c r="BX35" s="24">
        <v>2</v>
      </c>
      <c r="BY35" s="24">
        <v>2</v>
      </c>
      <c r="BZ35" s="24">
        <v>2</v>
      </c>
      <c r="CA35" s="24">
        <v>2</v>
      </c>
      <c r="CB35" s="24">
        <v>2</v>
      </c>
      <c r="CC35" s="24">
        <v>2</v>
      </c>
      <c r="CD35" s="24">
        <v>1</v>
      </c>
      <c r="CE35" s="24">
        <v>2</v>
      </c>
      <c r="CF35" s="24">
        <v>2</v>
      </c>
      <c r="CG35" s="24">
        <v>2</v>
      </c>
      <c r="CH35" s="24">
        <v>2</v>
      </c>
      <c r="CI35" s="24">
        <v>2</v>
      </c>
      <c r="CJ35" s="24">
        <v>2</v>
      </c>
      <c r="CK35" s="24">
        <v>2</v>
      </c>
      <c r="CL35" s="24">
        <v>2</v>
      </c>
      <c r="CM35" s="57">
        <f t="shared" ref="CM35:CM48" si="16">COUNTIF($BK35:$CL35,2)</f>
        <v>25</v>
      </c>
      <c r="CN35" s="67">
        <f t="shared" ref="CN35:CN48" si="17">CM35/COUNTA($BK35:$CL35)</f>
        <v>0.8928571428571429</v>
      </c>
      <c r="CO35" s="57">
        <f t="shared" ref="CO35:CO48" si="18">COUNTIF($BK35:$CL35,1)</f>
        <v>3</v>
      </c>
      <c r="CP35" s="67">
        <f t="shared" ref="CP35:CP48" si="19">CO35/COUNTA($BK35:$CL35)</f>
        <v>0.10714285714285714</v>
      </c>
      <c r="CQ35" s="57">
        <f t="shared" ref="CQ35:CQ48" si="20">COUNTIF($BK35:$CL35,0)</f>
        <v>0</v>
      </c>
      <c r="CR35" s="67">
        <f t="shared" ref="CR35:CR48" si="21">CQ35/COUNTA($BK35:$CL35)</f>
        <v>0</v>
      </c>
      <c r="CS35" s="57">
        <f t="shared" ref="CS35:CS48" si="22">(((CM35*2)+(CO35*1)+(CQ35*0)))/COUNTA($BK35:$CL35)</f>
        <v>1.8928571428571428</v>
      </c>
      <c r="CT35" s="57" t="str">
        <f t="shared" si="8"/>
        <v>Đạt mục tiêu</v>
      </c>
    </row>
    <row r="36" spans="1:98" ht="56.25" hidden="1" customHeight="1">
      <c r="A36" s="21">
        <v>30</v>
      </c>
      <c r="B36" s="24"/>
      <c r="C36" s="190"/>
      <c r="D36" s="192"/>
      <c r="E36" s="190"/>
      <c r="F36" s="192"/>
      <c r="G36" s="20" t="s">
        <v>832</v>
      </c>
      <c r="H36" s="20" t="s">
        <v>966</v>
      </c>
      <c r="I36" s="46" t="s">
        <v>780</v>
      </c>
      <c r="J36" s="24" t="s">
        <v>330</v>
      </c>
      <c r="K36" s="52" t="s">
        <v>341</v>
      </c>
      <c r="L36" s="24" t="s">
        <v>298</v>
      </c>
      <c r="M36" s="24" t="s">
        <v>186</v>
      </c>
      <c r="N36" s="24"/>
      <c r="O36" s="24"/>
      <c r="P36" s="24"/>
      <c r="Q36" s="24"/>
      <c r="R36" s="24"/>
      <c r="S36" s="21"/>
      <c r="T36" s="24"/>
      <c r="U36" s="24" t="s">
        <v>186</v>
      </c>
      <c r="V36" s="24"/>
      <c r="W36" s="24"/>
      <c r="X36" s="24"/>
      <c r="Y36" s="28">
        <f t="shared" si="0"/>
        <v>1</v>
      </c>
      <c r="Z36" s="24"/>
      <c r="AA36" s="91"/>
      <c r="AB36" s="24"/>
      <c r="AC36" s="24"/>
      <c r="AD36" s="24"/>
      <c r="AE36" s="24"/>
      <c r="AF36" s="24"/>
      <c r="AG36" s="24"/>
      <c r="AH36" s="24"/>
      <c r="AI36" s="24"/>
      <c r="AJ36" s="24"/>
      <c r="AK36" s="24"/>
      <c r="AL36" s="24"/>
      <c r="AM36" s="24"/>
      <c r="AN36" s="24"/>
      <c r="AO36" s="24"/>
      <c r="AP36" s="24"/>
      <c r="AQ36" s="24"/>
      <c r="AR36" s="24"/>
      <c r="AS36" s="24"/>
      <c r="AT36" s="24"/>
      <c r="AU36" s="24"/>
      <c r="AV36" s="24"/>
      <c r="AW36" s="24"/>
      <c r="AX36" s="24" t="s">
        <v>753</v>
      </c>
      <c r="AY36" s="24" t="s">
        <v>753</v>
      </c>
      <c r="AZ36" s="24" t="s">
        <v>753</v>
      </c>
      <c r="BA36" s="24" t="s">
        <v>753</v>
      </c>
      <c r="BB36" s="24"/>
      <c r="BC36" s="24"/>
      <c r="BD36" s="24"/>
      <c r="BE36" s="24"/>
      <c r="BF36" s="24"/>
      <c r="BG36" s="24"/>
      <c r="BH36" s="24"/>
      <c r="BI36" s="24"/>
      <c r="BJ36" s="24"/>
      <c r="BK36" s="24">
        <v>2</v>
      </c>
      <c r="BL36" s="24">
        <v>2</v>
      </c>
      <c r="BM36" s="24">
        <v>2</v>
      </c>
      <c r="BN36" s="24">
        <v>2</v>
      </c>
      <c r="BO36" s="24">
        <v>2</v>
      </c>
      <c r="BP36" s="24">
        <v>2</v>
      </c>
      <c r="BQ36" s="24">
        <v>2</v>
      </c>
      <c r="BR36" s="24">
        <v>2</v>
      </c>
      <c r="BS36" s="24">
        <v>2</v>
      </c>
      <c r="BT36" s="24">
        <v>2</v>
      </c>
      <c r="BU36" s="24">
        <v>2</v>
      </c>
      <c r="BV36" s="24">
        <v>2</v>
      </c>
      <c r="BW36" s="24">
        <v>2</v>
      </c>
      <c r="BX36" s="24">
        <v>2</v>
      </c>
      <c r="BY36" s="24">
        <v>2</v>
      </c>
      <c r="BZ36" s="24">
        <v>1</v>
      </c>
      <c r="CA36" s="24">
        <v>2</v>
      </c>
      <c r="CB36" s="24">
        <v>2</v>
      </c>
      <c r="CC36" s="24">
        <v>2</v>
      </c>
      <c r="CD36" s="24">
        <v>2</v>
      </c>
      <c r="CE36" s="24">
        <v>2</v>
      </c>
      <c r="CF36" s="24">
        <v>2</v>
      </c>
      <c r="CG36" s="24">
        <v>2</v>
      </c>
      <c r="CH36" s="24">
        <v>2</v>
      </c>
      <c r="CI36" s="24">
        <v>2</v>
      </c>
      <c r="CJ36" s="24">
        <v>2</v>
      </c>
      <c r="CK36" s="24">
        <v>1</v>
      </c>
      <c r="CL36" s="24">
        <v>2</v>
      </c>
      <c r="CM36" s="57">
        <f t="shared" si="16"/>
        <v>26</v>
      </c>
      <c r="CN36" s="67">
        <f t="shared" si="17"/>
        <v>0.9285714285714286</v>
      </c>
      <c r="CO36" s="57">
        <f t="shared" si="18"/>
        <v>2</v>
      </c>
      <c r="CP36" s="67">
        <f t="shared" si="19"/>
        <v>7.1428571428571425E-2</v>
      </c>
      <c r="CQ36" s="57">
        <f t="shared" si="20"/>
        <v>0</v>
      </c>
      <c r="CR36" s="67">
        <f t="shared" si="21"/>
        <v>0</v>
      </c>
      <c r="CS36" s="57">
        <f t="shared" si="22"/>
        <v>1.9285714285714286</v>
      </c>
      <c r="CT36" s="57" t="str">
        <f t="shared" si="8"/>
        <v>Đạt mục tiêu</v>
      </c>
    </row>
    <row r="37" spans="1:98" ht="56.25" hidden="1" customHeight="1">
      <c r="A37" s="21">
        <v>31</v>
      </c>
      <c r="B37" s="24"/>
      <c r="C37" s="190"/>
      <c r="D37" s="192"/>
      <c r="E37" s="190"/>
      <c r="F37" s="192"/>
      <c r="G37" s="20" t="s">
        <v>833</v>
      </c>
      <c r="H37" s="20" t="s">
        <v>967</v>
      </c>
      <c r="I37" s="46" t="s">
        <v>780</v>
      </c>
      <c r="J37" s="24" t="s">
        <v>330</v>
      </c>
      <c r="K37" s="52" t="s">
        <v>341</v>
      </c>
      <c r="L37" s="24" t="s">
        <v>298</v>
      </c>
      <c r="M37" s="24" t="s">
        <v>186</v>
      </c>
      <c r="N37" s="24"/>
      <c r="O37" s="24"/>
      <c r="P37" s="24"/>
      <c r="Q37" s="24"/>
      <c r="R37" s="24"/>
      <c r="S37" s="21"/>
      <c r="T37" s="24"/>
      <c r="U37" s="24"/>
      <c r="V37" s="24" t="s">
        <v>186</v>
      </c>
      <c r="W37" s="24"/>
      <c r="X37" s="24"/>
      <c r="Y37" s="28">
        <f t="shared" si="0"/>
        <v>1</v>
      </c>
      <c r="Z37" s="24"/>
      <c r="AA37" s="91"/>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t="s">
        <v>753</v>
      </c>
      <c r="BC37" s="24" t="s">
        <v>753</v>
      </c>
      <c r="BD37" s="24" t="s">
        <v>753</v>
      </c>
      <c r="BE37" s="24"/>
      <c r="BF37" s="24"/>
      <c r="BG37" s="24"/>
      <c r="BH37" s="24"/>
      <c r="BI37" s="24"/>
      <c r="BJ37" s="24"/>
      <c r="BK37" s="24">
        <v>2</v>
      </c>
      <c r="BL37" s="24">
        <v>2</v>
      </c>
      <c r="BM37" s="24">
        <v>2</v>
      </c>
      <c r="BN37" s="24">
        <v>2</v>
      </c>
      <c r="BO37" s="24">
        <v>2</v>
      </c>
      <c r="BP37" s="24">
        <v>2</v>
      </c>
      <c r="BQ37" s="24">
        <v>2</v>
      </c>
      <c r="BR37" s="24">
        <v>2</v>
      </c>
      <c r="BS37" s="24">
        <v>2</v>
      </c>
      <c r="BT37" s="24">
        <v>2</v>
      </c>
      <c r="BU37" s="24">
        <v>2</v>
      </c>
      <c r="BV37" s="24">
        <v>2</v>
      </c>
      <c r="BW37" s="24">
        <v>2</v>
      </c>
      <c r="BX37" s="24">
        <v>2</v>
      </c>
      <c r="BY37" s="24">
        <v>2</v>
      </c>
      <c r="BZ37" s="24">
        <v>2</v>
      </c>
      <c r="CA37" s="24">
        <v>2</v>
      </c>
      <c r="CB37" s="24">
        <v>2</v>
      </c>
      <c r="CC37" s="24">
        <v>2</v>
      </c>
      <c r="CD37" s="24">
        <v>2</v>
      </c>
      <c r="CE37" s="24">
        <v>2</v>
      </c>
      <c r="CF37" s="24">
        <v>2</v>
      </c>
      <c r="CG37" s="24">
        <v>2</v>
      </c>
      <c r="CH37" s="24">
        <v>2</v>
      </c>
      <c r="CI37" s="24">
        <v>2</v>
      </c>
      <c r="CJ37" s="24">
        <v>2</v>
      </c>
      <c r="CK37" s="24">
        <v>1</v>
      </c>
      <c r="CL37" s="24">
        <v>2</v>
      </c>
      <c r="CM37" s="57">
        <f t="shared" si="16"/>
        <v>27</v>
      </c>
      <c r="CN37" s="67">
        <f t="shared" si="17"/>
        <v>0.9642857142857143</v>
      </c>
      <c r="CO37" s="57">
        <f t="shared" si="18"/>
        <v>1</v>
      </c>
      <c r="CP37" s="67">
        <f t="shared" si="19"/>
        <v>3.5714285714285712E-2</v>
      </c>
      <c r="CQ37" s="57">
        <f t="shared" si="20"/>
        <v>0</v>
      </c>
      <c r="CR37" s="67">
        <f t="shared" si="21"/>
        <v>0</v>
      </c>
      <c r="CS37" s="57">
        <f t="shared" si="22"/>
        <v>1.9642857142857142</v>
      </c>
      <c r="CT37" s="57" t="str">
        <f t="shared" si="8"/>
        <v>Đạt mục tiêu</v>
      </c>
    </row>
    <row r="38" spans="1:98" ht="56.25" hidden="1" customHeight="1">
      <c r="A38" s="21">
        <v>32</v>
      </c>
      <c r="B38" s="24"/>
      <c r="C38" s="190"/>
      <c r="D38" s="192"/>
      <c r="E38" s="190"/>
      <c r="F38" s="192"/>
      <c r="G38" s="20" t="s">
        <v>835</v>
      </c>
      <c r="H38" s="20" t="s">
        <v>968</v>
      </c>
      <c r="I38" s="46" t="s">
        <v>780</v>
      </c>
      <c r="J38" s="24" t="s">
        <v>330</v>
      </c>
      <c r="K38" s="52" t="s">
        <v>341</v>
      </c>
      <c r="L38" s="24" t="s">
        <v>298</v>
      </c>
      <c r="M38" s="24" t="s">
        <v>186</v>
      </c>
      <c r="N38" s="24"/>
      <c r="O38" s="24"/>
      <c r="P38" s="24"/>
      <c r="Q38" s="24"/>
      <c r="R38" s="24"/>
      <c r="S38" s="21"/>
      <c r="T38" s="24"/>
      <c r="U38" s="24"/>
      <c r="V38" s="24"/>
      <c r="W38" s="24" t="s">
        <v>186</v>
      </c>
      <c r="X38" s="24"/>
      <c r="Y38" s="28">
        <f t="shared" si="0"/>
        <v>1</v>
      </c>
      <c r="Z38" s="24"/>
      <c r="AA38" s="91"/>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t="s">
        <v>753</v>
      </c>
      <c r="BF38" s="24" t="s">
        <v>753</v>
      </c>
      <c r="BG38" s="24" t="s">
        <v>753</v>
      </c>
      <c r="BH38" s="24"/>
      <c r="BI38" s="24"/>
      <c r="BJ38" s="24"/>
      <c r="BK38" s="24">
        <v>2</v>
      </c>
      <c r="BL38" s="24">
        <v>2</v>
      </c>
      <c r="BM38" s="24">
        <v>2</v>
      </c>
      <c r="BN38" s="24">
        <v>2</v>
      </c>
      <c r="BO38" s="24">
        <v>2</v>
      </c>
      <c r="BP38" s="24">
        <v>2</v>
      </c>
      <c r="BQ38" s="24">
        <v>2</v>
      </c>
      <c r="BR38" s="24">
        <v>2</v>
      </c>
      <c r="BS38" s="24">
        <v>2</v>
      </c>
      <c r="BT38" s="24">
        <v>2</v>
      </c>
      <c r="BU38" s="24">
        <v>2</v>
      </c>
      <c r="BV38" s="24">
        <v>2</v>
      </c>
      <c r="BW38" s="24">
        <v>2</v>
      </c>
      <c r="BX38" s="24">
        <v>2</v>
      </c>
      <c r="BY38" s="24">
        <v>2</v>
      </c>
      <c r="BZ38" s="24">
        <v>2</v>
      </c>
      <c r="CA38" s="24">
        <v>2</v>
      </c>
      <c r="CB38" s="24">
        <v>2</v>
      </c>
      <c r="CC38" s="24">
        <v>2</v>
      </c>
      <c r="CD38" s="24">
        <v>2</v>
      </c>
      <c r="CE38" s="24">
        <v>2</v>
      </c>
      <c r="CF38" s="24">
        <v>2</v>
      </c>
      <c r="CG38" s="24">
        <v>2</v>
      </c>
      <c r="CH38" s="24">
        <v>2</v>
      </c>
      <c r="CI38" s="24">
        <v>2</v>
      </c>
      <c r="CJ38" s="24">
        <v>2</v>
      </c>
      <c r="CK38" s="24">
        <v>1</v>
      </c>
      <c r="CL38" s="24">
        <v>2</v>
      </c>
      <c r="CM38" s="57">
        <f t="shared" si="16"/>
        <v>27</v>
      </c>
      <c r="CN38" s="67">
        <f t="shared" si="17"/>
        <v>0.9642857142857143</v>
      </c>
      <c r="CO38" s="57">
        <f t="shared" si="18"/>
        <v>1</v>
      </c>
      <c r="CP38" s="67">
        <f t="shared" si="19"/>
        <v>3.5714285714285712E-2</v>
      </c>
      <c r="CQ38" s="57">
        <f t="shared" si="20"/>
        <v>0</v>
      </c>
      <c r="CR38" s="67">
        <f t="shared" si="21"/>
        <v>0</v>
      </c>
      <c r="CS38" s="57">
        <f t="shared" si="22"/>
        <v>1.9642857142857142</v>
      </c>
      <c r="CT38" s="57" t="str">
        <f t="shared" si="8"/>
        <v>Đạt mục tiêu</v>
      </c>
    </row>
    <row r="39" spans="1:98" ht="56.25" hidden="1" customHeight="1">
      <c r="A39" s="21">
        <v>33</v>
      </c>
      <c r="B39" s="24"/>
      <c r="C39" s="182"/>
      <c r="D39" s="193"/>
      <c r="E39" s="182"/>
      <c r="F39" s="193"/>
      <c r="G39" s="20" t="s">
        <v>970</v>
      </c>
      <c r="H39" s="20" t="s">
        <v>969</v>
      </c>
      <c r="I39" s="46" t="s">
        <v>780</v>
      </c>
      <c r="J39" s="24" t="s">
        <v>330</v>
      </c>
      <c r="K39" s="52" t="s">
        <v>341</v>
      </c>
      <c r="L39" s="24" t="s">
        <v>298</v>
      </c>
      <c r="M39" s="24" t="s">
        <v>186</v>
      </c>
      <c r="N39" s="24"/>
      <c r="O39" s="24"/>
      <c r="P39" s="24"/>
      <c r="Q39" s="24"/>
      <c r="R39" s="24"/>
      <c r="S39" s="21"/>
      <c r="T39" s="24"/>
      <c r="U39" s="24"/>
      <c r="V39" s="24"/>
      <c r="W39" s="24"/>
      <c r="X39" s="24" t="s">
        <v>186</v>
      </c>
      <c r="Y39" s="28">
        <f t="shared" si="0"/>
        <v>1</v>
      </c>
      <c r="Z39" s="24"/>
      <c r="AA39" s="91"/>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t="s">
        <v>753</v>
      </c>
      <c r="BI39" s="24" t="s">
        <v>753</v>
      </c>
      <c r="BJ39" s="24" t="s">
        <v>753</v>
      </c>
      <c r="BK39" s="24">
        <v>2</v>
      </c>
      <c r="BL39" s="24">
        <v>2</v>
      </c>
      <c r="BM39" s="24">
        <v>2</v>
      </c>
      <c r="BN39" s="24">
        <v>2</v>
      </c>
      <c r="BO39" s="24">
        <v>2</v>
      </c>
      <c r="BP39" s="24">
        <v>2</v>
      </c>
      <c r="BQ39" s="24">
        <v>2</v>
      </c>
      <c r="BR39" s="24">
        <v>2</v>
      </c>
      <c r="BS39" s="24">
        <v>2</v>
      </c>
      <c r="BT39" s="24">
        <v>2</v>
      </c>
      <c r="BU39" s="24">
        <v>2</v>
      </c>
      <c r="BV39" s="24">
        <v>2</v>
      </c>
      <c r="BW39" s="24">
        <v>2</v>
      </c>
      <c r="BX39" s="24">
        <v>2</v>
      </c>
      <c r="BY39" s="24">
        <v>2</v>
      </c>
      <c r="BZ39" s="24">
        <v>2</v>
      </c>
      <c r="CA39" s="24">
        <v>2</v>
      </c>
      <c r="CB39" s="24">
        <v>2</v>
      </c>
      <c r="CC39" s="24">
        <v>2</v>
      </c>
      <c r="CD39" s="24">
        <v>2</v>
      </c>
      <c r="CE39" s="24">
        <v>2</v>
      </c>
      <c r="CF39" s="24">
        <v>2</v>
      </c>
      <c r="CG39" s="24">
        <v>2</v>
      </c>
      <c r="CH39" s="24">
        <v>2</v>
      </c>
      <c r="CI39" s="24">
        <v>2</v>
      </c>
      <c r="CJ39" s="24">
        <v>2</v>
      </c>
      <c r="CK39" s="24">
        <v>2</v>
      </c>
      <c r="CL39" s="24">
        <v>2</v>
      </c>
      <c r="CM39" s="57">
        <f t="shared" si="16"/>
        <v>28</v>
      </c>
      <c r="CN39" s="67">
        <f t="shared" si="17"/>
        <v>1</v>
      </c>
      <c r="CO39" s="57">
        <f t="shared" si="18"/>
        <v>0</v>
      </c>
      <c r="CP39" s="67">
        <f t="shared" si="19"/>
        <v>0</v>
      </c>
      <c r="CQ39" s="57">
        <f t="shared" si="20"/>
        <v>0</v>
      </c>
      <c r="CR39" s="67">
        <f t="shared" si="21"/>
        <v>0</v>
      </c>
      <c r="CS39" s="57">
        <f t="shared" si="22"/>
        <v>2</v>
      </c>
      <c r="CT39" s="57" t="str">
        <f t="shared" si="8"/>
        <v>Đạt mục tiêu</v>
      </c>
    </row>
    <row r="40" spans="1:98" ht="73.5" hidden="1" customHeight="1">
      <c r="A40" s="21">
        <v>34</v>
      </c>
      <c r="B40" s="24">
        <v>43</v>
      </c>
      <c r="C40" s="50" t="s">
        <v>35</v>
      </c>
      <c r="D40" s="55" t="s">
        <v>10</v>
      </c>
      <c r="E40" s="50" t="s">
        <v>19</v>
      </c>
      <c r="F40" s="55" t="s">
        <v>12</v>
      </c>
      <c r="G40" s="50" t="s">
        <v>19</v>
      </c>
      <c r="H40" s="142" t="s">
        <v>1511</v>
      </c>
      <c r="I40" s="52" t="s">
        <v>780</v>
      </c>
      <c r="J40" s="24" t="s">
        <v>1402</v>
      </c>
      <c r="K40" s="52" t="s">
        <v>341</v>
      </c>
      <c r="L40" s="24" t="s">
        <v>298</v>
      </c>
      <c r="M40" s="24" t="s">
        <v>186</v>
      </c>
      <c r="N40" s="24"/>
      <c r="O40" s="24"/>
      <c r="P40" s="24"/>
      <c r="Q40" s="24"/>
      <c r="R40" s="24"/>
      <c r="S40" s="21"/>
      <c r="T40" s="24"/>
      <c r="U40" s="24"/>
      <c r="V40" s="24"/>
      <c r="W40" s="24" t="s">
        <v>186</v>
      </c>
      <c r="X40" s="24"/>
      <c r="Y40" s="28">
        <f t="shared" si="0"/>
        <v>1</v>
      </c>
      <c r="Z40" s="24"/>
      <c r="AA40" s="91">
        <v>1</v>
      </c>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t="s">
        <v>754</v>
      </c>
      <c r="BF40" s="24"/>
      <c r="BG40" s="24"/>
      <c r="BH40" s="24"/>
      <c r="BI40" s="24"/>
      <c r="BJ40" s="24"/>
      <c r="BK40" s="24">
        <v>2</v>
      </c>
      <c r="BL40" s="24">
        <v>2</v>
      </c>
      <c r="BM40" s="24">
        <v>2</v>
      </c>
      <c r="BN40" s="24">
        <v>2</v>
      </c>
      <c r="BO40" s="24">
        <v>2</v>
      </c>
      <c r="BP40" s="24">
        <v>2</v>
      </c>
      <c r="BQ40" s="24">
        <v>2</v>
      </c>
      <c r="BR40" s="24">
        <v>2</v>
      </c>
      <c r="BS40" s="24">
        <v>2</v>
      </c>
      <c r="BT40" s="24">
        <v>2</v>
      </c>
      <c r="BU40" s="24">
        <v>2</v>
      </c>
      <c r="BV40" s="24">
        <v>2</v>
      </c>
      <c r="BW40" s="24">
        <v>2</v>
      </c>
      <c r="BX40" s="24">
        <v>2</v>
      </c>
      <c r="BY40" s="24">
        <v>2</v>
      </c>
      <c r="BZ40" s="24">
        <v>2</v>
      </c>
      <c r="CA40" s="24">
        <v>2</v>
      </c>
      <c r="CB40" s="24">
        <v>2</v>
      </c>
      <c r="CC40" s="24">
        <v>2</v>
      </c>
      <c r="CD40" s="24">
        <v>2</v>
      </c>
      <c r="CE40" s="24">
        <v>2</v>
      </c>
      <c r="CF40" s="24">
        <v>2</v>
      </c>
      <c r="CG40" s="24">
        <v>2</v>
      </c>
      <c r="CH40" s="24">
        <v>2</v>
      </c>
      <c r="CI40" s="24">
        <v>2</v>
      </c>
      <c r="CJ40" s="24">
        <v>2</v>
      </c>
      <c r="CK40" s="24">
        <v>1</v>
      </c>
      <c r="CL40" s="24">
        <v>2</v>
      </c>
      <c r="CM40" s="57">
        <f t="shared" si="16"/>
        <v>27</v>
      </c>
      <c r="CN40" s="67">
        <f t="shared" si="17"/>
        <v>0.9642857142857143</v>
      </c>
      <c r="CO40" s="57">
        <f t="shared" si="18"/>
        <v>1</v>
      </c>
      <c r="CP40" s="67">
        <f t="shared" si="19"/>
        <v>3.5714285714285712E-2</v>
      </c>
      <c r="CQ40" s="57">
        <f t="shared" si="20"/>
        <v>0</v>
      </c>
      <c r="CR40" s="67">
        <f t="shared" si="21"/>
        <v>0</v>
      </c>
      <c r="CS40" s="57">
        <f t="shared" si="22"/>
        <v>1.9642857142857142</v>
      </c>
      <c r="CT40" s="57" t="str">
        <f t="shared" si="8"/>
        <v>Đạt mục tiêu</v>
      </c>
    </row>
    <row r="41" spans="1:98" ht="56.25" hidden="1" customHeight="1">
      <c r="A41" s="21">
        <v>35</v>
      </c>
      <c r="B41" s="24">
        <v>44</v>
      </c>
      <c r="C41" s="181" t="s">
        <v>5</v>
      </c>
      <c r="D41" s="191" t="s">
        <v>10</v>
      </c>
      <c r="E41" s="181" t="s">
        <v>24</v>
      </c>
      <c r="F41" s="191" t="s">
        <v>54</v>
      </c>
      <c r="G41" s="20" t="s">
        <v>24</v>
      </c>
      <c r="H41" s="143" t="s">
        <v>1512</v>
      </c>
      <c r="I41" s="52" t="s">
        <v>780</v>
      </c>
      <c r="J41" s="24" t="s">
        <v>1402</v>
      </c>
      <c r="K41" s="52" t="s">
        <v>341</v>
      </c>
      <c r="L41" s="24" t="s">
        <v>298</v>
      </c>
      <c r="M41" s="24" t="s">
        <v>186</v>
      </c>
      <c r="N41" s="24"/>
      <c r="O41" s="24"/>
      <c r="P41" s="24"/>
      <c r="Q41" s="24"/>
      <c r="R41" s="24"/>
      <c r="S41" s="21"/>
      <c r="T41" s="24"/>
      <c r="U41" s="24"/>
      <c r="V41" s="24"/>
      <c r="W41" s="24"/>
      <c r="X41" s="24" t="s">
        <v>186</v>
      </c>
      <c r="Y41" s="28">
        <f t="shared" si="0"/>
        <v>1</v>
      </c>
      <c r="Z41" s="24"/>
      <c r="AA41" s="91"/>
      <c r="AB41" s="24"/>
      <c r="AC41" s="24" t="s">
        <v>753</v>
      </c>
      <c r="AD41" s="24" t="s">
        <v>753</v>
      </c>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t="s">
        <v>754</v>
      </c>
      <c r="BI41" s="24"/>
      <c r="BJ41" s="24"/>
      <c r="BK41" s="24">
        <v>2</v>
      </c>
      <c r="BL41" s="24">
        <v>2</v>
      </c>
      <c r="BM41" s="24">
        <v>2</v>
      </c>
      <c r="BN41" s="57">
        <v>2</v>
      </c>
      <c r="BO41" s="57">
        <v>2</v>
      </c>
      <c r="BP41" s="24">
        <v>1</v>
      </c>
      <c r="BQ41" s="24">
        <v>2</v>
      </c>
      <c r="BR41" s="24">
        <v>2</v>
      </c>
      <c r="BS41" s="24">
        <v>2</v>
      </c>
      <c r="BT41" s="24">
        <v>2</v>
      </c>
      <c r="BU41" s="24">
        <v>2</v>
      </c>
      <c r="BV41" s="24">
        <v>2</v>
      </c>
      <c r="BW41" s="24">
        <v>2</v>
      </c>
      <c r="BX41" s="24">
        <v>2</v>
      </c>
      <c r="BY41" s="24">
        <v>2</v>
      </c>
      <c r="BZ41" s="24">
        <v>1</v>
      </c>
      <c r="CA41" s="24">
        <v>2</v>
      </c>
      <c r="CB41" s="24">
        <v>2</v>
      </c>
      <c r="CC41" s="57">
        <v>2</v>
      </c>
      <c r="CD41" s="57">
        <v>2</v>
      </c>
      <c r="CE41" s="57">
        <v>2</v>
      </c>
      <c r="CF41" s="24">
        <v>2</v>
      </c>
      <c r="CG41" s="24">
        <v>2</v>
      </c>
      <c r="CH41" s="24">
        <v>2</v>
      </c>
      <c r="CI41" s="24">
        <v>2</v>
      </c>
      <c r="CJ41" s="24">
        <v>2</v>
      </c>
      <c r="CK41" s="24">
        <v>1</v>
      </c>
      <c r="CL41" s="24">
        <v>1</v>
      </c>
      <c r="CM41" s="57">
        <f t="shared" si="16"/>
        <v>24</v>
      </c>
      <c r="CN41" s="67">
        <f t="shared" si="17"/>
        <v>0.8571428571428571</v>
      </c>
      <c r="CO41" s="57">
        <f t="shared" si="18"/>
        <v>4</v>
      </c>
      <c r="CP41" s="67">
        <f t="shared" si="19"/>
        <v>0.14285714285714285</v>
      </c>
      <c r="CQ41" s="57">
        <f t="shared" si="20"/>
        <v>0</v>
      </c>
      <c r="CR41" s="67">
        <f t="shared" si="21"/>
        <v>0</v>
      </c>
      <c r="CS41" s="57">
        <f t="shared" si="22"/>
        <v>1.8571428571428572</v>
      </c>
      <c r="CT41" s="57" t="str">
        <f t="shared" si="8"/>
        <v>Đạt mục tiêu</v>
      </c>
    </row>
    <row r="42" spans="1:98" ht="56.25" hidden="1" customHeight="1">
      <c r="A42" s="21">
        <v>36</v>
      </c>
      <c r="B42" s="24"/>
      <c r="C42" s="190"/>
      <c r="D42" s="192"/>
      <c r="E42" s="190"/>
      <c r="F42" s="192"/>
      <c r="G42" s="20" t="s">
        <v>836</v>
      </c>
      <c r="H42" s="20" t="s">
        <v>972</v>
      </c>
      <c r="I42" s="52" t="s">
        <v>780</v>
      </c>
      <c r="J42" s="24" t="s">
        <v>330</v>
      </c>
      <c r="K42" s="52" t="s">
        <v>341</v>
      </c>
      <c r="L42" s="24" t="s">
        <v>298</v>
      </c>
      <c r="M42" s="24" t="s">
        <v>186</v>
      </c>
      <c r="N42" s="24"/>
      <c r="O42" s="24" t="s">
        <v>186</v>
      </c>
      <c r="P42" s="24"/>
      <c r="Q42" s="24"/>
      <c r="R42" s="24"/>
      <c r="S42" s="21"/>
      <c r="T42" s="24"/>
      <c r="U42" s="24"/>
      <c r="V42" s="24"/>
      <c r="W42" s="24"/>
      <c r="X42" s="24"/>
      <c r="Y42" s="28">
        <f t="shared" si="0"/>
        <v>1</v>
      </c>
      <c r="Z42" s="24"/>
      <c r="AA42" s="93"/>
      <c r="AB42" s="24"/>
      <c r="AC42" s="24"/>
      <c r="AD42" s="24"/>
      <c r="AE42" s="24" t="s">
        <v>753</v>
      </c>
      <c r="AF42" s="24" t="s">
        <v>753</v>
      </c>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v>2</v>
      </c>
      <c r="BL42" s="24">
        <v>2</v>
      </c>
      <c r="BM42" s="24">
        <v>2</v>
      </c>
      <c r="BN42" s="24">
        <v>2</v>
      </c>
      <c r="BO42" s="24">
        <v>2</v>
      </c>
      <c r="BP42" s="24">
        <v>2</v>
      </c>
      <c r="BQ42" s="24">
        <v>2</v>
      </c>
      <c r="BR42" s="24">
        <v>2</v>
      </c>
      <c r="BS42" s="24">
        <v>2</v>
      </c>
      <c r="BT42" s="24">
        <v>2</v>
      </c>
      <c r="BU42" s="24">
        <v>2</v>
      </c>
      <c r="BV42" s="24">
        <v>2</v>
      </c>
      <c r="BW42" s="24">
        <v>2</v>
      </c>
      <c r="BX42" s="24">
        <v>1</v>
      </c>
      <c r="BY42" s="24">
        <v>2</v>
      </c>
      <c r="BZ42" s="24">
        <v>1</v>
      </c>
      <c r="CA42" s="24">
        <v>2</v>
      </c>
      <c r="CB42" s="24">
        <v>2</v>
      </c>
      <c r="CC42" s="24">
        <v>2</v>
      </c>
      <c r="CD42" s="24">
        <v>2</v>
      </c>
      <c r="CE42" s="24">
        <v>2</v>
      </c>
      <c r="CF42" s="24">
        <v>2</v>
      </c>
      <c r="CG42" s="24">
        <v>2</v>
      </c>
      <c r="CH42" s="24">
        <v>2</v>
      </c>
      <c r="CI42" s="24">
        <v>2</v>
      </c>
      <c r="CJ42" s="24">
        <v>2</v>
      </c>
      <c r="CK42" s="24">
        <v>2</v>
      </c>
      <c r="CL42" s="24">
        <v>2</v>
      </c>
      <c r="CM42" s="57">
        <f t="shared" si="16"/>
        <v>26</v>
      </c>
      <c r="CN42" s="67">
        <f t="shared" si="17"/>
        <v>0.9285714285714286</v>
      </c>
      <c r="CO42" s="57">
        <f t="shared" si="18"/>
        <v>2</v>
      </c>
      <c r="CP42" s="67">
        <f t="shared" si="19"/>
        <v>7.1428571428571425E-2</v>
      </c>
      <c r="CQ42" s="57">
        <f t="shared" si="20"/>
        <v>0</v>
      </c>
      <c r="CR42" s="67">
        <f t="shared" si="21"/>
        <v>0</v>
      </c>
      <c r="CS42" s="57">
        <f t="shared" si="22"/>
        <v>1.9285714285714286</v>
      </c>
      <c r="CT42" s="57" t="str">
        <f t="shared" si="8"/>
        <v>Đạt mục tiêu</v>
      </c>
    </row>
    <row r="43" spans="1:98" ht="56.25" hidden="1" customHeight="1">
      <c r="A43" s="21">
        <v>37</v>
      </c>
      <c r="B43" s="24"/>
      <c r="C43" s="182"/>
      <c r="D43" s="193"/>
      <c r="E43" s="182"/>
      <c r="F43" s="193"/>
      <c r="G43" s="20" t="s">
        <v>838</v>
      </c>
      <c r="H43" s="20" t="s">
        <v>974</v>
      </c>
      <c r="I43" s="52" t="s">
        <v>780</v>
      </c>
      <c r="J43" s="24" t="s">
        <v>330</v>
      </c>
      <c r="K43" s="52" t="s">
        <v>341</v>
      </c>
      <c r="L43" s="24" t="s">
        <v>298</v>
      </c>
      <c r="M43" s="24" t="s">
        <v>186</v>
      </c>
      <c r="N43" s="24"/>
      <c r="O43" s="24"/>
      <c r="P43" s="24"/>
      <c r="Q43" s="24"/>
      <c r="R43" s="24"/>
      <c r="S43" s="21" t="s">
        <v>186</v>
      </c>
      <c r="T43" s="24"/>
      <c r="U43" s="24"/>
      <c r="V43" s="24"/>
      <c r="W43" s="24"/>
      <c r="X43" s="24"/>
      <c r="Y43" s="28">
        <f t="shared" si="0"/>
        <v>1</v>
      </c>
      <c r="Z43" s="24"/>
      <c r="AA43" s="91"/>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v>2</v>
      </c>
      <c r="BL43" s="24">
        <v>2</v>
      </c>
      <c r="BM43" s="24">
        <v>2</v>
      </c>
      <c r="BN43" s="24">
        <v>2</v>
      </c>
      <c r="BO43" s="24">
        <v>2</v>
      </c>
      <c r="BP43" s="24">
        <v>2</v>
      </c>
      <c r="BQ43" s="24">
        <v>2</v>
      </c>
      <c r="BR43" s="24">
        <v>2</v>
      </c>
      <c r="BS43" s="24">
        <v>2</v>
      </c>
      <c r="BT43" s="24">
        <v>2</v>
      </c>
      <c r="BU43" s="24">
        <v>2</v>
      </c>
      <c r="BV43" s="24">
        <v>2</v>
      </c>
      <c r="BW43" s="24">
        <v>2</v>
      </c>
      <c r="BX43" s="24">
        <v>2</v>
      </c>
      <c r="BY43" s="24">
        <v>2</v>
      </c>
      <c r="BZ43" s="24">
        <v>1</v>
      </c>
      <c r="CA43" s="24">
        <v>2</v>
      </c>
      <c r="CB43" s="24">
        <v>2</v>
      </c>
      <c r="CC43" s="24">
        <v>2</v>
      </c>
      <c r="CD43" s="24">
        <v>2</v>
      </c>
      <c r="CE43" s="24">
        <v>2</v>
      </c>
      <c r="CF43" s="24">
        <v>2</v>
      </c>
      <c r="CG43" s="24">
        <v>2</v>
      </c>
      <c r="CH43" s="24">
        <v>2</v>
      </c>
      <c r="CI43" s="24">
        <v>2</v>
      </c>
      <c r="CJ43" s="24">
        <v>2</v>
      </c>
      <c r="CK43" s="24">
        <v>1</v>
      </c>
      <c r="CL43" s="24">
        <v>2</v>
      </c>
      <c r="CM43" s="57">
        <f t="shared" si="16"/>
        <v>26</v>
      </c>
      <c r="CN43" s="67">
        <f t="shared" si="17"/>
        <v>0.9285714285714286</v>
      </c>
      <c r="CO43" s="57">
        <f t="shared" si="18"/>
        <v>2</v>
      </c>
      <c r="CP43" s="67">
        <f t="shared" si="19"/>
        <v>7.1428571428571425E-2</v>
      </c>
      <c r="CQ43" s="57">
        <f t="shared" si="20"/>
        <v>0</v>
      </c>
      <c r="CR43" s="67">
        <f t="shared" si="21"/>
        <v>0</v>
      </c>
      <c r="CS43" s="57">
        <f t="shared" si="22"/>
        <v>1.9285714285714286</v>
      </c>
      <c r="CT43" s="57" t="str">
        <f t="shared" si="8"/>
        <v>Đạt mục tiêu</v>
      </c>
    </row>
    <row r="44" spans="1:98" ht="56.25" hidden="1" customHeight="1">
      <c r="A44" s="21">
        <v>38</v>
      </c>
      <c r="B44" s="24">
        <v>45</v>
      </c>
      <c r="C44" s="181" t="s">
        <v>180</v>
      </c>
      <c r="D44" s="191" t="s">
        <v>12</v>
      </c>
      <c r="E44" s="181" t="s">
        <v>181</v>
      </c>
      <c r="F44" s="191" t="s">
        <v>12</v>
      </c>
      <c r="G44" s="20" t="s">
        <v>839</v>
      </c>
      <c r="H44" s="20" t="s">
        <v>975</v>
      </c>
      <c r="I44" s="52" t="s">
        <v>780</v>
      </c>
      <c r="J44" s="24" t="s">
        <v>330</v>
      </c>
      <c r="K44" s="52" t="s">
        <v>341</v>
      </c>
      <c r="L44" s="24" t="s">
        <v>298</v>
      </c>
      <c r="M44" s="24" t="s">
        <v>186</v>
      </c>
      <c r="N44" s="24"/>
      <c r="O44" s="24"/>
      <c r="P44" s="24"/>
      <c r="Q44" s="24"/>
      <c r="R44" s="24"/>
      <c r="S44" s="21"/>
      <c r="T44" s="24" t="s">
        <v>186</v>
      </c>
      <c r="U44" s="24"/>
      <c r="V44" s="24"/>
      <c r="W44" s="24"/>
      <c r="X44" s="24"/>
      <c r="Y44" s="28">
        <f t="shared" si="0"/>
        <v>1</v>
      </c>
      <c r="Z44" s="24"/>
      <c r="AA44" s="91"/>
      <c r="AB44" s="24"/>
      <c r="AC44" s="24"/>
      <c r="AD44" s="24"/>
      <c r="AE44" s="24"/>
      <c r="AF44" s="24"/>
      <c r="AG44" s="24"/>
      <c r="AH44" s="24"/>
      <c r="AI44" s="24"/>
      <c r="AJ44" s="24"/>
      <c r="AK44" s="24"/>
      <c r="AL44" s="24"/>
      <c r="AM44" s="24"/>
      <c r="AN44" s="24"/>
      <c r="AO44" s="24"/>
      <c r="AP44" s="24"/>
      <c r="AQ44" s="24"/>
      <c r="AR44" s="24"/>
      <c r="AS44" s="24"/>
      <c r="AT44" s="24" t="s">
        <v>753</v>
      </c>
      <c r="AU44" s="24" t="s">
        <v>753</v>
      </c>
      <c r="AV44" s="24" t="s">
        <v>753</v>
      </c>
      <c r="AW44" s="24" t="s">
        <v>753</v>
      </c>
      <c r="AX44" s="24"/>
      <c r="AY44" s="24"/>
      <c r="AZ44" s="24"/>
      <c r="BA44" s="24"/>
      <c r="BB44" s="24"/>
      <c r="BC44" s="24"/>
      <c r="BD44" s="24"/>
      <c r="BE44" s="24"/>
      <c r="BF44" s="24"/>
      <c r="BG44" s="24"/>
      <c r="BH44" s="24"/>
      <c r="BI44" s="24"/>
      <c r="BJ44" s="24"/>
      <c r="BK44" s="24">
        <v>2</v>
      </c>
      <c r="BL44" s="24">
        <v>1</v>
      </c>
      <c r="BM44" s="24">
        <v>2</v>
      </c>
      <c r="BN44" s="24">
        <v>1</v>
      </c>
      <c r="BO44" s="24">
        <v>1</v>
      </c>
      <c r="BP44" s="24">
        <v>2</v>
      </c>
      <c r="BQ44" s="24">
        <v>2</v>
      </c>
      <c r="BR44" s="24">
        <v>2</v>
      </c>
      <c r="BS44" s="24">
        <v>2</v>
      </c>
      <c r="BT44" s="24">
        <v>2</v>
      </c>
      <c r="BU44" s="24">
        <v>2</v>
      </c>
      <c r="BV44" s="24">
        <v>2</v>
      </c>
      <c r="BW44" s="24">
        <v>2</v>
      </c>
      <c r="BX44" s="24">
        <v>2</v>
      </c>
      <c r="BY44" s="24">
        <v>2</v>
      </c>
      <c r="BZ44" s="24">
        <v>1</v>
      </c>
      <c r="CA44" s="24">
        <v>2</v>
      </c>
      <c r="CB44" s="24">
        <v>2</v>
      </c>
      <c r="CC44" s="24">
        <v>2</v>
      </c>
      <c r="CD44" s="24">
        <v>2</v>
      </c>
      <c r="CE44" s="24">
        <v>2</v>
      </c>
      <c r="CF44" s="24">
        <v>2</v>
      </c>
      <c r="CG44" s="24">
        <v>2</v>
      </c>
      <c r="CH44" s="24">
        <v>2</v>
      </c>
      <c r="CI44" s="24">
        <v>2</v>
      </c>
      <c r="CJ44" s="24">
        <v>2</v>
      </c>
      <c r="CK44" s="24">
        <v>1</v>
      </c>
      <c r="CL44" s="24">
        <v>2</v>
      </c>
      <c r="CM44" s="57">
        <f t="shared" si="16"/>
        <v>23</v>
      </c>
      <c r="CN44" s="67">
        <f t="shared" si="17"/>
        <v>0.8214285714285714</v>
      </c>
      <c r="CO44" s="57">
        <f t="shared" si="18"/>
        <v>5</v>
      </c>
      <c r="CP44" s="67">
        <f t="shared" si="19"/>
        <v>0.17857142857142858</v>
      </c>
      <c r="CQ44" s="57">
        <f t="shared" si="20"/>
        <v>0</v>
      </c>
      <c r="CR44" s="67">
        <f t="shared" si="21"/>
        <v>0</v>
      </c>
      <c r="CS44" s="57">
        <f t="shared" si="22"/>
        <v>1.8214285714285714</v>
      </c>
      <c r="CT44" s="57" t="str">
        <f t="shared" si="8"/>
        <v>Đạt mục tiêu</v>
      </c>
    </row>
    <row r="45" spans="1:98" ht="56.25" hidden="1" customHeight="1">
      <c r="A45" s="21">
        <v>39</v>
      </c>
      <c r="B45" s="24"/>
      <c r="C45" s="190"/>
      <c r="D45" s="192"/>
      <c r="E45" s="190"/>
      <c r="F45" s="192"/>
      <c r="G45" s="20" t="s">
        <v>840</v>
      </c>
      <c r="H45" s="20" t="s">
        <v>976</v>
      </c>
      <c r="I45" s="52" t="s">
        <v>780</v>
      </c>
      <c r="J45" s="24" t="s">
        <v>330</v>
      </c>
      <c r="K45" s="52" t="s">
        <v>341</v>
      </c>
      <c r="L45" s="24" t="s">
        <v>298</v>
      </c>
      <c r="M45" s="24" t="s">
        <v>186</v>
      </c>
      <c r="N45" s="24"/>
      <c r="O45" s="24"/>
      <c r="P45" s="24"/>
      <c r="Q45" s="24"/>
      <c r="R45" s="24"/>
      <c r="S45" s="21"/>
      <c r="T45" s="24"/>
      <c r="U45" s="24" t="s">
        <v>186</v>
      </c>
      <c r="V45" s="24"/>
      <c r="W45" s="24"/>
      <c r="X45" s="24"/>
      <c r="Y45" s="28">
        <f t="shared" si="0"/>
        <v>1</v>
      </c>
      <c r="Z45" s="24"/>
      <c r="AA45" s="91"/>
      <c r="AB45" s="24"/>
      <c r="AC45" s="24"/>
      <c r="AD45" s="24"/>
      <c r="AE45" s="24"/>
      <c r="AF45" s="24"/>
      <c r="AG45" s="24"/>
      <c r="AH45" s="24"/>
      <c r="AI45" s="24"/>
      <c r="AJ45" s="24"/>
      <c r="AK45" s="24"/>
      <c r="AL45" s="24"/>
      <c r="AM45" s="24"/>
      <c r="AN45" s="24"/>
      <c r="AO45" s="24"/>
      <c r="AP45" s="24"/>
      <c r="AQ45" s="24"/>
      <c r="AR45" s="24"/>
      <c r="AS45" s="24"/>
      <c r="AT45" s="24"/>
      <c r="AU45" s="24"/>
      <c r="AV45" s="24"/>
      <c r="AW45" s="24"/>
      <c r="AX45" s="24" t="s">
        <v>753</v>
      </c>
      <c r="AY45" s="24" t="s">
        <v>753</v>
      </c>
      <c r="AZ45" s="24" t="s">
        <v>753</v>
      </c>
      <c r="BA45" s="24" t="s">
        <v>753</v>
      </c>
      <c r="BB45" s="24"/>
      <c r="BC45" s="24"/>
      <c r="BD45" s="24"/>
      <c r="BE45" s="24"/>
      <c r="BF45" s="24"/>
      <c r="BG45" s="24"/>
      <c r="BH45" s="24"/>
      <c r="BI45" s="24"/>
      <c r="BJ45" s="24"/>
      <c r="BK45" s="24">
        <v>2</v>
      </c>
      <c r="BL45" s="24">
        <v>2</v>
      </c>
      <c r="BM45" s="24">
        <v>2</v>
      </c>
      <c r="BN45" s="24">
        <v>2</v>
      </c>
      <c r="BO45" s="24">
        <v>2</v>
      </c>
      <c r="BP45" s="24">
        <v>2</v>
      </c>
      <c r="BQ45" s="24">
        <v>2</v>
      </c>
      <c r="BR45" s="24">
        <v>2</v>
      </c>
      <c r="BS45" s="24">
        <v>2</v>
      </c>
      <c r="BT45" s="24">
        <v>2</v>
      </c>
      <c r="BU45" s="24">
        <v>2</v>
      </c>
      <c r="BV45" s="24">
        <v>2</v>
      </c>
      <c r="BW45" s="24">
        <v>2</v>
      </c>
      <c r="BX45" s="24">
        <v>2</v>
      </c>
      <c r="BY45" s="24">
        <v>2</v>
      </c>
      <c r="BZ45" s="24">
        <v>1</v>
      </c>
      <c r="CA45" s="24">
        <v>2</v>
      </c>
      <c r="CB45" s="24">
        <v>2</v>
      </c>
      <c r="CC45" s="24">
        <v>2</v>
      </c>
      <c r="CD45" s="24">
        <v>1</v>
      </c>
      <c r="CE45" s="24">
        <v>2</v>
      </c>
      <c r="CF45" s="24">
        <v>2</v>
      </c>
      <c r="CG45" s="24">
        <v>2</v>
      </c>
      <c r="CH45" s="24">
        <v>2</v>
      </c>
      <c r="CI45" s="24">
        <v>2</v>
      </c>
      <c r="CJ45" s="24">
        <v>2</v>
      </c>
      <c r="CK45" s="24">
        <v>1</v>
      </c>
      <c r="CL45" s="24">
        <v>2</v>
      </c>
      <c r="CM45" s="57">
        <f t="shared" si="16"/>
        <v>25</v>
      </c>
      <c r="CN45" s="67">
        <f t="shared" si="17"/>
        <v>0.8928571428571429</v>
      </c>
      <c r="CO45" s="57">
        <f t="shared" si="18"/>
        <v>3</v>
      </c>
      <c r="CP45" s="67">
        <f t="shared" si="19"/>
        <v>0.10714285714285714</v>
      </c>
      <c r="CQ45" s="57">
        <f t="shared" si="20"/>
        <v>0</v>
      </c>
      <c r="CR45" s="67">
        <f t="shared" si="21"/>
        <v>0</v>
      </c>
      <c r="CS45" s="57">
        <f t="shared" si="22"/>
        <v>1.8928571428571428</v>
      </c>
      <c r="CT45" s="57" t="str">
        <f t="shared" si="8"/>
        <v>Đạt mục tiêu</v>
      </c>
    </row>
    <row r="46" spans="1:98" ht="43.5" hidden="1" customHeight="1">
      <c r="A46" s="21">
        <v>40</v>
      </c>
      <c r="B46" s="24"/>
      <c r="C46" s="190"/>
      <c r="D46" s="192"/>
      <c r="E46" s="190"/>
      <c r="F46" s="192"/>
      <c r="G46" s="20" t="s">
        <v>841</v>
      </c>
      <c r="H46" s="20" t="s">
        <v>977</v>
      </c>
      <c r="I46" s="52" t="s">
        <v>780</v>
      </c>
      <c r="J46" s="24" t="s">
        <v>330</v>
      </c>
      <c r="K46" s="52" t="s">
        <v>341</v>
      </c>
      <c r="L46" s="24" t="s">
        <v>298</v>
      </c>
      <c r="M46" s="24" t="s">
        <v>186</v>
      </c>
      <c r="N46" s="24"/>
      <c r="O46" s="24"/>
      <c r="P46" s="24"/>
      <c r="Q46" s="24"/>
      <c r="R46" s="24"/>
      <c r="S46" s="21"/>
      <c r="T46" s="24"/>
      <c r="U46" s="24"/>
      <c r="V46" s="24" t="s">
        <v>186</v>
      </c>
      <c r="W46" s="24"/>
      <c r="X46" s="24"/>
      <c r="Y46" s="28">
        <f t="shared" si="0"/>
        <v>1</v>
      </c>
      <c r="Z46" s="24"/>
      <c r="AA46" s="91"/>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t="s">
        <v>753</v>
      </c>
      <c r="BC46" s="24" t="s">
        <v>753</v>
      </c>
      <c r="BD46" s="24" t="s">
        <v>753</v>
      </c>
      <c r="BE46" s="24"/>
      <c r="BF46" s="24"/>
      <c r="BG46" s="24"/>
      <c r="BH46" s="24"/>
      <c r="BI46" s="24"/>
      <c r="BJ46" s="24"/>
      <c r="BK46" s="24">
        <v>2</v>
      </c>
      <c r="BL46" s="24">
        <v>2</v>
      </c>
      <c r="BM46" s="24">
        <v>2</v>
      </c>
      <c r="BN46" s="24">
        <v>2</v>
      </c>
      <c r="BO46" s="24">
        <v>2</v>
      </c>
      <c r="BP46" s="24">
        <v>2</v>
      </c>
      <c r="BQ46" s="24">
        <v>2</v>
      </c>
      <c r="BR46" s="24">
        <v>2</v>
      </c>
      <c r="BS46" s="24">
        <v>2</v>
      </c>
      <c r="BT46" s="24">
        <v>2</v>
      </c>
      <c r="BU46" s="24">
        <v>2</v>
      </c>
      <c r="BV46" s="24">
        <v>2</v>
      </c>
      <c r="BW46" s="24">
        <v>2</v>
      </c>
      <c r="BX46" s="24">
        <v>2</v>
      </c>
      <c r="BY46" s="24">
        <v>2</v>
      </c>
      <c r="BZ46" s="24">
        <v>2</v>
      </c>
      <c r="CA46" s="24">
        <v>2</v>
      </c>
      <c r="CB46" s="24">
        <v>2</v>
      </c>
      <c r="CC46" s="24">
        <v>2</v>
      </c>
      <c r="CD46" s="24">
        <v>2</v>
      </c>
      <c r="CE46" s="24">
        <v>2</v>
      </c>
      <c r="CF46" s="24">
        <v>2</v>
      </c>
      <c r="CG46" s="24">
        <v>2</v>
      </c>
      <c r="CH46" s="24">
        <v>2</v>
      </c>
      <c r="CI46" s="24">
        <v>2</v>
      </c>
      <c r="CJ46" s="24">
        <v>2</v>
      </c>
      <c r="CK46" s="24">
        <v>1</v>
      </c>
      <c r="CL46" s="24">
        <v>2</v>
      </c>
      <c r="CM46" s="57">
        <f t="shared" si="16"/>
        <v>27</v>
      </c>
      <c r="CN46" s="67">
        <f t="shared" si="17"/>
        <v>0.9642857142857143</v>
      </c>
      <c r="CO46" s="57">
        <f t="shared" si="18"/>
        <v>1</v>
      </c>
      <c r="CP46" s="67">
        <f t="shared" si="19"/>
        <v>3.5714285714285712E-2</v>
      </c>
      <c r="CQ46" s="57">
        <f t="shared" si="20"/>
        <v>0</v>
      </c>
      <c r="CR46" s="67">
        <f t="shared" si="21"/>
        <v>0</v>
      </c>
      <c r="CS46" s="57">
        <f t="shared" si="22"/>
        <v>1.9642857142857142</v>
      </c>
      <c r="CT46" s="57" t="str">
        <f t="shared" si="8"/>
        <v>Đạt mục tiêu</v>
      </c>
    </row>
    <row r="47" spans="1:98" ht="43.5" hidden="1" customHeight="1">
      <c r="A47" s="21">
        <v>41</v>
      </c>
      <c r="B47" s="24"/>
      <c r="C47" s="190"/>
      <c r="D47" s="192"/>
      <c r="E47" s="190"/>
      <c r="F47" s="192"/>
      <c r="G47" s="20" t="s">
        <v>842</v>
      </c>
      <c r="H47" s="20" t="s">
        <v>978</v>
      </c>
      <c r="I47" s="52" t="s">
        <v>780</v>
      </c>
      <c r="J47" s="24" t="s">
        <v>330</v>
      </c>
      <c r="K47" s="52" t="s">
        <v>341</v>
      </c>
      <c r="L47" s="24" t="s">
        <v>298</v>
      </c>
      <c r="M47" s="24" t="s">
        <v>186</v>
      </c>
      <c r="N47" s="24"/>
      <c r="O47" s="24"/>
      <c r="P47" s="24"/>
      <c r="Q47" s="24"/>
      <c r="R47" s="24"/>
      <c r="S47" s="21"/>
      <c r="T47" s="24"/>
      <c r="U47" s="24"/>
      <c r="V47" s="24"/>
      <c r="W47" s="24" t="s">
        <v>186</v>
      </c>
      <c r="X47" s="24"/>
      <c r="Y47" s="28">
        <f t="shared" si="0"/>
        <v>1</v>
      </c>
      <c r="Z47" s="24"/>
      <c r="AA47" s="91"/>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t="s">
        <v>753</v>
      </c>
      <c r="BF47" s="24" t="s">
        <v>753</v>
      </c>
      <c r="BG47" s="24" t="s">
        <v>753</v>
      </c>
      <c r="BH47" s="24"/>
      <c r="BI47" s="24"/>
      <c r="BJ47" s="24"/>
      <c r="BK47" s="24">
        <v>2</v>
      </c>
      <c r="BL47" s="24">
        <v>2</v>
      </c>
      <c r="BM47" s="24">
        <v>2</v>
      </c>
      <c r="BN47" s="24">
        <v>2</v>
      </c>
      <c r="BO47" s="24">
        <v>2</v>
      </c>
      <c r="BP47" s="24">
        <v>2</v>
      </c>
      <c r="BQ47" s="24">
        <v>2</v>
      </c>
      <c r="BR47" s="24">
        <v>2</v>
      </c>
      <c r="BS47" s="24">
        <v>2</v>
      </c>
      <c r="BT47" s="24">
        <v>2</v>
      </c>
      <c r="BU47" s="24">
        <v>2</v>
      </c>
      <c r="BV47" s="24">
        <v>2</v>
      </c>
      <c r="BW47" s="24">
        <v>2</v>
      </c>
      <c r="BX47" s="24">
        <v>2</v>
      </c>
      <c r="BY47" s="24">
        <v>2</v>
      </c>
      <c r="BZ47" s="24">
        <v>2</v>
      </c>
      <c r="CA47" s="24">
        <v>2</v>
      </c>
      <c r="CB47" s="24">
        <v>2</v>
      </c>
      <c r="CC47" s="24">
        <v>2</v>
      </c>
      <c r="CD47" s="24">
        <v>2</v>
      </c>
      <c r="CE47" s="24">
        <v>2</v>
      </c>
      <c r="CF47" s="24">
        <v>2</v>
      </c>
      <c r="CG47" s="24">
        <v>2</v>
      </c>
      <c r="CH47" s="24">
        <v>2</v>
      </c>
      <c r="CI47" s="24">
        <v>2</v>
      </c>
      <c r="CJ47" s="24">
        <v>2</v>
      </c>
      <c r="CK47" s="24">
        <v>1</v>
      </c>
      <c r="CL47" s="24">
        <v>2</v>
      </c>
      <c r="CM47" s="57">
        <f t="shared" si="16"/>
        <v>27</v>
      </c>
      <c r="CN47" s="67">
        <f t="shared" si="17"/>
        <v>0.9642857142857143</v>
      </c>
      <c r="CO47" s="57">
        <f t="shared" si="18"/>
        <v>1</v>
      </c>
      <c r="CP47" s="67">
        <f t="shared" si="19"/>
        <v>3.5714285714285712E-2</v>
      </c>
      <c r="CQ47" s="57">
        <f t="shared" si="20"/>
        <v>0</v>
      </c>
      <c r="CR47" s="67">
        <f t="shared" si="21"/>
        <v>0</v>
      </c>
      <c r="CS47" s="57">
        <f t="shared" si="22"/>
        <v>1.9642857142857142</v>
      </c>
      <c r="CT47" s="57" t="str">
        <f t="shared" si="8"/>
        <v>Đạt mục tiêu</v>
      </c>
    </row>
    <row r="48" spans="1:98" ht="43.5" hidden="1" customHeight="1">
      <c r="A48" s="21">
        <v>42</v>
      </c>
      <c r="B48" s="24"/>
      <c r="C48" s="182"/>
      <c r="D48" s="193"/>
      <c r="E48" s="182"/>
      <c r="F48" s="193"/>
      <c r="G48" s="20" t="s">
        <v>843</v>
      </c>
      <c r="H48" s="20" t="s">
        <v>979</v>
      </c>
      <c r="I48" s="52" t="s">
        <v>780</v>
      </c>
      <c r="J48" s="24" t="s">
        <v>330</v>
      </c>
      <c r="K48" s="52" t="s">
        <v>341</v>
      </c>
      <c r="L48" s="24" t="s">
        <v>298</v>
      </c>
      <c r="M48" s="24" t="s">
        <v>186</v>
      </c>
      <c r="N48" s="24"/>
      <c r="O48" s="24"/>
      <c r="P48" s="24"/>
      <c r="Q48" s="24"/>
      <c r="R48" s="24"/>
      <c r="S48" s="21"/>
      <c r="T48" s="24"/>
      <c r="U48" s="24"/>
      <c r="V48" s="24"/>
      <c r="W48" s="24"/>
      <c r="X48" s="24" t="s">
        <v>186</v>
      </c>
      <c r="Y48" s="28">
        <f t="shared" si="0"/>
        <v>1</v>
      </c>
      <c r="Z48" s="24"/>
      <c r="AA48" s="91"/>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t="s">
        <v>753</v>
      </c>
      <c r="BI48" s="24" t="s">
        <v>753</v>
      </c>
      <c r="BJ48" s="24" t="s">
        <v>753</v>
      </c>
      <c r="BK48" s="24">
        <v>2</v>
      </c>
      <c r="BL48" s="24">
        <v>2</v>
      </c>
      <c r="BM48" s="24">
        <v>2</v>
      </c>
      <c r="BN48" s="24">
        <v>2</v>
      </c>
      <c r="BO48" s="24">
        <v>2</v>
      </c>
      <c r="BP48" s="24">
        <v>2</v>
      </c>
      <c r="BQ48" s="24">
        <v>2</v>
      </c>
      <c r="BR48" s="24">
        <v>2</v>
      </c>
      <c r="BS48" s="24">
        <v>2</v>
      </c>
      <c r="BT48" s="24">
        <v>2</v>
      </c>
      <c r="BU48" s="24">
        <v>2</v>
      </c>
      <c r="BV48" s="24">
        <v>2</v>
      </c>
      <c r="BW48" s="24">
        <v>2</v>
      </c>
      <c r="BX48" s="24">
        <v>2</v>
      </c>
      <c r="BY48" s="24">
        <v>2</v>
      </c>
      <c r="BZ48" s="24">
        <v>2</v>
      </c>
      <c r="CA48" s="24">
        <v>2</v>
      </c>
      <c r="CB48" s="24">
        <v>2</v>
      </c>
      <c r="CC48" s="24">
        <v>2</v>
      </c>
      <c r="CD48" s="24">
        <v>2</v>
      </c>
      <c r="CE48" s="24">
        <v>2</v>
      </c>
      <c r="CF48" s="24">
        <v>2</v>
      </c>
      <c r="CG48" s="24">
        <v>2</v>
      </c>
      <c r="CH48" s="24">
        <v>2</v>
      </c>
      <c r="CI48" s="24">
        <v>2</v>
      </c>
      <c r="CJ48" s="24">
        <v>2</v>
      </c>
      <c r="CK48" s="24">
        <v>2</v>
      </c>
      <c r="CL48" s="24">
        <v>2</v>
      </c>
      <c r="CM48" s="57">
        <f t="shared" si="16"/>
        <v>28</v>
      </c>
      <c r="CN48" s="67">
        <f t="shared" si="17"/>
        <v>1</v>
      </c>
      <c r="CO48" s="57">
        <f t="shared" si="18"/>
        <v>0</v>
      </c>
      <c r="CP48" s="67">
        <f t="shared" si="19"/>
        <v>0</v>
      </c>
      <c r="CQ48" s="57">
        <f t="shared" si="20"/>
        <v>0</v>
      </c>
      <c r="CR48" s="67">
        <f t="shared" si="21"/>
        <v>0</v>
      </c>
      <c r="CS48" s="57">
        <f t="shared" si="22"/>
        <v>2</v>
      </c>
      <c r="CT48" s="57" t="str">
        <f t="shared" si="8"/>
        <v>Đạt mục tiêu</v>
      </c>
    </row>
    <row r="49" spans="1:98" ht="24.75" customHeight="1">
      <c r="A49" s="21">
        <v>10</v>
      </c>
      <c r="B49" s="28">
        <v>49</v>
      </c>
      <c r="C49" s="198" t="s">
        <v>278</v>
      </c>
      <c r="D49" s="259"/>
      <c r="E49" s="259"/>
      <c r="F49" s="259"/>
      <c r="G49" s="199"/>
      <c r="H49" s="200"/>
      <c r="I49" s="29" t="s">
        <v>361</v>
      </c>
      <c r="J49" s="29" t="s">
        <v>361</v>
      </c>
      <c r="K49" s="29" t="s">
        <v>361</v>
      </c>
      <c r="L49" s="29" t="s">
        <v>361</v>
      </c>
      <c r="M49" s="29" t="s">
        <v>361</v>
      </c>
      <c r="N49" s="29" t="s">
        <v>361</v>
      </c>
      <c r="O49" s="29" t="s">
        <v>361</v>
      </c>
      <c r="P49" s="29" t="s">
        <v>361</v>
      </c>
      <c r="Q49" s="29" t="s">
        <v>361</v>
      </c>
      <c r="R49" s="29" t="s">
        <v>361</v>
      </c>
      <c r="S49" s="31" t="s">
        <v>361</v>
      </c>
      <c r="T49" s="29" t="s">
        <v>361</v>
      </c>
      <c r="U49" s="29" t="s">
        <v>361</v>
      </c>
      <c r="V49" s="29" t="s">
        <v>361</v>
      </c>
      <c r="W49" s="29" t="s">
        <v>361</v>
      </c>
      <c r="X49" s="29" t="s">
        <v>361</v>
      </c>
      <c r="Y49" s="28">
        <f t="shared" si="0"/>
        <v>0</v>
      </c>
      <c r="Z49" s="29"/>
      <c r="AA49" s="91">
        <f>SUM(AA50:AA56)</f>
        <v>7</v>
      </c>
      <c r="AB49" s="29" t="s">
        <v>361</v>
      </c>
      <c r="AC49" s="29" t="s">
        <v>361</v>
      </c>
      <c r="AD49" s="29" t="s">
        <v>361</v>
      </c>
      <c r="AE49" s="29" t="s">
        <v>361</v>
      </c>
      <c r="AF49" s="29" t="s">
        <v>361</v>
      </c>
      <c r="AG49" s="29" t="s">
        <v>361</v>
      </c>
      <c r="AH49" s="29" t="s">
        <v>361</v>
      </c>
      <c r="AI49" s="29" t="s">
        <v>361</v>
      </c>
      <c r="AJ49" s="29" t="s">
        <v>361</v>
      </c>
      <c r="AK49" s="29" t="s">
        <v>361</v>
      </c>
      <c r="AL49" s="29" t="s">
        <v>361</v>
      </c>
      <c r="AM49" s="29" t="s">
        <v>361</v>
      </c>
      <c r="AN49" s="29" t="s">
        <v>361</v>
      </c>
      <c r="AO49" s="29" t="s">
        <v>361</v>
      </c>
      <c r="AP49" s="29"/>
      <c r="AQ49" s="29" t="s">
        <v>361</v>
      </c>
      <c r="AR49" s="29" t="s">
        <v>361</v>
      </c>
      <c r="AS49" s="29" t="s">
        <v>361</v>
      </c>
      <c r="AT49" s="29" t="s">
        <v>361</v>
      </c>
      <c r="AU49" s="29" t="s">
        <v>361</v>
      </c>
      <c r="AV49" s="29" t="s">
        <v>361</v>
      </c>
      <c r="AW49" s="29" t="s">
        <v>361</v>
      </c>
      <c r="AX49" s="29" t="s">
        <v>361</v>
      </c>
      <c r="AY49" s="29" t="s">
        <v>361</v>
      </c>
      <c r="AZ49" s="29" t="s">
        <v>361</v>
      </c>
      <c r="BA49" s="29" t="s">
        <v>361</v>
      </c>
      <c r="BB49" s="29" t="s">
        <v>361</v>
      </c>
      <c r="BC49" s="29" t="s">
        <v>361</v>
      </c>
      <c r="BD49" s="29" t="s">
        <v>361</v>
      </c>
      <c r="BE49" s="29" t="s">
        <v>361</v>
      </c>
      <c r="BF49" s="29" t="s">
        <v>361</v>
      </c>
      <c r="BG49" s="29" t="s">
        <v>361</v>
      </c>
      <c r="BH49" s="29" t="s">
        <v>361</v>
      </c>
      <c r="BI49" s="29" t="s">
        <v>361</v>
      </c>
      <c r="BJ49" s="29" t="s">
        <v>361</v>
      </c>
      <c r="BK49" s="29" t="s">
        <v>361</v>
      </c>
      <c r="BL49" s="29" t="s">
        <v>361</v>
      </c>
      <c r="BM49" s="29" t="s">
        <v>361</v>
      </c>
      <c r="BN49" s="29" t="s">
        <v>361</v>
      </c>
      <c r="BO49" s="29" t="s">
        <v>361</v>
      </c>
      <c r="BP49" s="29" t="s">
        <v>361</v>
      </c>
      <c r="BQ49" s="29" t="s">
        <v>361</v>
      </c>
      <c r="BR49" s="29" t="s">
        <v>361</v>
      </c>
      <c r="BS49" s="29" t="s">
        <v>361</v>
      </c>
      <c r="BT49" s="29" t="s">
        <v>361</v>
      </c>
      <c r="BU49" s="29" t="s">
        <v>361</v>
      </c>
      <c r="BV49" s="29" t="s">
        <v>361</v>
      </c>
      <c r="BW49" s="29" t="s">
        <v>361</v>
      </c>
      <c r="BX49" s="29" t="s">
        <v>361</v>
      </c>
      <c r="BY49" s="29" t="s">
        <v>361</v>
      </c>
      <c r="BZ49" s="29" t="s">
        <v>361</v>
      </c>
      <c r="CA49" s="29" t="s">
        <v>361</v>
      </c>
      <c r="CB49" s="29" t="s">
        <v>361</v>
      </c>
      <c r="CC49" s="29" t="s">
        <v>361</v>
      </c>
      <c r="CD49" s="29" t="s">
        <v>361</v>
      </c>
      <c r="CE49" s="29" t="s">
        <v>361</v>
      </c>
      <c r="CF49" s="29" t="s">
        <v>361</v>
      </c>
      <c r="CG49" s="29" t="s">
        <v>361</v>
      </c>
      <c r="CH49" s="29" t="s">
        <v>361</v>
      </c>
      <c r="CI49" s="29" t="s">
        <v>361</v>
      </c>
      <c r="CJ49" s="29" t="s">
        <v>361</v>
      </c>
      <c r="CK49" s="29" t="s">
        <v>361</v>
      </c>
      <c r="CL49" s="29" t="s">
        <v>361</v>
      </c>
      <c r="CM49" s="29" t="s">
        <v>361</v>
      </c>
      <c r="CN49" s="29" t="s">
        <v>361</v>
      </c>
      <c r="CO49" s="29" t="s">
        <v>361</v>
      </c>
      <c r="CP49" s="29" t="s">
        <v>361</v>
      </c>
      <c r="CQ49" s="29" t="s">
        <v>361</v>
      </c>
      <c r="CR49" s="29" t="s">
        <v>361</v>
      </c>
      <c r="CS49" s="29" t="s">
        <v>361</v>
      </c>
      <c r="CT49" s="29" t="s">
        <v>361</v>
      </c>
    </row>
    <row r="50" spans="1:98" ht="58.5" hidden="1" customHeight="1">
      <c r="A50" s="21">
        <v>44</v>
      </c>
      <c r="B50" s="24">
        <v>52</v>
      </c>
      <c r="C50" s="181" t="s">
        <v>41</v>
      </c>
      <c r="D50" s="191" t="s">
        <v>10</v>
      </c>
      <c r="E50" s="181" t="s">
        <v>42</v>
      </c>
      <c r="F50" s="191" t="s">
        <v>12</v>
      </c>
      <c r="G50" s="181" t="s">
        <v>42</v>
      </c>
      <c r="H50" s="142" t="s">
        <v>1282</v>
      </c>
      <c r="I50" s="52" t="s">
        <v>780</v>
      </c>
      <c r="J50" s="24" t="s">
        <v>1402</v>
      </c>
      <c r="K50" s="52" t="s">
        <v>341</v>
      </c>
      <c r="L50" s="24" t="s">
        <v>298</v>
      </c>
      <c r="M50" s="24" t="s">
        <v>186</v>
      </c>
      <c r="N50" s="24"/>
      <c r="O50" s="24"/>
      <c r="P50" s="24"/>
      <c r="Q50" s="24" t="s">
        <v>186</v>
      </c>
      <c r="R50" s="24"/>
      <c r="S50" s="21"/>
      <c r="T50" s="24"/>
      <c r="U50" s="24"/>
      <c r="V50" s="24"/>
      <c r="W50" s="24"/>
      <c r="X50" s="24"/>
      <c r="Y50" s="28">
        <f t="shared" si="0"/>
        <v>1</v>
      </c>
      <c r="Z50" s="24"/>
      <c r="AA50" s="91">
        <v>1</v>
      </c>
      <c r="AB50" s="24"/>
      <c r="AC50" s="24"/>
      <c r="AD50" s="24"/>
      <c r="AE50" s="24"/>
      <c r="AF50" s="24"/>
      <c r="AG50" s="24"/>
      <c r="AH50" s="24"/>
      <c r="AI50" s="24"/>
      <c r="AJ50" s="24"/>
      <c r="AK50" s="24" t="s">
        <v>754</v>
      </c>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v>2</v>
      </c>
      <c r="BL50" s="24">
        <v>2</v>
      </c>
      <c r="BM50" s="24">
        <v>2</v>
      </c>
      <c r="BN50" s="24">
        <v>2</v>
      </c>
      <c r="BO50" s="24">
        <v>2</v>
      </c>
      <c r="BP50" s="24">
        <v>2</v>
      </c>
      <c r="BQ50" s="24">
        <v>2</v>
      </c>
      <c r="BR50" s="24">
        <v>2</v>
      </c>
      <c r="BS50" s="24">
        <v>2</v>
      </c>
      <c r="BT50" s="24">
        <v>2</v>
      </c>
      <c r="BU50" s="24">
        <v>2</v>
      </c>
      <c r="BV50" s="24">
        <v>2</v>
      </c>
      <c r="BW50" s="24">
        <v>2</v>
      </c>
      <c r="BX50" s="24">
        <v>2</v>
      </c>
      <c r="BY50" s="24">
        <v>2</v>
      </c>
      <c r="BZ50" s="24">
        <v>2</v>
      </c>
      <c r="CA50" s="24">
        <v>2</v>
      </c>
      <c r="CB50" s="24">
        <v>2</v>
      </c>
      <c r="CC50" s="24">
        <v>2</v>
      </c>
      <c r="CD50" s="24">
        <v>2</v>
      </c>
      <c r="CE50" s="24">
        <v>2</v>
      </c>
      <c r="CF50" s="24">
        <v>2</v>
      </c>
      <c r="CG50" s="24">
        <v>2</v>
      </c>
      <c r="CH50" s="24">
        <v>2</v>
      </c>
      <c r="CI50" s="24">
        <v>2</v>
      </c>
      <c r="CJ50" s="24">
        <v>2</v>
      </c>
      <c r="CK50" s="24">
        <v>2</v>
      </c>
      <c r="CL50" s="24">
        <v>2</v>
      </c>
      <c r="CM50" s="57">
        <f>COUNTIF($BK50:$CL50,2)</f>
        <v>28</v>
      </c>
      <c r="CN50" s="67">
        <f>CM50/COUNTA($BK50:$CL50)</f>
        <v>1</v>
      </c>
      <c r="CO50" s="57">
        <f>COUNTIF($BK50:$CL50,1)</f>
        <v>0</v>
      </c>
      <c r="CP50" s="67">
        <f>CO50/COUNTA($BK50:$CL50)</f>
        <v>0</v>
      </c>
      <c r="CQ50" s="57">
        <f>COUNTIF($BK50:$CL50,0)</f>
        <v>0</v>
      </c>
      <c r="CR50" s="67">
        <f>CQ50/COUNTA($BK50:$CL50)</f>
        <v>0</v>
      </c>
      <c r="CS50" s="57">
        <f>(((CM50*2)+(CO50*1)+(CQ50*0)))/COUNTA($BK50:$CL50)</f>
        <v>2</v>
      </c>
      <c r="CT50" s="57" t="str">
        <f t="shared" si="8"/>
        <v>Đạt mục tiêu</v>
      </c>
    </row>
    <row r="51" spans="1:98" ht="58.5" hidden="1" customHeight="1">
      <c r="A51" s="21">
        <v>45</v>
      </c>
      <c r="B51" s="24"/>
      <c r="C51" s="190"/>
      <c r="D51" s="192"/>
      <c r="E51" s="190"/>
      <c r="F51" s="192"/>
      <c r="G51" s="182"/>
      <c r="H51" s="142" t="s">
        <v>1513</v>
      </c>
      <c r="I51" s="52" t="s">
        <v>780</v>
      </c>
      <c r="J51" s="24" t="s">
        <v>1402</v>
      </c>
      <c r="K51" s="52" t="s">
        <v>341</v>
      </c>
      <c r="L51" s="24" t="s">
        <v>298</v>
      </c>
      <c r="M51" s="24" t="s">
        <v>186</v>
      </c>
      <c r="N51" s="24"/>
      <c r="O51" s="24" t="s">
        <v>186</v>
      </c>
      <c r="P51" s="24"/>
      <c r="Q51" s="24"/>
      <c r="R51" s="24"/>
      <c r="S51" s="21"/>
      <c r="T51" s="24"/>
      <c r="U51" s="24"/>
      <c r="V51" s="24"/>
      <c r="W51" s="24"/>
      <c r="X51" s="24"/>
      <c r="Y51" s="28">
        <f t="shared" si="0"/>
        <v>1</v>
      </c>
      <c r="Z51" s="24"/>
      <c r="AA51" s="91">
        <v>1</v>
      </c>
      <c r="AB51" s="24"/>
      <c r="AC51" s="24"/>
      <c r="AD51" s="24"/>
      <c r="AE51" s="24"/>
      <c r="AF51" s="24" t="s">
        <v>754</v>
      </c>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57"/>
      <c r="CN51" s="67"/>
      <c r="CO51" s="57"/>
      <c r="CP51" s="67"/>
      <c r="CQ51" s="57"/>
      <c r="CR51" s="67"/>
      <c r="CS51" s="57"/>
      <c r="CT51" s="57"/>
    </row>
    <row r="52" spans="1:98" ht="39" customHeight="1">
      <c r="A52" s="21">
        <v>11</v>
      </c>
      <c r="B52" s="24"/>
      <c r="C52" s="190"/>
      <c r="D52" s="192"/>
      <c r="E52" s="190"/>
      <c r="F52" s="192"/>
      <c r="G52" s="20" t="s">
        <v>657</v>
      </c>
      <c r="H52" s="142" t="s">
        <v>1262</v>
      </c>
      <c r="I52" s="52" t="s">
        <v>780</v>
      </c>
      <c r="J52" s="24" t="s">
        <v>1402</v>
      </c>
      <c r="K52" s="52" t="s">
        <v>341</v>
      </c>
      <c r="L52" s="24" t="s">
        <v>298</v>
      </c>
      <c r="M52" s="24" t="s">
        <v>186</v>
      </c>
      <c r="N52" s="24" t="s">
        <v>186</v>
      </c>
      <c r="O52" s="24"/>
      <c r="P52" s="24"/>
      <c r="Q52" s="24"/>
      <c r="R52" s="24"/>
      <c r="S52" s="21"/>
      <c r="T52" s="24"/>
      <c r="U52" s="24"/>
      <c r="V52" s="24"/>
      <c r="W52" s="24"/>
      <c r="X52" s="24"/>
      <c r="Y52" s="28">
        <f t="shared" si="0"/>
        <v>1</v>
      </c>
      <c r="Z52" s="24"/>
      <c r="AA52" s="91">
        <v>1</v>
      </c>
      <c r="AB52" s="24"/>
      <c r="AC52" s="24"/>
      <c r="AD52" s="24" t="s">
        <v>754</v>
      </c>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v>2</v>
      </c>
      <c r="BL52" s="24">
        <v>2</v>
      </c>
      <c r="BM52" s="24">
        <v>2</v>
      </c>
      <c r="BN52" s="24">
        <v>2</v>
      </c>
      <c r="BO52" s="24">
        <v>2</v>
      </c>
      <c r="BP52" s="24">
        <v>2</v>
      </c>
      <c r="BQ52" s="24">
        <v>2</v>
      </c>
      <c r="BR52" s="24">
        <v>2</v>
      </c>
      <c r="BS52" s="24">
        <v>2</v>
      </c>
      <c r="BT52" s="24">
        <v>2</v>
      </c>
      <c r="BU52" s="24">
        <v>2</v>
      </c>
      <c r="BV52" s="24">
        <v>2</v>
      </c>
      <c r="BW52" s="24">
        <v>2</v>
      </c>
      <c r="BX52" s="24">
        <v>1</v>
      </c>
      <c r="BY52" s="24">
        <v>2</v>
      </c>
      <c r="BZ52" s="24">
        <v>1</v>
      </c>
      <c r="CA52" s="24">
        <v>2</v>
      </c>
      <c r="CB52" s="24">
        <v>2</v>
      </c>
      <c r="CC52" s="24">
        <v>2</v>
      </c>
      <c r="CD52" s="24">
        <v>2</v>
      </c>
      <c r="CE52" s="24">
        <v>2</v>
      </c>
      <c r="CF52" s="24">
        <v>2</v>
      </c>
      <c r="CG52" s="24">
        <v>2</v>
      </c>
      <c r="CH52" s="24">
        <v>2</v>
      </c>
      <c r="CI52" s="24">
        <v>2</v>
      </c>
      <c r="CJ52" s="24">
        <v>2</v>
      </c>
      <c r="CK52" s="24">
        <v>1</v>
      </c>
      <c r="CL52" s="24">
        <v>1</v>
      </c>
      <c r="CM52" s="57">
        <f>COUNTIF($BK52:$CL52,2)</f>
        <v>24</v>
      </c>
      <c r="CN52" s="67">
        <f>CM52/COUNTA($BK52:$CL52)</f>
        <v>0.8571428571428571</v>
      </c>
      <c r="CO52" s="57">
        <f>COUNTIF($BK52:$CL52,1)</f>
        <v>4</v>
      </c>
      <c r="CP52" s="67">
        <f>CO52/COUNTA($BK52:$CL52)</f>
        <v>0.14285714285714285</v>
      </c>
      <c r="CQ52" s="57">
        <f>COUNTIF($BK52:$CL52,0)</f>
        <v>0</v>
      </c>
      <c r="CR52" s="67">
        <f>CQ52/COUNTA($BK52:$CL52)</f>
        <v>0</v>
      </c>
      <c r="CS52" s="57">
        <f>(((CM52*2)+(CO52*1)+(CQ52*0)))/COUNTA($BK52:$CL52)</f>
        <v>1.8571428571428572</v>
      </c>
      <c r="CT52" s="57" t="str">
        <f>IF(CS52&gt;=1.6,"Đạt mục tiêu",IF(CS52&gt;=1,"Cần cố gắng","Chưa đạt"))</f>
        <v>Đạt mục tiêu</v>
      </c>
    </row>
    <row r="53" spans="1:98" ht="58.5" hidden="1" customHeight="1">
      <c r="A53" s="21">
        <v>47</v>
      </c>
      <c r="B53" s="24"/>
      <c r="C53" s="190"/>
      <c r="D53" s="192"/>
      <c r="E53" s="190"/>
      <c r="F53" s="192"/>
      <c r="G53" s="52" t="s">
        <v>1515</v>
      </c>
      <c r="H53" s="142" t="s">
        <v>1516</v>
      </c>
      <c r="I53" s="52" t="s">
        <v>780</v>
      </c>
      <c r="J53" s="24" t="s">
        <v>1402</v>
      </c>
      <c r="K53" s="52" t="s">
        <v>341</v>
      </c>
      <c r="L53" s="24" t="s">
        <v>298</v>
      </c>
      <c r="M53" s="24" t="s">
        <v>186</v>
      </c>
      <c r="N53" s="24"/>
      <c r="O53" s="24"/>
      <c r="P53" s="24"/>
      <c r="Q53" s="24"/>
      <c r="R53" s="24"/>
      <c r="S53" s="21"/>
      <c r="T53" s="24"/>
      <c r="U53" s="24"/>
      <c r="V53" s="24" t="s">
        <v>186</v>
      </c>
      <c r="W53" s="24"/>
      <c r="X53" s="24"/>
      <c r="Y53" s="28">
        <f t="shared" si="0"/>
        <v>1</v>
      </c>
      <c r="Z53" s="24"/>
      <c r="AA53" s="91">
        <v>1</v>
      </c>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t="s">
        <v>754</v>
      </c>
      <c r="BE53" s="24"/>
      <c r="BF53" s="24"/>
      <c r="BG53" s="24"/>
      <c r="BH53" s="24"/>
      <c r="BI53" s="24"/>
      <c r="BJ53" s="24"/>
      <c r="BK53" s="24">
        <v>2</v>
      </c>
      <c r="BL53" s="24">
        <v>2</v>
      </c>
      <c r="BM53" s="24">
        <v>2</v>
      </c>
      <c r="BN53" s="24">
        <v>2</v>
      </c>
      <c r="BO53" s="24">
        <v>2</v>
      </c>
      <c r="BP53" s="24">
        <v>2</v>
      </c>
      <c r="BQ53" s="24">
        <v>2</v>
      </c>
      <c r="BR53" s="24">
        <v>2</v>
      </c>
      <c r="BS53" s="24">
        <v>2</v>
      </c>
      <c r="BT53" s="24">
        <v>2</v>
      </c>
      <c r="BU53" s="24">
        <v>2</v>
      </c>
      <c r="BV53" s="24">
        <v>2</v>
      </c>
      <c r="BW53" s="24">
        <v>2</v>
      </c>
      <c r="BX53" s="24">
        <v>2</v>
      </c>
      <c r="BY53" s="24">
        <v>2</v>
      </c>
      <c r="BZ53" s="24">
        <v>2</v>
      </c>
      <c r="CA53" s="24">
        <v>2</v>
      </c>
      <c r="CB53" s="24">
        <v>2</v>
      </c>
      <c r="CC53" s="24">
        <v>2</v>
      </c>
      <c r="CD53" s="24">
        <v>2</v>
      </c>
      <c r="CE53" s="24">
        <v>2</v>
      </c>
      <c r="CF53" s="24">
        <v>2</v>
      </c>
      <c r="CG53" s="24">
        <v>2</v>
      </c>
      <c r="CH53" s="24">
        <v>2</v>
      </c>
      <c r="CI53" s="24">
        <v>2</v>
      </c>
      <c r="CJ53" s="24">
        <v>2</v>
      </c>
      <c r="CK53" s="24">
        <v>2</v>
      </c>
      <c r="CL53" s="24">
        <v>2</v>
      </c>
      <c r="CM53" s="57">
        <f>COUNTIF($BK53:$CL53,2)</f>
        <v>28</v>
      </c>
      <c r="CN53" s="67">
        <f>CM53/COUNTA($BK53:$CL53)</f>
        <v>1</v>
      </c>
      <c r="CO53" s="57">
        <f>COUNTIF($BK53:$CL53,1)</f>
        <v>0</v>
      </c>
      <c r="CP53" s="67">
        <f>CO53/COUNTA($BK53:$CL53)</f>
        <v>0</v>
      </c>
      <c r="CQ53" s="57">
        <f>COUNTIF($BK53:$CL53,0)</f>
        <v>0</v>
      </c>
      <c r="CR53" s="67">
        <f>CQ53/COUNTA($BK53:$CL53)</f>
        <v>0</v>
      </c>
      <c r="CS53" s="57">
        <f>(((CM53*2)+(CO53*1)+(CQ53*0)))/COUNTA($BK53:$CL53)</f>
        <v>2</v>
      </c>
      <c r="CT53" s="57" t="str">
        <f>IF(CS53&gt;=1.6,"Đạt mục tiêu",IF(CS53&gt;=1,"Cần cố gắng","Chưa đạt"))</f>
        <v>Đạt mục tiêu</v>
      </c>
    </row>
    <row r="54" spans="1:98" ht="84.75" hidden="1" customHeight="1">
      <c r="A54" s="21">
        <v>48</v>
      </c>
      <c r="B54" s="24"/>
      <c r="C54" s="51" t="s">
        <v>28</v>
      </c>
      <c r="D54" s="53" t="s">
        <v>10</v>
      </c>
      <c r="E54" s="51" t="s">
        <v>29</v>
      </c>
      <c r="F54" s="53" t="s">
        <v>12</v>
      </c>
      <c r="G54" s="51" t="s">
        <v>844</v>
      </c>
      <c r="H54" s="143" t="s">
        <v>1517</v>
      </c>
      <c r="I54" s="52" t="s">
        <v>780</v>
      </c>
      <c r="J54" s="24" t="s">
        <v>1402</v>
      </c>
      <c r="K54" s="52" t="s">
        <v>341</v>
      </c>
      <c r="L54" s="24" t="s">
        <v>298</v>
      </c>
      <c r="M54" s="24" t="s">
        <v>186</v>
      </c>
      <c r="N54" s="24"/>
      <c r="O54" s="24"/>
      <c r="P54" s="24"/>
      <c r="Q54" s="24"/>
      <c r="R54" s="24" t="s">
        <v>186</v>
      </c>
      <c r="S54" s="21"/>
      <c r="T54" s="24"/>
      <c r="U54" s="24"/>
      <c r="V54" s="24"/>
      <c r="W54" s="24"/>
      <c r="X54" s="24"/>
      <c r="Y54" s="28">
        <f t="shared" si="0"/>
        <v>1</v>
      </c>
      <c r="Z54" s="24"/>
      <c r="AA54" s="91">
        <v>1</v>
      </c>
      <c r="AB54" s="24"/>
      <c r="AC54" s="24"/>
      <c r="AD54" s="24"/>
      <c r="AE54" s="24"/>
      <c r="AF54" s="24"/>
      <c r="AG54" s="24"/>
      <c r="AH54" s="24"/>
      <c r="AI54" s="24"/>
      <c r="AJ54" s="24"/>
      <c r="AK54" s="24"/>
      <c r="AL54" s="24"/>
      <c r="AM54" s="24"/>
      <c r="AN54" s="24"/>
      <c r="AO54" s="24"/>
      <c r="AP54" s="24" t="s">
        <v>754</v>
      </c>
      <c r="AQ54" s="24"/>
      <c r="AR54" s="24"/>
      <c r="AS54" s="24"/>
      <c r="AT54" s="24"/>
      <c r="AU54" s="24"/>
      <c r="AV54" s="24"/>
      <c r="AW54" s="24"/>
      <c r="AX54" s="24"/>
      <c r="AY54" s="24"/>
      <c r="AZ54" s="24"/>
      <c r="BA54" s="24"/>
      <c r="BB54" s="24"/>
      <c r="BC54" s="24"/>
      <c r="BD54" s="24"/>
      <c r="BE54" s="24"/>
      <c r="BF54" s="24"/>
      <c r="BG54" s="24"/>
      <c r="BH54" s="24"/>
      <c r="BI54" s="24"/>
      <c r="BJ54" s="24"/>
      <c r="BK54" s="24">
        <v>2</v>
      </c>
      <c r="BL54" s="24">
        <v>2</v>
      </c>
      <c r="BM54" s="24">
        <v>2</v>
      </c>
      <c r="BN54" s="24">
        <v>2</v>
      </c>
      <c r="BO54" s="24">
        <v>2</v>
      </c>
      <c r="BP54" s="24">
        <v>2</v>
      </c>
      <c r="BQ54" s="24">
        <v>2</v>
      </c>
      <c r="BR54" s="24">
        <v>2</v>
      </c>
      <c r="BS54" s="24">
        <v>2</v>
      </c>
      <c r="BT54" s="24">
        <v>2</v>
      </c>
      <c r="BU54" s="24">
        <v>2</v>
      </c>
      <c r="BV54" s="24">
        <v>2</v>
      </c>
      <c r="BW54" s="24">
        <v>2</v>
      </c>
      <c r="BX54" s="24">
        <v>2</v>
      </c>
      <c r="BY54" s="24">
        <v>2</v>
      </c>
      <c r="BZ54" s="24">
        <v>2</v>
      </c>
      <c r="CA54" s="24">
        <v>2</v>
      </c>
      <c r="CB54" s="24">
        <v>2</v>
      </c>
      <c r="CC54" s="24">
        <v>2</v>
      </c>
      <c r="CD54" s="24">
        <v>2</v>
      </c>
      <c r="CE54" s="24">
        <v>2</v>
      </c>
      <c r="CF54" s="24">
        <v>2</v>
      </c>
      <c r="CG54" s="24">
        <v>2</v>
      </c>
      <c r="CH54" s="24">
        <v>2</v>
      </c>
      <c r="CI54" s="24">
        <v>2</v>
      </c>
      <c r="CJ54" s="24">
        <v>2</v>
      </c>
      <c r="CK54" s="24">
        <v>2</v>
      </c>
      <c r="CL54" s="24">
        <v>2</v>
      </c>
      <c r="CM54" s="57">
        <f>COUNTIF($BK54:$CL54,2)</f>
        <v>28</v>
      </c>
      <c r="CN54" s="67">
        <f>CM54/COUNTA($BK54:$CL54)</f>
        <v>1</v>
      </c>
      <c r="CO54" s="57">
        <f>COUNTIF($BK54:$CL54,1)</f>
        <v>0</v>
      </c>
      <c r="CP54" s="67">
        <f>CO54/COUNTA($BK54:$CL54)</f>
        <v>0</v>
      </c>
      <c r="CQ54" s="57">
        <f>COUNTIF($BK54:$CL54,0)</f>
        <v>0</v>
      </c>
      <c r="CR54" s="67">
        <f>CQ54/COUNTA($BK54:$CL54)</f>
        <v>0</v>
      </c>
      <c r="CS54" s="57">
        <f>(((CM54*2)+(CO54*1)+(CQ54*0)))/COUNTA($BK54:$CL54)</f>
        <v>2</v>
      </c>
      <c r="CT54" s="57" t="str">
        <f t="shared" si="8"/>
        <v>Đạt mục tiêu</v>
      </c>
    </row>
    <row r="55" spans="1:98" ht="47.25" hidden="1" customHeight="1">
      <c r="A55" s="21">
        <v>49</v>
      </c>
      <c r="B55" s="24"/>
      <c r="C55" s="51" t="s">
        <v>31</v>
      </c>
      <c r="D55" s="53" t="s">
        <v>10</v>
      </c>
      <c r="E55" s="18" t="s">
        <v>27</v>
      </c>
      <c r="F55" s="53" t="s">
        <v>12</v>
      </c>
      <c r="G55" s="20" t="s">
        <v>1287</v>
      </c>
      <c r="H55" s="143" t="s">
        <v>1288</v>
      </c>
      <c r="I55" s="52" t="s">
        <v>780</v>
      </c>
      <c r="J55" s="24" t="s">
        <v>1402</v>
      </c>
      <c r="K55" s="52" t="s">
        <v>341</v>
      </c>
      <c r="L55" s="24" t="s">
        <v>298</v>
      </c>
      <c r="M55" s="24" t="s">
        <v>186</v>
      </c>
      <c r="N55" s="24"/>
      <c r="O55" s="24"/>
      <c r="P55" s="24"/>
      <c r="Q55" s="24"/>
      <c r="R55" s="24"/>
      <c r="S55" s="21" t="s">
        <v>186</v>
      </c>
      <c r="T55" s="24"/>
      <c r="U55" s="24"/>
      <c r="V55" s="24"/>
      <c r="W55" s="24"/>
      <c r="X55" s="24"/>
      <c r="Y55" s="28">
        <f t="shared" si="0"/>
        <v>1</v>
      </c>
      <c r="Z55" s="24"/>
      <c r="AA55" s="91">
        <v>1</v>
      </c>
      <c r="AB55" s="24"/>
      <c r="AC55" s="24"/>
      <c r="AD55" s="24"/>
      <c r="AE55" s="24"/>
      <c r="AF55" s="24"/>
      <c r="AG55" s="24"/>
      <c r="AH55" s="24"/>
      <c r="AI55" s="24"/>
      <c r="AJ55" s="24"/>
      <c r="AK55" s="24"/>
      <c r="AL55" s="24"/>
      <c r="AM55" s="24"/>
      <c r="AN55" s="24"/>
      <c r="AO55" s="24"/>
      <c r="AP55" s="24"/>
      <c r="AQ55" s="24"/>
      <c r="AR55" s="24" t="s">
        <v>754</v>
      </c>
      <c r="AS55" s="24"/>
      <c r="AT55" s="24"/>
      <c r="AU55" s="24"/>
      <c r="AV55" s="24"/>
      <c r="AW55" s="24"/>
      <c r="AX55" s="24"/>
      <c r="AY55" s="24"/>
      <c r="AZ55" s="24"/>
      <c r="BA55" s="24"/>
      <c r="BB55" s="24"/>
      <c r="BC55" s="24"/>
      <c r="BD55" s="24"/>
      <c r="BE55" s="24"/>
      <c r="BF55" s="24"/>
      <c r="BG55" s="24"/>
      <c r="BH55" s="24"/>
      <c r="BI55" s="24"/>
      <c r="BJ55" s="24"/>
      <c r="BK55" s="24">
        <v>2</v>
      </c>
      <c r="BL55" s="24">
        <v>2</v>
      </c>
      <c r="BM55" s="24">
        <v>2</v>
      </c>
      <c r="BN55" s="24">
        <v>2</v>
      </c>
      <c r="BO55" s="24">
        <v>2</v>
      </c>
      <c r="BP55" s="24">
        <v>2</v>
      </c>
      <c r="BQ55" s="24">
        <v>2</v>
      </c>
      <c r="BR55" s="24">
        <v>2</v>
      </c>
      <c r="BS55" s="24">
        <v>2</v>
      </c>
      <c r="BT55" s="24">
        <v>2</v>
      </c>
      <c r="BU55" s="24">
        <v>2</v>
      </c>
      <c r="BV55" s="24">
        <v>2</v>
      </c>
      <c r="BW55" s="24">
        <v>2</v>
      </c>
      <c r="BX55" s="24">
        <v>2</v>
      </c>
      <c r="BY55" s="24">
        <v>2</v>
      </c>
      <c r="BZ55" s="24">
        <v>2</v>
      </c>
      <c r="CA55" s="24">
        <v>2</v>
      </c>
      <c r="CB55" s="24">
        <v>2</v>
      </c>
      <c r="CC55" s="24">
        <v>2</v>
      </c>
      <c r="CD55" s="24">
        <v>2</v>
      </c>
      <c r="CE55" s="24">
        <v>2</v>
      </c>
      <c r="CF55" s="24">
        <v>2</v>
      </c>
      <c r="CG55" s="24">
        <v>2</v>
      </c>
      <c r="CH55" s="24">
        <v>2</v>
      </c>
      <c r="CI55" s="24">
        <v>2</v>
      </c>
      <c r="CJ55" s="24">
        <v>2</v>
      </c>
      <c r="CK55" s="24">
        <v>2</v>
      </c>
      <c r="CL55" s="24">
        <v>2</v>
      </c>
      <c r="CM55" s="57">
        <f>COUNTIF($BK55:$CL55,2)</f>
        <v>28</v>
      </c>
      <c r="CN55" s="67">
        <f>CM55/COUNTA($BK55:$CL55)</f>
        <v>1</v>
      </c>
      <c r="CO55" s="57">
        <f>COUNTIF($BK55:$CL55,1)</f>
        <v>0</v>
      </c>
      <c r="CP55" s="67">
        <f>CO55/COUNTA($BK55:$CL55)</f>
        <v>0</v>
      </c>
      <c r="CQ55" s="57">
        <f>COUNTIF($BK55:$CL55,0)</f>
        <v>0</v>
      </c>
      <c r="CR55" s="67">
        <f>CQ55/COUNTA($BK55:$CL55)</f>
        <v>0</v>
      </c>
      <c r="CS55" s="57">
        <f>(((CM55*2)+(CO55*1)+(CQ55*0)))/COUNTA($BK55:$CL55)</f>
        <v>2</v>
      </c>
      <c r="CT55" s="57" t="str">
        <f>IF(CS55&gt;=1.6,"Đạt mục tiêu",IF(CS55&gt;=1,"Cần cố gắng","Chưa đạt"))</f>
        <v>Đạt mục tiêu</v>
      </c>
    </row>
    <row r="56" spans="1:98" ht="52.5" hidden="1" customHeight="1">
      <c r="A56" s="21">
        <v>50</v>
      </c>
      <c r="B56" s="24">
        <v>58</v>
      </c>
      <c r="C56" s="99"/>
      <c r="D56" s="54"/>
      <c r="E56" s="99"/>
      <c r="F56" s="54"/>
      <c r="G56" s="20" t="s">
        <v>848</v>
      </c>
      <c r="H56" s="143" t="s">
        <v>803</v>
      </c>
      <c r="I56" s="52" t="s">
        <v>780</v>
      </c>
      <c r="J56" s="24" t="s">
        <v>1402</v>
      </c>
      <c r="K56" s="52" t="s">
        <v>341</v>
      </c>
      <c r="L56" s="24" t="s">
        <v>298</v>
      </c>
      <c r="M56" s="24" t="s">
        <v>186</v>
      </c>
      <c r="N56" s="24"/>
      <c r="O56" s="24"/>
      <c r="P56" s="24"/>
      <c r="Q56" s="24"/>
      <c r="R56" s="24"/>
      <c r="S56" s="21"/>
      <c r="T56" s="24"/>
      <c r="U56" s="24"/>
      <c r="V56" s="24" t="s">
        <v>186</v>
      </c>
      <c r="W56" s="24"/>
      <c r="X56" s="24"/>
      <c r="Y56" s="28">
        <f t="shared" si="0"/>
        <v>1</v>
      </c>
      <c r="Z56" s="24"/>
      <c r="AA56" s="91">
        <v>1</v>
      </c>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t="s">
        <v>754</v>
      </c>
      <c r="BD56" s="24"/>
      <c r="BE56" s="24"/>
      <c r="BF56" s="24"/>
      <c r="BG56" s="24"/>
      <c r="BH56" s="24"/>
      <c r="BI56" s="24"/>
      <c r="BJ56" s="24"/>
      <c r="BK56" s="24">
        <v>2</v>
      </c>
      <c r="BL56" s="24">
        <v>2</v>
      </c>
      <c r="BM56" s="24">
        <v>2</v>
      </c>
      <c r="BN56" s="24">
        <v>2</v>
      </c>
      <c r="BO56" s="24">
        <v>2</v>
      </c>
      <c r="BP56" s="24">
        <v>2</v>
      </c>
      <c r="BQ56" s="24">
        <v>2</v>
      </c>
      <c r="BR56" s="24">
        <v>2</v>
      </c>
      <c r="BS56" s="24">
        <v>2</v>
      </c>
      <c r="BT56" s="24">
        <v>2</v>
      </c>
      <c r="BU56" s="24">
        <v>2</v>
      </c>
      <c r="BV56" s="24">
        <v>2</v>
      </c>
      <c r="BW56" s="24">
        <v>2</v>
      </c>
      <c r="BX56" s="24">
        <v>2</v>
      </c>
      <c r="BY56" s="24">
        <v>2</v>
      </c>
      <c r="BZ56" s="24">
        <v>2</v>
      </c>
      <c r="CA56" s="24">
        <v>2</v>
      </c>
      <c r="CB56" s="24">
        <v>2</v>
      </c>
      <c r="CC56" s="24">
        <v>2</v>
      </c>
      <c r="CD56" s="24">
        <v>2</v>
      </c>
      <c r="CE56" s="24">
        <v>2</v>
      </c>
      <c r="CF56" s="24">
        <v>2</v>
      </c>
      <c r="CG56" s="24">
        <v>2</v>
      </c>
      <c r="CH56" s="24">
        <v>2</v>
      </c>
      <c r="CI56" s="24">
        <v>2</v>
      </c>
      <c r="CJ56" s="24">
        <v>2</v>
      </c>
      <c r="CK56" s="24">
        <v>2</v>
      </c>
      <c r="CL56" s="24">
        <v>2</v>
      </c>
      <c r="CM56" s="57">
        <f>COUNTIF($BK56:$CL56,2)</f>
        <v>28</v>
      </c>
      <c r="CN56" s="67">
        <f>CM56/COUNTA($BK56:$CL56)</f>
        <v>1</v>
      </c>
      <c r="CO56" s="57">
        <f>COUNTIF($BK56:$CL56,1)</f>
        <v>0</v>
      </c>
      <c r="CP56" s="67">
        <f>CO56/COUNTA($BK56:$CL56)</f>
        <v>0</v>
      </c>
      <c r="CQ56" s="57">
        <f>COUNTIF($BK56:$CL56,0)</f>
        <v>0</v>
      </c>
      <c r="CR56" s="67">
        <f>CQ56/COUNTA($BK56:$CL56)</f>
        <v>0</v>
      </c>
      <c r="CS56" s="57">
        <f>(((CM56*2)+(CO56*1)+(CQ56*0)))/COUNTA($BK56:$CL56)</f>
        <v>2</v>
      </c>
      <c r="CT56" s="57" t="str">
        <f t="shared" si="8"/>
        <v>Đạt mục tiêu</v>
      </c>
    </row>
    <row r="57" spans="1:98" ht="24.75" customHeight="1">
      <c r="A57" s="21">
        <v>12</v>
      </c>
      <c r="B57" s="28">
        <v>65</v>
      </c>
      <c r="C57" s="198" t="s">
        <v>279</v>
      </c>
      <c r="D57" s="259"/>
      <c r="E57" s="259"/>
      <c r="F57" s="259"/>
      <c r="G57" s="199"/>
      <c r="H57" s="200"/>
      <c r="I57" s="29" t="s">
        <v>361</v>
      </c>
      <c r="J57" s="29" t="s">
        <v>361</v>
      </c>
      <c r="K57" s="29" t="s">
        <v>361</v>
      </c>
      <c r="L57" s="29" t="s">
        <v>361</v>
      </c>
      <c r="M57" s="29" t="s">
        <v>361</v>
      </c>
      <c r="N57" s="29" t="s">
        <v>361</v>
      </c>
      <c r="O57" s="29" t="s">
        <v>361</v>
      </c>
      <c r="P57" s="29" t="s">
        <v>361</v>
      </c>
      <c r="Q57" s="29" t="s">
        <v>361</v>
      </c>
      <c r="R57" s="29" t="s">
        <v>361</v>
      </c>
      <c r="S57" s="31" t="s">
        <v>361</v>
      </c>
      <c r="T57" s="29" t="s">
        <v>361</v>
      </c>
      <c r="U57" s="29" t="s">
        <v>361</v>
      </c>
      <c r="V57" s="29" t="s">
        <v>361</v>
      </c>
      <c r="W57" s="29" t="s">
        <v>361</v>
      </c>
      <c r="X57" s="29" t="s">
        <v>361</v>
      </c>
      <c r="Y57" s="28">
        <f t="shared" si="0"/>
        <v>0</v>
      </c>
      <c r="Z57" s="29"/>
      <c r="AA57" s="91">
        <f>SUM(AA58:AA76)</f>
        <v>6</v>
      </c>
      <c r="AB57" s="29" t="s">
        <v>361</v>
      </c>
      <c r="AC57" s="29" t="s">
        <v>361</v>
      </c>
      <c r="AD57" s="29" t="s">
        <v>361</v>
      </c>
      <c r="AE57" s="29" t="s">
        <v>361</v>
      </c>
      <c r="AF57" s="29" t="s">
        <v>361</v>
      </c>
      <c r="AG57" s="29" t="s">
        <v>361</v>
      </c>
      <c r="AH57" s="29" t="s">
        <v>361</v>
      </c>
      <c r="AI57" s="29" t="s">
        <v>361</v>
      </c>
      <c r="AJ57" s="29" t="s">
        <v>361</v>
      </c>
      <c r="AK57" s="29" t="s">
        <v>361</v>
      </c>
      <c r="AL57" s="29" t="s">
        <v>361</v>
      </c>
      <c r="AM57" s="29" t="s">
        <v>361</v>
      </c>
      <c r="AN57" s="29" t="s">
        <v>361</v>
      </c>
      <c r="AO57" s="29" t="s">
        <v>361</v>
      </c>
      <c r="AP57" s="29"/>
      <c r="AQ57" s="29" t="s">
        <v>361</v>
      </c>
      <c r="AR57" s="29" t="s">
        <v>361</v>
      </c>
      <c r="AS57" s="29" t="s">
        <v>361</v>
      </c>
      <c r="AT57" s="29" t="s">
        <v>361</v>
      </c>
      <c r="AU57" s="29" t="s">
        <v>361</v>
      </c>
      <c r="AV57" s="29" t="s">
        <v>361</v>
      </c>
      <c r="AW57" s="29" t="s">
        <v>361</v>
      </c>
      <c r="AX57" s="29" t="s">
        <v>361</v>
      </c>
      <c r="AY57" s="29" t="s">
        <v>361</v>
      </c>
      <c r="AZ57" s="29" t="s">
        <v>361</v>
      </c>
      <c r="BA57" s="29" t="s">
        <v>361</v>
      </c>
      <c r="BB57" s="29" t="s">
        <v>361</v>
      </c>
      <c r="BC57" s="29" t="s">
        <v>361</v>
      </c>
      <c r="BD57" s="29" t="s">
        <v>361</v>
      </c>
      <c r="BE57" s="29" t="s">
        <v>361</v>
      </c>
      <c r="BF57" s="29" t="s">
        <v>361</v>
      </c>
      <c r="BG57" s="29" t="s">
        <v>361</v>
      </c>
      <c r="BH57" s="29" t="s">
        <v>361</v>
      </c>
      <c r="BI57" s="29" t="s">
        <v>361</v>
      </c>
      <c r="BJ57" s="29" t="s">
        <v>361</v>
      </c>
      <c r="BK57" s="29" t="s">
        <v>361</v>
      </c>
      <c r="BL57" s="29" t="s">
        <v>361</v>
      </c>
      <c r="BM57" s="29" t="s">
        <v>361</v>
      </c>
      <c r="BN57" s="29" t="s">
        <v>361</v>
      </c>
      <c r="BO57" s="29" t="s">
        <v>361</v>
      </c>
      <c r="BP57" s="29" t="s">
        <v>361</v>
      </c>
      <c r="BQ57" s="29" t="s">
        <v>361</v>
      </c>
      <c r="BR57" s="29" t="s">
        <v>361</v>
      </c>
      <c r="BS57" s="29" t="s">
        <v>361</v>
      </c>
      <c r="BT57" s="29" t="s">
        <v>361</v>
      </c>
      <c r="BU57" s="29" t="s">
        <v>361</v>
      </c>
      <c r="BV57" s="29" t="s">
        <v>361</v>
      </c>
      <c r="BW57" s="29" t="s">
        <v>361</v>
      </c>
      <c r="BX57" s="29" t="s">
        <v>361</v>
      </c>
      <c r="BY57" s="29" t="s">
        <v>361</v>
      </c>
      <c r="BZ57" s="29" t="s">
        <v>361</v>
      </c>
      <c r="CA57" s="29" t="s">
        <v>361</v>
      </c>
      <c r="CB57" s="29" t="s">
        <v>361</v>
      </c>
      <c r="CC57" s="29" t="s">
        <v>361</v>
      </c>
      <c r="CD57" s="29" t="s">
        <v>361</v>
      </c>
      <c r="CE57" s="29" t="s">
        <v>361</v>
      </c>
      <c r="CF57" s="29" t="s">
        <v>361</v>
      </c>
      <c r="CG57" s="29" t="s">
        <v>361</v>
      </c>
      <c r="CH57" s="29" t="s">
        <v>361</v>
      </c>
      <c r="CI57" s="29" t="s">
        <v>361</v>
      </c>
      <c r="CJ57" s="29" t="s">
        <v>361</v>
      </c>
      <c r="CK57" s="29" t="s">
        <v>361</v>
      </c>
      <c r="CL57" s="29" t="s">
        <v>361</v>
      </c>
      <c r="CM57" s="29" t="s">
        <v>361</v>
      </c>
      <c r="CN57" s="29" t="s">
        <v>361</v>
      </c>
      <c r="CO57" s="29" t="s">
        <v>361</v>
      </c>
      <c r="CP57" s="29" t="s">
        <v>361</v>
      </c>
      <c r="CQ57" s="29" t="s">
        <v>361</v>
      </c>
      <c r="CR57" s="29" t="s">
        <v>361</v>
      </c>
      <c r="CS57" s="29" t="s">
        <v>361</v>
      </c>
      <c r="CT57" s="29" t="s">
        <v>361</v>
      </c>
    </row>
    <row r="58" spans="1:98" ht="52.5" hidden="1" customHeight="1">
      <c r="A58" s="21">
        <v>52</v>
      </c>
      <c r="B58" s="24">
        <v>71</v>
      </c>
      <c r="C58" s="181" t="s">
        <v>4</v>
      </c>
      <c r="D58" s="191" t="s">
        <v>10</v>
      </c>
      <c r="E58" s="181" t="s">
        <v>22</v>
      </c>
      <c r="F58" s="191" t="s">
        <v>12</v>
      </c>
      <c r="G58" s="181" t="s">
        <v>22</v>
      </c>
      <c r="H58" s="143" t="s">
        <v>1523</v>
      </c>
      <c r="I58" s="52" t="s">
        <v>780</v>
      </c>
      <c r="J58" s="24" t="s">
        <v>1402</v>
      </c>
      <c r="K58" s="52" t="s">
        <v>341</v>
      </c>
      <c r="L58" s="24" t="s">
        <v>298</v>
      </c>
      <c r="M58" s="24" t="s">
        <v>186</v>
      </c>
      <c r="N58" s="24"/>
      <c r="O58" s="24"/>
      <c r="P58" s="24"/>
      <c r="Q58" s="24"/>
      <c r="R58" s="24"/>
      <c r="S58" s="21"/>
      <c r="T58" s="24"/>
      <c r="U58" s="24" t="s">
        <v>186</v>
      </c>
      <c r="V58" s="24"/>
      <c r="W58" s="24"/>
      <c r="X58" s="24"/>
      <c r="Y58" s="28">
        <f t="shared" si="0"/>
        <v>1</v>
      </c>
      <c r="Z58" s="24"/>
      <c r="AA58" s="91"/>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t="s">
        <v>754</v>
      </c>
      <c r="AZ58" s="24"/>
      <c r="BA58" s="24"/>
      <c r="BB58" s="24"/>
      <c r="BC58" s="24"/>
      <c r="BD58" s="24"/>
      <c r="BE58" s="24"/>
      <c r="BF58" s="24"/>
      <c r="BG58" s="24"/>
      <c r="BH58" s="24"/>
      <c r="BI58" s="24"/>
      <c r="BJ58" s="24"/>
      <c r="BK58" s="24">
        <v>1</v>
      </c>
      <c r="BL58" s="24">
        <v>1</v>
      </c>
      <c r="BM58" s="24">
        <v>1</v>
      </c>
      <c r="BN58" s="24">
        <v>1</v>
      </c>
      <c r="BO58" s="24">
        <v>1</v>
      </c>
      <c r="BP58" s="24">
        <v>1</v>
      </c>
      <c r="BQ58" s="24">
        <v>1</v>
      </c>
      <c r="BR58" s="24">
        <v>1</v>
      </c>
      <c r="BS58" s="24">
        <v>1</v>
      </c>
      <c r="BT58" s="24">
        <v>1</v>
      </c>
      <c r="BU58" s="24">
        <v>1</v>
      </c>
      <c r="BV58" s="24">
        <v>1</v>
      </c>
      <c r="BW58" s="24">
        <v>1</v>
      </c>
      <c r="BX58" s="24">
        <v>1</v>
      </c>
      <c r="BY58" s="24">
        <v>1</v>
      </c>
      <c r="BZ58" s="24">
        <v>1</v>
      </c>
      <c r="CA58" s="24">
        <v>1</v>
      </c>
      <c r="CB58" s="24">
        <v>1</v>
      </c>
      <c r="CC58" s="24">
        <v>1</v>
      </c>
      <c r="CD58" s="24">
        <v>1</v>
      </c>
      <c r="CE58" s="24">
        <v>1</v>
      </c>
      <c r="CF58" s="24">
        <v>1</v>
      </c>
      <c r="CG58" s="24">
        <v>1</v>
      </c>
      <c r="CH58" s="24">
        <v>1</v>
      </c>
      <c r="CI58" s="24">
        <v>1</v>
      </c>
      <c r="CJ58" s="24">
        <v>1</v>
      </c>
      <c r="CK58" s="24">
        <v>1</v>
      </c>
      <c r="CL58" s="24">
        <v>1</v>
      </c>
      <c r="CM58" s="57">
        <f t="shared" ref="CM58:CM76" si="23">COUNTIF($BK58:$CL58,2)</f>
        <v>0</v>
      </c>
      <c r="CN58" s="67">
        <f t="shared" ref="CN58:CN76" si="24">CM58/COUNTA($BK58:$CL58)</f>
        <v>0</v>
      </c>
      <c r="CO58" s="57">
        <f t="shared" ref="CO58:CO76" si="25">COUNTIF($BK58:$CL58,1)</f>
        <v>28</v>
      </c>
      <c r="CP58" s="67">
        <f t="shared" ref="CP58:CP76" si="26">CO58/COUNTA($BK58:$CL58)</f>
        <v>1</v>
      </c>
      <c r="CQ58" s="57">
        <f t="shared" ref="CQ58:CQ76" si="27">COUNTIF($BK58:$CL58,0)</f>
        <v>0</v>
      </c>
      <c r="CR58" s="67">
        <f t="shared" ref="CR58:CR76" si="28">CQ58/COUNTA($BK58:$CL58)</f>
        <v>0</v>
      </c>
      <c r="CS58" s="57">
        <f t="shared" ref="CS58:CS76" si="29">(((CM58*2)+(CO58*1)+(CQ58*0)))/COUNTA($BK58:$CL58)</f>
        <v>1</v>
      </c>
      <c r="CT58" s="57" t="str">
        <f t="shared" si="8"/>
        <v>Cần cố gắng</v>
      </c>
    </row>
    <row r="59" spans="1:98" ht="52.5" hidden="1" customHeight="1">
      <c r="A59" s="21">
        <v>53</v>
      </c>
      <c r="B59" s="24"/>
      <c r="C59" s="190"/>
      <c r="D59" s="192"/>
      <c r="E59" s="190"/>
      <c r="F59" s="192"/>
      <c r="G59" s="182"/>
      <c r="H59" s="143" t="s">
        <v>1524</v>
      </c>
      <c r="I59" s="52" t="s">
        <v>780</v>
      </c>
      <c r="J59" s="24" t="s">
        <v>1402</v>
      </c>
      <c r="K59" s="52" t="s">
        <v>341</v>
      </c>
      <c r="L59" s="24" t="s">
        <v>298</v>
      </c>
      <c r="M59" s="24" t="s">
        <v>186</v>
      </c>
      <c r="N59" s="24"/>
      <c r="O59" s="24"/>
      <c r="P59" s="24"/>
      <c r="Q59" s="24"/>
      <c r="R59" s="24"/>
      <c r="S59" s="21"/>
      <c r="T59" s="24"/>
      <c r="U59" s="24"/>
      <c r="V59" s="24"/>
      <c r="W59" s="24"/>
      <c r="X59" s="24" t="s">
        <v>186</v>
      </c>
      <c r="Y59" s="28">
        <f t="shared" si="0"/>
        <v>1</v>
      </c>
      <c r="Z59" s="24"/>
      <c r="AA59" s="91"/>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t="s">
        <v>754</v>
      </c>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57"/>
      <c r="CN59" s="67"/>
      <c r="CO59" s="57"/>
      <c r="CP59" s="67"/>
      <c r="CQ59" s="57"/>
      <c r="CR59" s="67"/>
      <c r="CS59" s="57"/>
      <c r="CT59" s="57"/>
    </row>
    <row r="60" spans="1:98" ht="52.5" hidden="1" customHeight="1">
      <c r="A60" s="21">
        <v>54</v>
      </c>
      <c r="B60" s="24"/>
      <c r="C60" s="190"/>
      <c r="D60" s="192"/>
      <c r="E60" s="190"/>
      <c r="F60" s="192"/>
      <c r="G60" s="20" t="s">
        <v>850</v>
      </c>
      <c r="H60" s="20" t="s">
        <v>981</v>
      </c>
      <c r="I60" s="52" t="s">
        <v>780</v>
      </c>
      <c r="J60" s="24" t="s">
        <v>330</v>
      </c>
      <c r="K60" s="52" t="s">
        <v>341</v>
      </c>
      <c r="L60" s="24" t="s">
        <v>298</v>
      </c>
      <c r="M60" s="24" t="s">
        <v>186</v>
      </c>
      <c r="N60" s="24"/>
      <c r="O60" s="24"/>
      <c r="P60" s="24" t="s">
        <v>186</v>
      </c>
      <c r="Q60" s="24"/>
      <c r="R60" s="24"/>
      <c r="S60" s="21"/>
      <c r="T60" s="24"/>
      <c r="U60" s="24"/>
      <c r="V60" s="24"/>
      <c r="W60" s="24"/>
      <c r="X60" s="24"/>
      <c r="Y60" s="28">
        <f t="shared" si="0"/>
        <v>1</v>
      </c>
      <c r="Z60" s="24"/>
      <c r="AA60" s="91"/>
      <c r="AB60" s="24"/>
      <c r="AC60" s="24"/>
      <c r="AD60" s="24"/>
      <c r="AE60" s="24"/>
      <c r="AF60" s="24"/>
      <c r="AG60" s="24" t="s">
        <v>753</v>
      </c>
      <c r="AH60" s="24" t="s">
        <v>753</v>
      </c>
      <c r="AI60" s="24" t="s">
        <v>753</v>
      </c>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v>2</v>
      </c>
      <c r="BL60" s="24">
        <v>2</v>
      </c>
      <c r="BM60" s="24">
        <v>2</v>
      </c>
      <c r="BN60" s="24">
        <v>2</v>
      </c>
      <c r="BO60" s="24">
        <v>2</v>
      </c>
      <c r="BP60" s="24">
        <v>2</v>
      </c>
      <c r="BQ60" s="24">
        <v>2</v>
      </c>
      <c r="BR60" s="24">
        <v>2</v>
      </c>
      <c r="BS60" s="24">
        <v>2</v>
      </c>
      <c r="BT60" s="24">
        <v>2</v>
      </c>
      <c r="BU60" s="24">
        <v>2</v>
      </c>
      <c r="BV60" s="24">
        <v>2</v>
      </c>
      <c r="BW60" s="24">
        <v>2</v>
      </c>
      <c r="BX60" s="24">
        <v>2</v>
      </c>
      <c r="BY60" s="24">
        <v>2</v>
      </c>
      <c r="BZ60" s="24">
        <v>2</v>
      </c>
      <c r="CA60" s="24">
        <v>2</v>
      </c>
      <c r="CB60" s="24">
        <v>2</v>
      </c>
      <c r="CC60" s="24">
        <v>2</v>
      </c>
      <c r="CD60" s="24">
        <v>2</v>
      </c>
      <c r="CE60" s="24">
        <v>2</v>
      </c>
      <c r="CF60" s="24">
        <v>2</v>
      </c>
      <c r="CG60" s="24">
        <v>2</v>
      </c>
      <c r="CH60" s="24">
        <v>2</v>
      </c>
      <c r="CI60" s="24">
        <v>2</v>
      </c>
      <c r="CJ60" s="24">
        <v>2</v>
      </c>
      <c r="CK60" s="24">
        <v>2</v>
      </c>
      <c r="CL60" s="24">
        <v>2</v>
      </c>
      <c r="CM60" s="57">
        <f t="shared" si="23"/>
        <v>28</v>
      </c>
      <c r="CN60" s="67">
        <f t="shared" si="24"/>
        <v>1</v>
      </c>
      <c r="CO60" s="57">
        <f t="shared" si="25"/>
        <v>0</v>
      </c>
      <c r="CP60" s="67">
        <f t="shared" si="26"/>
        <v>0</v>
      </c>
      <c r="CQ60" s="57">
        <f t="shared" si="27"/>
        <v>0</v>
      </c>
      <c r="CR60" s="67">
        <f t="shared" si="28"/>
        <v>0</v>
      </c>
      <c r="CS60" s="57">
        <f t="shared" si="29"/>
        <v>2</v>
      </c>
      <c r="CT60" s="57" t="str">
        <f t="shared" si="8"/>
        <v>Đạt mục tiêu</v>
      </c>
    </row>
    <row r="61" spans="1:98" ht="52.5" hidden="1" customHeight="1">
      <c r="A61" s="21">
        <v>55</v>
      </c>
      <c r="B61" s="24"/>
      <c r="C61" s="190"/>
      <c r="D61" s="192"/>
      <c r="E61" s="190"/>
      <c r="F61" s="192"/>
      <c r="G61" s="20" t="s">
        <v>851</v>
      </c>
      <c r="H61" s="20" t="s">
        <v>982</v>
      </c>
      <c r="I61" s="52" t="s">
        <v>780</v>
      </c>
      <c r="J61" s="24" t="s">
        <v>330</v>
      </c>
      <c r="K61" s="52" t="s">
        <v>341</v>
      </c>
      <c r="L61" s="24" t="s">
        <v>298</v>
      </c>
      <c r="M61" s="24" t="s">
        <v>186</v>
      </c>
      <c r="N61" s="24"/>
      <c r="O61" s="24"/>
      <c r="P61" s="24"/>
      <c r="Q61" s="24" t="s">
        <v>186</v>
      </c>
      <c r="R61" s="24"/>
      <c r="S61" s="21"/>
      <c r="T61" s="24"/>
      <c r="U61" s="24"/>
      <c r="V61" s="24"/>
      <c r="W61" s="24"/>
      <c r="X61" s="24"/>
      <c r="Y61" s="28">
        <f t="shared" si="0"/>
        <v>1</v>
      </c>
      <c r="Z61" s="24"/>
      <c r="AA61" s="91"/>
      <c r="AB61" s="24"/>
      <c r="AC61" s="24"/>
      <c r="AD61" s="24"/>
      <c r="AE61" s="24"/>
      <c r="AF61" s="24"/>
      <c r="AG61" s="24"/>
      <c r="AH61" s="24"/>
      <c r="AI61" s="24"/>
      <c r="AJ61" s="24" t="s">
        <v>753</v>
      </c>
      <c r="AK61" s="24" t="s">
        <v>753</v>
      </c>
      <c r="AL61" s="24" t="s">
        <v>753</v>
      </c>
      <c r="AM61" s="24" t="s">
        <v>753</v>
      </c>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v>2</v>
      </c>
      <c r="BL61" s="24">
        <v>2</v>
      </c>
      <c r="BM61" s="24">
        <v>2</v>
      </c>
      <c r="BN61" s="24">
        <v>2</v>
      </c>
      <c r="BO61" s="24">
        <v>2</v>
      </c>
      <c r="BP61" s="24">
        <v>2</v>
      </c>
      <c r="BQ61" s="24">
        <v>2</v>
      </c>
      <c r="BR61" s="24">
        <v>2</v>
      </c>
      <c r="BS61" s="24">
        <v>2</v>
      </c>
      <c r="BT61" s="24">
        <v>2</v>
      </c>
      <c r="BU61" s="24">
        <v>2</v>
      </c>
      <c r="BV61" s="24">
        <v>2</v>
      </c>
      <c r="BW61" s="24">
        <v>2</v>
      </c>
      <c r="BX61" s="24">
        <v>2</v>
      </c>
      <c r="BY61" s="24">
        <v>2</v>
      </c>
      <c r="BZ61" s="24">
        <v>2</v>
      </c>
      <c r="CA61" s="24">
        <v>2</v>
      </c>
      <c r="CB61" s="24">
        <v>2</v>
      </c>
      <c r="CC61" s="24">
        <v>2</v>
      </c>
      <c r="CD61" s="24">
        <v>2</v>
      </c>
      <c r="CE61" s="24">
        <v>2</v>
      </c>
      <c r="CF61" s="24">
        <v>2</v>
      </c>
      <c r="CG61" s="24">
        <v>2</v>
      </c>
      <c r="CH61" s="24">
        <v>2</v>
      </c>
      <c r="CI61" s="24">
        <v>2</v>
      </c>
      <c r="CJ61" s="24">
        <v>2</v>
      </c>
      <c r="CK61" s="24">
        <v>2</v>
      </c>
      <c r="CL61" s="24">
        <v>2</v>
      </c>
      <c r="CM61" s="57">
        <f t="shared" si="23"/>
        <v>28</v>
      </c>
      <c r="CN61" s="67">
        <f t="shared" si="24"/>
        <v>1</v>
      </c>
      <c r="CO61" s="57">
        <f t="shared" si="25"/>
        <v>0</v>
      </c>
      <c r="CP61" s="67">
        <f t="shared" si="26"/>
        <v>0</v>
      </c>
      <c r="CQ61" s="57">
        <f t="shared" si="27"/>
        <v>0</v>
      </c>
      <c r="CR61" s="67">
        <f t="shared" si="28"/>
        <v>0</v>
      </c>
      <c r="CS61" s="57">
        <f t="shared" si="29"/>
        <v>2</v>
      </c>
      <c r="CT61" s="57" t="str">
        <f t="shared" si="8"/>
        <v>Đạt mục tiêu</v>
      </c>
    </row>
    <row r="62" spans="1:98" ht="52.5" hidden="1" customHeight="1">
      <c r="A62" s="21">
        <v>56</v>
      </c>
      <c r="B62" s="24"/>
      <c r="C62" s="182"/>
      <c r="D62" s="193"/>
      <c r="E62" s="182"/>
      <c r="F62" s="193"/>
      <c r="G62" s="20" t="s">
        <v>852</v>
      </c>
      <c r="H62" s="20" t="s">
        <v>983</v>
      </c>
      <c r="I62" s="52" t="s">
        <v>780</v>
      </c>
      <c r="J62" s="24" t="s">
        <v>330</v>
      </c>
      <c r="K62" s="52" t="s">
        <v>341</v>
      </c>
      <c r="L62" s="24" t="s">
        <v>298</v>
      </c>
      <c r="M62" s="24" t="s">
        <v>186</v>
      </c>
      <c r="N62" s="24"/>
      <c r="O62" s="24" t="s">
        <v>186</v>
      </c>
      <c r="P62" s="24"/>
      <c r="Q62" s="24"/>
      <c r="R62" s="24"/>
      <c r="S62" s="21"/>
      <c r="T62" s="24"/>
      <c r="U62" s="24"/>
      <c r="V62" s="24"/>
      <c r="W62" s="24"/>
      <c r="X62" s="24"/>
      <c r="Y62" s="28">
        <f t="shared" si="0"/>
        <v>1</v>
      </c>
      <c r="Z62" s="24"/>
      <c r="AA62" s="91"/>
      <c r="AB62" s="24"/>
      <c r="AC62" s="24"/>
      <c r="AD62" s="24"/>
      <c r="AE62" s="24" t="s">
        <v>753</v>
      </c>
      <c r="AF62" s="24" t="s">
        <v>753</v>
      </c>
      <c r="AG62" s="24"/>
      <c r="AH62" s="24"/>
      <c r="AI62" s="24"/>
      <c r="AJ62" s="24"/>
      <c r="AK62" s="24"/>
      <c r="AL62" s="24"/>
      <c r="AM62" s="24"/>
      <c r="AN62" s="24" t="s">
        <v>753</v>
      </c>
      <c r="AO62" s="24" t="s">
        <v>753</v>
      </c>
      <c r="AP62" s="24" t="s">
        <v>753</v>
      </c>
      <c r="AQ62" s="24" t="s">
        <v>753</v>
      </c>
      <c r="AR62" s="24"/>
      <c r="AS62" s="24"/>
      <c r="AT62" s="24"/>
      <c r="AU62" s="24"/>
      <c r="AV62" s="24"/>
      <c r="AW62" s="24"/>
      <c r="AX62" s="24"/>
      <c r="AY62" s="24"/>
      <c r="AZ62" s="24"/>
      <c r="BA62" s="24"/>
      <c r="BB62" s="24"/>
      <c r="BC62" s="24"/>
      <c r="BD62" s="24"/>
      <c r="BE62" s="24"/>
      <c r="BF62" s="24"/>
      <c r="BG62" s="24"/>
      <c r="BH62" s="24"/>
      <c r="BI62" s="24"/>
      <c r="BJ62" s="24"/>
      <c r="BK62" s="24">
        <v>2</v>
      </c>
      <c r="BL62" s="24">
        <v>2</v>
      </c>
      <c r="BM62" s="24">
        <v>2</v>
      </c>
      <c r="BN62" s="24">
        <v>1</v>
      </c>
      <c r="BO62" s="24">
        <v>2</v>
      </c>
      <c r="BP62" s="24">
        <v>1</v>
      </c>
      <c r="BQ62" s="24">
        <v>1</v>
      </c>
      <c r="BR62" s="24">
        <v>2</v>
      </c>
      <c r="BS62" s="24">
        <v>2</v>
      </c>
      <c r="BT62" s="24">
        <v>1</v>
      </c>
      <c r="BU62" s="24">
        <v>2</v>
      </c>
      <c r="BV62" s="24">
        <v>2</v>
      </c>
      <c r="BW62" s="24">
        <v>2</v>
      </c>
      <c r="BX62" s="24">
        <v>1</v>
      </c>
      <c r="BY62" s="24">
        <v>2</v>
      </c>
      <c r="BZ62" s="24">
        <v>1</v>
      </c>
      <c r="CA62" s="24">
        <v>2</v>
      </c>
      <c r="CB62" s="24">
        <v>2</v>
      </c>
      <c r="CC62" s="24">
        <v>2</v>
      </c>
      <c r="CD62" s="24">
        <v>2</v>
      </c>
      <c r="CE62" s="24">
        <v>2</v>
      </c>
      <c r="CF62" s="24">
        <v>2</v>
      </c>
      <c r="CG62" s="24">
        <v>2</v>
      </c>
      <c r="CH62" s="24">
        <v>2</v>
      </c>
      <c r="CI62" s="24">
        <v>2</v>
      </c>
      <c r="CJ62" s="24">
        <v>2</v>
      </c>
      <c r="CK62" s="24">
        <v>1</v>
      </c>
      <c r="CL62" s="24">
        <v>1</v>
      </c>
      <c r="CM62" s="57">
        <f t="shared" si="23"/>
        <v>20</v>
      </c>
      <c r="CN62" s="67">
        <f t="shared" si="24"/>
        <v>0.7142857142857143</v>
      </c>
      <c r="CO62" s="57">
        <f t="shared" si="25"/>
        <v>8</v>
      </c>
      <c r="CP62" s="67">
        <f t="shared" si="26"/>
        <v>0.2857142857142857</v>
      </c>
      <c r="CQ62" s="57">
        <f t="shared" si="27"/>
        <v>0</v>
      </c>
      <c r="CR62" s="67">
        <f t="shared" si="28"/>
        <v>0</v>
      </c>
      <c r="CS62" s="57">
        <f t="shared" si="29"/>
        <v>1.7142857142857142</v>
      </c>
      <c r="CT62" s="57" t="str">
        <f t="shared" si="8"/>
        <v>Đạt mục tiêu</v>
      </c>
    </row>
    <row r="63" spans="1:98" ht="52.5" hidden="1" customHeight="1">
      <c r="A63" s="21">
        <v>57</v>
      </c>
      <c r="B63" s="24">
        <v>75</v>
      </c>
      <c r="C63" s="181" t="s">
        <v>40</v>
      </c>
      <c r="D63" s="191" t="s">
        <v>12</v>
      </c>
      <c r="E63" s="181" t="s">
        <v>23</v>
      </c>
      <c r="F63" s="191" t="s">
        <v>12</v>
      </c>
      <c r="G63" s="20" t="s">
        <v>853</v>
      </c>
      <c r="H63" s="20" t="s">
        <v>984</v>
      </c>
      <c r="I63" s="52" t="s">
        <v>780</v>
      </c>
      <c r="J63" s="24" t="s">
        <v>330</v>
      </c>
      <c r="K63" s="52" t="s">
        <v>341</v>
      </c>
      <c r="L63" s="24" t="s">
        <v>298</v>
      </c>
      <c r="M63" s="24" t="s">
        <v>186</v>
      </c>
      <c r="N63" s="24"/>
      <c r="O63" s="24"/>
      <c r="P63" s="24"/>
      <c r="Q63" s="24"/>
      <c r="R63" s="24"/>
      <c r="S63" s="21"/>
      <c r="T63" s="24" t="s">
        <v>186</v>
      </c>
      <c r="U63" s="24"/>
      <c r="V63" s="24"/>
      <c r="W63" s="24"/>
      <c r="X63" s="24"/>
      <c r="Y63" s="28">
        <f t="shared" si="0"/>
        <v>1</v>
      </c>
      <c r="Z63" s="24"/>
      <c r="AA63" s="91"/>
      <c r="AB63" s="24"/>
      <c r="AC63" s="24"/>
      <c r="AD63" s="24"/>
      <c r="AE63" s="24"/>
      <c r="AF63" s="24"/>
      <c r="AG63" s="24"/>
      <c r="AH63" s="24"/>
      <c r="AI63" s="24"/>
      <c r="AJ63" s="24"/>
      <c r="AK63" s="24"/>
      <c r="AL63" s="24"/>
      <c r="AM63" s="24"/>
      <c r="AN63" s="24"/>
      <c r="AO63" s="24"/>
      <c r="AP63" s="24"/>
      <c r="AQ63" s="24"/>
      <c r="AR63" s="24"/>
      <c r="AS63" s="24"/>
      <c r="AT63" s="24" t="s">
        <v>753</v>
      </c>
      <c r="AU63" s="24" t="s">
        <v>753</v>
      </c>
      <c r="AV63" s="24" t="s">
        <v>753</v>
      </c>
      <c r="AW63" s="24" t="s">
        <v>753</v>
      </c>
      <c r="AX63" s="24"/>
      <c r="AY63" s="24"/>
      <c r="AZ63" s="24"/>
      <c r="BA63" s="24"/>
      <c r="BB63" s="24"/>
      <c r="BC63" s="24"/>
      <c r="BD63" s="24"/>
      <c r="BE63" s="24"/>
      <c r="BF63" s="24"/>
      <c r="BG63" s="24"/>
      <c r="BH63" s="24"/>
      <c r="BI63" s="24"/>
      <c r="BJ63" s="24"/>
      <c r="BK63" s="24">
        <v>2</v>
      </c>
      <c r="BL63" s="24">
        <v>1</v>
      </c>
      <c r="BM63" s="24">
        <v>2</v>
      </c>
      <c r="BN63" s="24">
        <v>1</v>
      </c>
      <c r="BO63" s="24">
        <v>1</v>
      </c>
      <c r="BP63" s="24">
        <v>2</v>
      </c>
      <c r="BQ63" s="24">
        <v>2</v>
      </c>
      <c r="BR63" s="24">
        <v>2</v>
      </c>
      <c r="BS63" s="24">
        <v>2</v>
      </c>
      <c r="BT63" s="24">
        <v>2</v>
      </c>
      <c r="BU63" s="24">
        <v>2</v>
      </c>
      <c r="BV63" s="24">
        <v>2</v>
      </c>
      <c r="BW63" s="24">
        <v>2</v>
      </c>
      <c r="BX63" s="24">
        <v>2</v>
      </c>
      <c r="BY63" s="24">
        <v>2</v>
      </c>
      <c r="BZ63" s="24">
        <v>1</v>
      </c>
      <c r="CA63" s="24">
        <v>2</v>
      </c>
      <c r="CB63" s="24">
        <v>2</v>
      </c>
      <c r="CC63" s="24">
        <v>2</v>
      </c>
      <c r="CD63" s="24">
        <v>2</v>
      </c>
      <c r="CE63" s="24">
        <v>2</v>
      </c>
      <c r="CF63" s="24">
        <v>2</v>
      </c>
      <c r="CG63" s="24">
        <v>2</v>
      </c>
      <c r="CH63" s="24">
        <v>2</v>
      </c>
      <c r="CI63" s="24">
        <v>2</v>
      </c>
      <c r="CJ63" s="24">
        <v>2</v>
      </c>
      <c r="CK63" s="24">
        <v>1</v>
      </c>
      <c r="CL63" s="24">
        <v>2</v>
      </c>
      <c r="CM63" s="57">
        <f t="shared" si="23"/>
        <v>23</v>
      </c>
      <c r="CN63" s="67">
        <f t="shared" si="24"/>
        <v>0.8214285714285714</v>
      </c>
      <c r="CO63" s="57">
        <f t="shared" si="25"/>
        <v>5</v>
      </c>
      <c r="CP63" s="67">
        <f t="shared" si="26"/>
        <v>0.17857142857142858</v>
      </c>
      <c r="CQ63" s="57">
        <f t="shared" si="27"/>
        <v>0</v>
      </c>
      <c r="CR63" s="67">
        <f t="shared" si="28"/>
        <v>0</v>
      </c>
      <c r="CS63" s="57">
        <f t="shared" si="29"/>
        <v>1.8214285714285714</v>
      </c>
      <c r="CT63" s="57" t="str">
        <f t="shared" si="8"/>
        <v>Đạt mục tiêu</v>
      </c>
    </row>
    <row r="64" spans="1:98" ht="33" hidden="1" customHeight="1">
      <c r="A64" s="21">
        <v>58</v>
      </c>
      <c r="B64" s="24"/>
      <c r="C64" s="190"/>
      <c r="D64" s="192"/>
      <c r="E64" s="190"/>
      <c r="F64" s="192"/>
      <c r="G64" s="20" t="s">
        <v>854</v>
      </c>
      <c r="H64" s="20" t="s">
        <v>985</v>
      </c>
      <c r="I64" s="52" t="s">
        <v>780</v>
      </c>
      <c r="J64" s="24" t="s">
        <v>330</v>
      </c>
      <c r="K64" s="52" t="s">
        <v>341</v>
      </c>
      <c r="L64" s="24" t="s">
        <v>298</v>
      </c>
      <c r="M64" s="24" t="s">
        <v>186</v>
      </c>
      <c r="N64" s="24"/>
      <c r="O64" s="24"/>
      <c r="P64" s="24"/>
      <c r="Q64" s="24"/>
      <c r="R64" s="24"/>
      <c r="S64" s="21"/>
      <c r="T64" s="24"/>
      <c r="U64" s="24" t="s">
        <v>186</v>
      </c>
      <c r="V64" s="24"/>
      <c r="W64" s="24"/>
      <c r="X64" s="24"/>
      <c r="Y64" s="28">
        <f t="shared" si="0"/>
        <v>1</v>
      </c>
      <c r="Z64" s="24"/>
      <c r="AA64" s="91"/>
      <c r="AB64" s="24"/>
      <c r="AC64" s="24"/>
      <c r="AD64" s="24"/>
      <c r="AE64" s="24"/>
      <c r="AF64" s="24"/>
      <c r="AG64" s="24"/>
      <c r="AH64" s="24"/>
      <c r="AI64" s="24"/>
      <c r="AJ64" s="24"/>
      <c r="AK64" s="24"/>
      <c r="AL64" s="24"/>
      <c r="AM64" s="24"/>
      <c r="AN64" s="24"/>
      <c r="AO64" s="24"/>
      <c r="AP64" s="24"/>
      <c r="AQ64" s="24"/>
      <c r="AR64" s="24"/>
      <c r="AS64" s="24"/>
      <c r="AT64" s="24"/>
      <c r="AU64" s="24"/>
      <c r="AV64" s="24"/>
      <c r="AW64" s="24"/>
      <c r="AX64" s="24" t="s">
        <v>753</v>
      </c>
      <c r="AY64" s="24" t="s">
        <v>753</v>
      </c>
      <c r="AZ64" s="24" t="s">
        <v>753</v>
      </c>
      <c r="BA64" s="24" t="s">
        <v>753</v>
      </c>
      <c r="BB64" s="24"/>
      <c r="BC64" s="24"/>
      <c r="BD64" s="24"/>
      <c r="BE64" s="24"/>
      <c r="BF64" s="24"/>
      <c r="BG64" s="24"/>
      <c r="BH64" s="24"/>
      <c r="BI64" s="24"/>
      <c r="BJ64" s="24"/>
      <c r="BK64" s="24">
        <v>2</v>
      </c>
      <c r="BL64" s="24">
        <v>2</v>
      </c>
      <c r="BM64" s="24">
        <v>2</v>
      </c>
      <c r="BN64" s="24">
        <v>1</v>
      </c>
      <c r="BO64" s="24">
        <v>2</v>
      </c>
      <c r="BP64" s="24">
        <v>2</v>
      </c>
      <c r="BQ64" s="24">
        <v>2</v>
      </c>
      <c r="BR64" s="24">
        <v>2</v>
      </c>
      <c r="BS64" s="24">
        <v>2</v>
      </c>
      <c r="BT64" s="24">
        <v>2</v>
      </c>
      <c r="BU64" s="24">
        <v>2</v>
      </c>
      <c r="BV64" s="24">
        <v>2</v>
      </c>
      <c r="BW64" s="24">
        <v>2</v>
      </c>
      <c r="BX64" s="24">
        <v>2</v>
      </c>
      <c r="BY64" s="24">
        <v>2</v>
      </c>
      <c r="BZ64" s="24">
        <v>1</v>
      </c>
      <c r="CA64" s="24">
        <v>2</v>
      </c>
      <c r="CB64" s="24">
        <v>2</v>
      </c>
      <c r="CC64" s="24">
        <v>2</v>
      </c>
      <c r="CD64" s="24">
        <v>1</v>
      </c>
      <c r="CE64" s="24">
        <v>2</v>
      </c>
      <c r="CF64" s="24">
        <v>2</v>
      </c>
      <c r="CG64" s="24">
        <v>2</v>
      </c>
      <c r="CH64" s="24">
        <v>2</v>
      </c>
      <c r="CI64" s="24">
        <v>2</v>
      </c>
      <c r="CJ64" s="24">
        <v>2</v>
      </c>
      <c r="CK64" s="24">
        <v>1</v>
      </c>
      <c r="CL64" s="24">
        <v>2</v>
      </c>
      <c r="CM64" s="57">
        <f t="shared" si="23"/>
        <v>24</v>
      </c>
      <c r="CN64" s="67">
        <f t="shared" si="24"/>
        <v>0.8571428571428571</v>
      </c>
      <c r="CO64" s="57">
        <f t="shared" si="25"/>
        <v>4</v>
      </c>
      <c r="CP64" s="67">
        <f t="shared" si="26"/>
        <v>0.14285714285714285</v>
      </c>
      <c r="CQ64" s="57">
        <f t="shared" si="27"/>
        <v>0</v>
      </c>
      <c r="CR64" s="67">
        <f t="shared" si="28"/>
        <v>0</v>
      </c>
      <c r="CS64" s="57">
        <f t="shared" si="29"/>
        <v>1.8571428571428572</v>
      </c>
      <c r="CT64" s="57" t="str">
        <f t="shared" si="8"/>
        <v>Đạt mục tiêu</v>
      </c>
    </row>
    <row r="65" spans="1:98" ht="51.75" hidden="1" customHeight="1">
      <c r="A65" s="21">
        <v>59</v>
      </c>
      <c r="B65" s="24"/>
      <c r="C65" s="190"/>
      <c r="D65" s="192"/>
      <c r="E65" s="190"/>
      <c r="F65" s="192"/>
      <c r="G65" s="20" t="s">
        <v>855</v>
      </c>
      <c r="H65" s="20" t="s">
        <v>986</v>
      </c>
      <c r="I65" s="52" t="s">
        <v>780</v>
      </c>
      <c r="J65" s="24" t="s">
        <v>330</v>
      </c>
      <c r="K65" s="52" t="s">
        <v>341</v>
      </c>
      <c r="L65" s="24" t="s">
        <v>298</v>
      </c>
      <c r="M65" s="24" t="s">
        <v>186</v>
      </c>
      <c r="N65" s="24"/>
      <c r="O65" s="24"/>
      <c r="P65" s="24"/>
      <c r="Q65" s="24"/>
      <c r="R65" s="24"/>
      <c r="S65" s="21"/>
      <c r="T65" s="24"/>
      <c r="U65" s="24"/>
      <c r="V65" s="24" t="s">
        <v>186</v>
      </c>
      <c r="W65" s="24"/>
      <c r="X65" s="24"/>
      <c r="Y65" s="28">
        <f t="shared" si="0"/>
        <v>1</v>
      </c>
      <c r="Z65" s="24"/>
      <c r="AA65" s="91"/>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t="s">
        <v>753</v>
      </c>
      <c r="BC65" s="24" t="s">
        <v>753</v>
      </c>
      <c r="BD65" s="24" t="s">
        <v>753</v>
      </c>
      <c r="BE65" s="24"/>
      <c r="BF65" s="24"/>
      <c r="BG65" s="24"/>
      <c r="BH65" s="24"/>
      <c r="BI65" s="24"/>
      <c r="BJ65" s="24"/>
      <c r="BK65" s="24">
        <v>2</v>
      </c>
      <c r="BL65" s="24">
        <v>2</v>
      </c>
      <c r="BM65" s="24">
        <v>2</v>
      </c>
      <c r="BN65" s="24">
        <v>1</v>
      </c>
      <c r="BO65" s="24">
        <v>2</v>
      </c>
      <c r="BP65" s="24">
        <v>2</v>
      </c>
      <c r="BQ65" s="24">
        <v>2</v>
      </c>
      <c r="BR65" s="24">
        <v>2</v>
      </c>
      <c r="BS65" s="24">
        <v>2</v>
      </c>
      <c r="BT65" s="24">
        <v>2</v>
      </c>
      <c r="BU65" s="24">
        <v>2</v>
      </c>
      <c r="BV65" s="24">
        <v>2</v>
      </c>
      <c r="BW65" s="24">
        <v>2</v>
      </c>
      <c r="BX65" s="24">
        <v>2</v>
      </c>
      <c r="BY65" s="24">
        <v>2</v>
      </c>
      <c r="BZ65" s="24">
        <v>2</v>
      </c>
      <c r="CA65" s="24">
        <v>2</v>
      </c>
      <c r="CB65" s="24">
        <v>2</v>
      </c>
      <c r="CC65" s="24">
        <v>2</v>
      </c>
      <c r="CD65" s="24">
        <v>1</v>
      </c>
      <c r="CE65" s="24">
        <v>2</v>
      </c>
      <c r="CF65" s="24">
        <v>2</v>
      </c>
      <c r="CG65" s="24">
        <v>2</v>
      </c>
      <c r="CH65" s="24">
        <v>2</v>
      </c>
      <c r="CI65" s="24">
        <v>2</v>
      </c>
      <c r="CJ65" s="24">
        <v>2</v>
      </c>
      <c r="CK65" s="24">
        <v>1</v>
      </c>
      <c r="CL65" s="24">
        <v>2</v>
      </c>
      <c r="CM65" s="57">
        <f t="shared" si="23"/>
        <v>25</v>
      </c>
      <c r="CN65" s="67">
        <f t="shared" si="24"/>
        <v>0.8928571428571429</v>
      </c>
      <c r="CO65" s="57">
        <f t="shared" si="25"/>
        <v>3</v>
      </c>
      <c r="CP65" s="67">
        <f t="shared" si="26"/>
        <v>0.10714285714285714</v>
      </c>
      <c r="CQ65" s="57">
        <f t="shared" si="27"/>
        <v>0</v>
      </c>
      <c r="CR65" s="67">
        <f t="shared" si="28"/>
        <v>0</v>
      </c>
      <c r="CS65" s="57">
        <f t="shared" si="29"/>
        <v>1.8928571428571428</v>
      </c>
      <c r="CT65" s="57" t="str">
        <f t="shared" si="8"/>
        <v>Đạt mục tiêu</v>
      </c>
    </row>
    <row r="66" spans="1:98" ht="51.75" hidden="1" customHeight="1">
      <c r="A66" s="21">
        <v>60</v>
      </c>
      <c r="B66" s="24"/>
      <c r="C66" s="190"/>
      <c r="D66" s="192"/>
      <c r="E66" s="190"/>
      <c r="F66" s="192"/>
      <c r="G66" s="20" t="s">
        <v>856</v>
      </c>
      <c r="H66" s="20" t="s">
        <v>987</v>
      </c>
      <c r="I66" s="52" t="s">
        <v>780</v>
      </c>
      <c r="J66" s="24" t="s">
        <v>330</v>
      </c>
      <c r="K66" s="52" t="s">
        <v>341</v>
      </c>
      <c r="L66" s="24" t="s">
        <v>298</v>
      </c>
      <c r="M66" s="24" t="s">
        <v>186</v>
      </c>
      <c r="N66" s="24"/>
      <c r="O66" s="24"/>
      <c r="P66" s="24"/>
      <c r="Q66" s="24"/>
      <c r="R66" s="24"/>
      <c r="S66" s="21"/>
      <c r="T66" s="24"/>
      <c r="U66" s="24"/>
      <c r="V66" s="24"/>
      <c r="W66" s="24" t="s">
        <v>186</v>
      </c>
      <c r="X66" s="24"/>
      <c r="Y66" s="28">
        <f t="shared" si="0"/>
        <v>1</v>
      </c>
      <c r="Z66" s="24"/>
      <c r="AA66" s="91"/>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t="s">
        <v>753</v>
      </c>
      <c r="BF66" s="24" t="s">
        <v>753</v>
      </c>
      <c r="BG66" s="24" t="s">
        <v>753</v>
      </c>
      <c r="BH66" s="24"/>
      <c r="BI66" s="24"/>
      <c r="BJ66" s="24"/>
      <c r="BK66" s="24">
        <v>2</v>
      </c>
      <c r="BL66" s="24">
        <v>2</v>
      </c>
      <c r="BM66" s="24">
        <v>2</v>
      </c>
      <c r="BN66" s="24">
        <v>2</v>
      </c>
      <c r="BO66" s="24">
        <v>2</v>
      </c>
      <c r="BP66" s="24">
        <v>2</v>
      </c>
      <c r="BQ66" s="24">
        <v>2</v>
      </c>
      <c r="BR66" s="24">
        <v>2</v>
      </c>
      <c r="BS66" s="24">
        <v>2</v>
      </c>
      <c r="BT66" s="24">
        <v>2</v>
      </c>
      <c r="BU66" s="24">
        <v>2</v>
      </c>
      <c r="BV66" s="24">
        <v>2</v>
      </c>
      <c r="BW66" s="24">
        <v>2</v>
      </c>
      <c r="BX66" s="24">
        <v>2</v>
      </c>
      <c r="BY66" s="24">
        <v>2</v>
      </c>
      <c r="BZ66" s="24">
        <v>2</v>
      </c>
      <c r="CA66" s="24">
        <v>2</v>
      </c>
      <c r="CB66" s="24">
        <v>2</v>
      </c>
      <c r="CC66" s="24">
        <v>2</v>
      </c>
      <c r="CD66" s="24">
        <v>2</v>
      </c>
      <c r="CE66" s="24">
        <v>2</v>
      </c>
      <c r="CF66" s="24">
        <v>2</v>
      </c>
      <c r="CG66" s="24">
        <v>2</v>
      </c>
      <c r="CH66" s="24">
        <v>2</v>
      </c>
      <c r="CI66" s="24">
        <v>2</v>
      </c>
      <c r="CJ66" s="24">
        <v>2</v>
      </c>
      <c r="CK66" s="24">
        <v>1</v>
      </c>
      <c r="CL66" s="24">
        <v>2</v>
      </c>
      <c r="CM66" s="57">
        <f t="shared" si="23"/>
        <v>27</v>
      </c>
      <c r="CN66" s="67">
        <f t="shared" si="24"/>
        <v>0.9642857142857143</v>
      </c>
      <c r="CO66" s="57">
        <f t="shared" si="25"/>
        <v>1</v>
      </c>
      <c r="CP66" s="67">
        <f t="shared" si="26"/>
        <v>3.5714285714285712E-2</v>
      </c>
      <c r="CQ66" s="57">
        <f t="shared" si="27"/>
        <v>0</v>
      </c>
      <c r="CR66" s="67">
        <f t="shared" si="28"/>
        <v>0</v>
      </c>
      <c r="CS66" s="57">
        <f t="shared" si="29"/>
        <v>1.9642857142857142</v>
      </c>
      <c r="CT66" s="57" t="str">
        <f t="shared" si="8"/>
        <v>Đạt mục tiêu</v>
      </c>
    </row>
    <row r="67" spans="1:98" ht="51.75" hidden="1" customHeight="1">
      <c r="A67" s="21">
        <v>61</v>
      </c>
      <c r="B67" s="24"/>
      <c r="C67" s="190"/>
      <c r="D67" s="192"/>
      <c r="E67" s="190"/>
      <c r="F67" s="192"/>
      <c r="G67" s="20" t="s">
        <v>857</v>
      </c>
      <c r="H67" s="20" t="s">
        <v>988</v>
      </c>
      <c r="I67" s="52" t="s">
        <v>780</v>
      </c>
      <c r="J67" s="24" t="s">
        <v>330</v>
      </c>
      <c r="K67" s="52" t="s">
        <v>341</v>
      </c>
      <c r="L67" s="24" t="s">
        <v>298</v>
      </c>
      <c r="M67" s="24" t="s">
        <v>186</v>
      </c>
      <c r="N67" s="24"/>
      <c r="O67" s="24"/>
      <c r="P67" s="24"/>
      <c r="Q67" s="24"/>
      <c r="R67" s="24"/>
      <c r="S67" s="21"/>
      <c r="T67" s="24"/>
      <c r="U67" s="24"/>
      <c r="V67" s="24"/>
      <c r="W67" s="24"/>
      <c r="X67" s="24" t="s">
        <v>186</v>
      </c>
      <c r="Y67" s="28">
        <f t="shared" si="0"/>
        <v>1</v>
      </c>
      <c r="Z67" s="24"/>
      <c r="AA67" s="91"/>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t="s">
        <v>753</v>
      </c>
      <c r="BI67" s="24" t="s">
        <v>753</v>
      </c>
      <c r="BJ67" s="24" t="s">
        <v>753</v>
      </c>
      <c r="BK67" s="24">
        <v>2</v>
      </c>
      <c r="BL67" s="24">
        <v>2</v>
      </c>
      <c r="BM67" s="24">
        <v>2</v>
      </c>
      <c r="BN67" s="24">
        <v>2</v>
      </c>
      <c r="BO67" s="24">
        <v>2</v>
      </c>
      <c r="BP67" s="24">
        <v>2</v>
      </c>
      <c r="BQ67" s="24">
        <v>2</v>
      </c>
      <c r="BR67" s="24">
        <v>2</v>
      </c>
      <c r="BS67" s="24">
        <v>2</v>
      </c>
      <c r="BT67" s="24">
        <v>2</v>
      </c>
      <c r="BU67" s="24">
        <v>2</v>
      </c>
      <c r="BV67" s="24">
        <v>2</v>
      </c>
      <c r="BW67" s="24">
        <v>2</v>
      </c>
      <c r="BX67" s="24">
        <v>2</v>
      </c>
      <c r="BY67" s="24">
        <v>2</v>
      </c>
      <c r="BZ67" s="24">
        <v>2</v>
      </c>
      <c r="CA67" s="24">
        <v>2</v>
      </c>
      <c r="CB67" s="24">
        <v>2</v>
      </c>
      <c r="CC67" s="24">
        <v>2</v>
      </c>
      <c r="CD67" s="24">
        <v>2</v>
      </c>
      <c r="CE67" s="24">
        <v>2</v>
      </c>
      <c r="CF67" s="24">
        <v>2</v>
      </c>
      <c r="CG67" s="24">
        <v>2</v>
      </c>
      <c r="CH67" s="24">
        <v>2</v>
      </c>
      <c r="CI67" s="24">
        <v>2</v>
      </c>
      <c r="CJ67" s="24">
        <v>2</v>
      </c>
      <c r="CK67" s="24">
        <v>2</v>
      </c>
      <c r="CL67" s="24">
        <v>2</v>
      </c>
      <c r="CM67" s="57">
        <f t="shared" si="23"/>
        <v>28</v>
      </c>
      <c r="CN67" s="67">
        <f t="shared" si="24"/>
        <v>1</v>
      </c>
      <c r="CO67" s="57">
        <f t="shared" si="25"/>
        <v>0</v>
      </c>
      <c r="CP67" s="67">
        <f t="shared" si="26"/>
        <v>0</v>
      </c>
      <c r="CQ67" s="57">
        <f t="shared" si="27"/>
        <v>0</v>
      </c>
      <c r="CR67" s="67">
        <f t="shared" si="28"/>
        <v>0</v>
      </c>
      <c r="CS67" s="57">
        <f t="shared" si="29"/>
        <v>2</v>
      </c>
      <c r="CT67" s="57" t="str">
        <f t="shared" si="8"/>
        <v>Đạt mục tiêu</v>
      </c>
    </row>
    <row r="68" spans="1:98" ht="51.75" hidden="1" customHeight="1">
      <c r="A68" s="21">
        <v>62</v>
      </c>
      <c r="B68" s="24"/>
      <c r="C68" s="190"/>
      <c r="D68" s="192"/>
      <c r="E68" s="190"/>
      <c r="F68" s="192"/>
      <c r="G68" s="20" t="s">
        <v>1172</v>
      </c>
      <c r="H68" s="143" t="s">
        <v>1625</v>
      </c>
      <c r="I68" s="52" t="s">
        <v>780</v>
      </c>
      <c r="J68" s="24" t="s">
        <v>1402</v>
      </c>
      <c r="K68" s="52" t="s">
        <v>341</v>
      </c>
      <c r="L68" s="24" t="s">
        <v>298</v>
      </c>
      <c r="M68" s="24" t="s">
        <v>186</v>
      </c>
      <c r="N68" s="24"/>
      <c r="O68" s="24"/>
      <c r="P68" s="24"/>
      <c r="Q68" s="24"/>
      <c r="R68" s="24" t="s">
        <v>186</v>
      </c>
      <c r="S68" s="21"/>
      <c r="T68" s="24"/>
      <c r="U68" s="24"/>
      <c r="V68" s="24"/>
      <c r="W68" s="24"/>
      <c r="X68" s="24"/>
      <c r="Y68" s="28">
        <f t="shared" si="0"/>
        <v>1</v>
      </c>
      <c r="Z68" s="24"/>
      <c r="AA68" s="91">
        <v>1</v>
      </c>
      <c r="AB68" s="24"/>
      <c r="AC68" s="24"/>
      <c r="AD68" s="24"/>
      <c r="AE68" s="24"/>
      <c r="AF68" s="24"/>
      <c r="AG68" s="24"/>
      <c r="AH68" s="24"/>
      <c r="AI68" s="24"/>
      <c r="AJ68" s="24"/>
      <c r="AK68" s="24"/>
      <c r="AL68" s="24"/>
      <c r="AM68" s="24"/>
      <c r="AN68" s="24" t="s">
        <v>754</v>
      </c>
      <c r="AO68" s="24"/>
      <c r="AP68" s="24"/>
      <c r="AQ68" s="24"/>
      <c r="AR68" s="24"/>
      <c r="AS68" s="24"/>
      <c r="AT68" s="24"/>
      <c r="AU68" s="24"/>
      <c r="AV68" s="24"/>
      <c r="AW68" s="24"/>
      <c r="AX68" s="24"/>
      <c r="AY68" s="24"/>
      <c r="AZ68" s="24"/>
      <c r="BA68" s="24"/>
      <c r="BB68" s="24"/>
      <c r="BC68" s="24"/>
      <c r="BD68" s="24"/>
      <c r="BE68" s="24"/>
      <c r="BF68" s="24"/>
      <c r="BG68" s="24"/>
      <c r="BH68" s="24"/>
      <c r="BI68" s="24"/>
      <c r="BJ68" s="24"/>
      <c r="BK68" s="24">
        <v>2</v>
      </c>
      <c r="BL68" s="24">
        <v>2</v>
      </c>
      <c r="BM68" s="24">
        <v>2</v>
      </c>
      <c r="BN68" s="24">
        <v>2</v>
      </c>
      <c r="BO68" s="24">
        <v>2</v>
      </c>
      <c r="BP68" s="24">
        <v>2</v>
      </c>
      <c r="BQ68" s="24">
        <v>2</v>
      </c>
      <c r="BR68" s="24">
        <v>2</v>
      </c>
      <c r="BS68" s="24">
        <v>2</v>
      </c>
      <c r="BT68" s="24">
        <v>2</v>
      </c>
      <c r="BU68" s="24">
        <v>2</v>
      </c>
      <c r="BV68" s="24">
        <v>2</v>
      </c>
      <c r="BW68" s="24">
        <v>2</v>
      </c>
      <c r="BX68" s="24">
        <v>2</v>
      </c>
      <c r="BY68" s="24">
        <v>2</v>
      </c>
      <c r="BZ68" s="24">
        <v>1</v>
      </c>
      <c r="CA68" s="24">
        <v>2</v>
      </c>
      <c r="CB68" s="24">
        <v>2</v>
      </c>
      <c r="CC68" s="24">
        <v>2</v>
      </c>
      <c r="CD68" s="24">
        <v>2</v>
      </c>
      <c r="CE68" s="24">
        <v>2</v>
      </c>
      <c r="CF68" s="24">
        <v>2</v>
      </c>
      <c r="CG68" s="24">
        <v>2</v>
      </c>
      <c r="CH68" s="24">
        <v>2</v>
      </c>
      <c r="CI68" s="24">
        <v>2</v>
      </c>
      <c r="CJ68" s="24">
        <v>2</v>
      </c>
      <c r="CK68" s="24">
        <v>1</v>
      </c>
      <c r="CL68" s="24">
        <v>1</v>
      </c>
      <c r="CM68" s="57">
        <f t="shared" si="23"/>
        <v>25</v>
      </c>
      <c r="CN68" s="67">
        <f t="shared" si="24"/>
        <v>0.8928571428571429</v>
      </c>
      <c r="CO68" s="57">
        <f t="shared" si="25"/>
        <v>3</v>
      </c>
      <c r="CP68" s="67">
        <f t="shared" si="26"/>
        <v>0.10714285714285714</v>
      </c>
      <c r="CQ68" s="57">
        <f t="shared" si="27"/>
        <v>0</v>
      </c>
      <c r="CR68" s="67">
        <f t="shared" si="28"/>
        <v>0</v>
      </c>
      <c r="CS68" s="57">
        <f t="shared" si="29"/>
        <v>1.8928571428571428</v>
      </c>
      <c r="CT68" s="57" t="str">
        <f>IF(CS68&gt;=1.6,"Đạt mục tiêu",IF(CS68&gt;=1,"Cần cố gắng","Chưa đạt"))</f>
        <v>Đạt mục tiêu</v>
      </c>
    </row>
    <row r="69" spans="1:98" ht="51.75" hidden="1" customHeight="1">
      <c r="A69" s="21">
        <v>63</v>
      </c>
      <c r="B69" s="24">
        <v>78</v>
      </c>
      <c r="C69" s="182"/>
      <c r="D69" s="193"/>
      <c r="E69" s="182"/>
      <c r="F69" s="193"/>
      <c r="G69" s="50" t="s">
        <v>628</v>
      </c>
      <c r="H69" s="142" t="s">
        <v>1171</v>
      </c>
      <c r="I69" s="52" t="s">
        <v>780</v>
      </c>
      <c r="J69" s="24" t="s">
        <v>1402</v>
      </c>
      <c r="K69" s="52" t="s">
        <v>341</v>
      </c>
      <c r="L69" s="24" t="s">
        <v>298</v>
      </c>
      <c r="M69" s="24" t="s">
        <v>186</v>
      </c>
      <c r="N69" s="24"/>
      <c r="O69" s="24"/>
      <c r="P69" s="24"/>
      <c r="Q69" s="24"/>
      <c r="R69" s="24"/>
      <c r="S69" s="21" t="s">
        <v>186</v>
      </c>
      <c r="T69" s="24"/>
      <c r="U69" s="24"/>
      <c r="V69" s="24"/>
      <c r="W69" s="24"/>
      <c r="X69" s="24"/>
      <c r="Y69" s="28">
        <f t="shared" si="0"/>
        <v>1</v>
      </c>
      <c r="Z69" s="24"/>
      <c r="AA69" s="91">
        <v>1</v>
      </c>
      <c r="AB69" s="24"/>
      <c r="AC69" s="24"/>
      <c r="AD69" s="24"/>
      <c r="AE69" s="24"/>
      <c r="AF69" s="24"/>
      <c r="AG69" s="24"/>
      <c r="AH69" s="24"/>
      <c r="AI69" s="24"/>
      <c r="AJ69" s="24"/>
      <c r="AK69" s="24"/>
      <c r="AL69" s="24"/>
      <c r="AM69" s="24"/>
      <c r="AN69" s="24"/>
      <c r="AO69" s="24"/>
      <c r="AP69" s="24"/>
      <c r="AQ69" s="24"/>
      <c r="AR69" s="24"/>
      <c r="AS69" s="24" t="s">
        <v>754</v>
      </c>
      <c r="AT69" s="24"/>
      <c r="AU69" s="24"/>
      <c r="AV69" s="24"/>
      <c r="AW69" s="24"/>
      <c r="AX69" s="24"/>
      <c r="AY69" s="24"/>
      <c r="AZ69" s="24"/>
      <c r="BA69" s="24"/>
      <c r="BB69" s="24"/>
      <c r="BC69" s="24"/>
      <c r="BD69" s="24"/>
      <c r="BE69" s="24"/>
      <c r="BF69" s="24"/>
      <c r="BG69" s="24"/>
      <c r="BH69" s="24"/>
      <c r="BI69" s="24"/>
      <c r="BJ69" s="24"/>
      <c r="BK69" s="24">
        <v>2</v>
      </c>
      <c r="BL69" s="24">
        <v>2</v>
      </c>
      <c r="BM69" s="24">
        <v>2</v>
      </c>
      <c r="BN69" s="24">
        <v>2</v>
      </c>
      <c r="BO69" s="24">
        <v>2</v>
      </c>
      <c r="BP69" s="24">
        <v>2</v>
      </c>
      <c r="BQ69" s="24">
        <v>2</v>
      </c>
      <c r="BR69" s="24">
        <v>2</v>
      </c>
      <c r="BS69" s="24">
        <v>2</v>
      </c>
      <c r="BT69" s="24">
        <v>2</v>
      </c>
      <c r="BU69" s="24">
        <v>2</v>
      </c>
      <c r="BV69" s="24">
        <v>2</v>
      </c>
      <c r="BW69" s="24">
        <v>2</v>
      </c>
      <c r="BX69" s="24">
        <v>2</v>
      </c>
      <c r="BY69" s="24">
        <v>2</v>
      </c>
      <c r="BZ69" s="24">
        <v>1</v>
      </c>
      <c r="CA69" s="24">
        <v>2</v>
      </c>
      <c r="CB69" s="24">
        <v>2</v>
      </c>
      <c r="CC69" s="24">
        <v>2</v>
      </c>
      <c r="CD69" s="24">
        <v>2</v>
      </c>
      <c r="CE69" s="24">
        <v>1</v>
      </c>
      <c r="CF69" s="24">
        <v>2</v>
      </c>
      <c r="CG69" s="24">
        <v>2</v>
      </c>
      <c r="CH69" s="24">
        <v>2</v>
      </c>
      <c r="CI69" s="24">
        <v>2</v>
      </c>
      <c r="CJ69" s="24">
        <v>2</v>
      </c>
      <c r="CK69" s="24">
        <v>1</v>
      </c>
      <c r="CL69" s="24">
        <v>1</v>
      </c>
      <c r="CM69" s="57">
        <f t="shared" si="23"/>
        <v>24</v>
      </c>
      <c r="CN69" s="67">
        <f t="shared" si="24"/>
        <v>0.8571428571428571</v>
      </c>
      <c r="CO69" s="57">
        <f t="shared" si="25"/>
        <v>4</v>
      </c>
      <c r="CP69" s="67">
        <f t="shared" si="26"/>
        <v>0.14285714285714285</v>
      </c>
      <c r="CQ69" s="57">
        <f t="shared" si="27"/>
        <v>0</v>
      </c>
      <c r="CR69" s="67">
        <f t="shared" si="28"/>
        <v>0</v>
      </c>
      <c r="CS69" s="57">
        <f t="shared" si="29"/>
        <v>1.8571428571428572</v>
      </c>
      <c r="CT69" s="57" t="str">
        <f t="shared" si="8"/>
        <v>Đạt mục tiêu</v>
      </c>
    </row>
    <row r="70" spans="1:98" ht="51.75" hidden="1" customHeight="1">
      <c r="A70" s="21">
        <v>64</v>
      </c>
      <c r="B70" s="24">
        <v>79</v>
      </c>
      <c r="C70" s="50" t="s">
        <v>26</v>
      </c>
      <c r="D70" s="55" t="s">
        <v>10</v>
      </c>
      <c r="E70" s="50" t="s">
        <v>25</v>
      </c>
      <c r="F70" s="55" t="s">
        <v>54</v>
      </c>
      <c r="G70" s="50" t="s">
        <v>25</v>
      </c>
      <c r="H70" s="142" t="s">
        <v>1518</v>
      </c>
      <c r="I70" s="52" t="s">
        <v>780</v>
      </c>
      <c r="J70" s="24" t="s">
        <v>1402</v>
      </c>
      <c r="K70" s="52" t="s">
        <v>341</v>
      </c>
      <c r="L70" s="24" t="s">
        <v>298</v>
      </c>
      <c r="M70" s="24" t="s">
        <v>186</v>
      </c>
      <c r="N70" s="24"/>
      <c r="O70" s="24"/>
      <c r="P70" s="24"/>
      <c r="Q70" s="24"/>
      <c r="R70" s="24"/>
      <c r="S70" s="21"/>
      <c r="T70" s="24"/>
      <c r="U70" s="24"/>
      <c r="V70" s="24"/>
      <c r="W70" s="24" t="s">
        <v>186</v>
      </c>
      <c r="X70" s="24"/>
      <c r="Y70" s="28">
        <f t="shared" si="0"/>
        <v>1</v>
      </c>
      <c r="Z70" s="24"/>
      <c r="AA70" s="91">
        <v>1</v>
      </c>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t="s">
        <v>754</v>
      </c>
      <c r="BH70" s="24"/>
      <c r="BI70" s="24"/>
      <c r="BJ70" s="24"/>
      <c r="BK70" s="24">
        <v>2</v>
      </c>
      <c r="BL70" s="24">
        <v>2</v>
      </c>
      <c r="BM70" s="24">
        <v>2</v>
      </c>
      <c r="BN70" s="24">
        <v>1</v>
      </c>
      <c r="BO70" s="24">
        <v>2</v>
      </c>
      <c r="BP70" s="24">
        <v>2</v>
      </c>
      <c r="BQ70" s="24">
        <v>2</v>
      </c>
      <c r="BR70" s="24">
        <v>2</v>
      </c>
      <c r="BS70" s="24">
        <v>2</v>
      </c>
      <c r="BT70" s="24">
        <v>2</v>
      </c>
      <c r="BU70" s="24">
        <v>2</v>
      </c>
      <c r="BV70" s="24">
        <v>2</v>
      </c>
      <c r="BW70" s="24">
        <v>2</v>
      </c>
      <c r="BX70" s="24">
        <v>2</v>
      </c>
      <c r="BY70" s="24">
        <v>2</v>
      </c>
      <c r="BZ70" s="24">
        <v>2</v>
      </c>
      <c r="CA70" s="24">
        <v>2</v>
      </c>
      <c r="CB70" s="24">
        <v>2</v>
      </c>
      <c r="CC70" s="24">
        <v>2</v>
      </c>
      <c r="CD70" s="24">
        <v>2</v>
      </c>
      <c r="CE70" s="24">
        <v>2</v>
      </c>
      <c r="CF70" s="24">
        <v>2</v>
      </c>
      <c r="CG70" s="24">
        <v>2</v>
      </c>
      <c r="CH70" s="24">
        <v>2</v>
      </c>
      <c r="CI70" s="24">
        <v>2</v>
      </c>
      <c r="CJ70" s="24">
        <v>2</v>
      </c>
      <c r="CK70" s="24">
        <v>1</v>
      </c>
      <c r="CL70" s="24">
        <v>2</v>
      </c>
      <c r="CM70" s="57">
        <f t="shared" si="23"/>
        <v>26</v>
      </c>
      <c r="CN70" s="67">
        <f t="shared" si="24"/>
        <v>0.9285714285714286</v>
      </c>
      <c r="CO70" s="57">
        <f t="shared" si="25"/>
        <v>2</v>
      </c>
      <c r="CP70" s="67">
        <f t="shared" si="26"/>
        <v>7.1428571428571425E-2</v>
      </c>
      <c r="CQ70" s="57">
        <f t="shared" si="27"/>
        <v>0</v>
      </c>
      <c r="CR70" s="67">
        <f t="shared" si="28"/>
        <v>0</v>
      </c>
      <c r="CS70" s="57">
        <f t="shared" si="29"/>
        <v>1.9285714285714286</v>
      </c>
      <c r="CT70" s="57" t="str">
        <f t="shared" si="8"/>
        <v>Đạt mục tiêu</v>
      </c>
    </row>
    <row r="71" spans="1:98" ht="51.75" hidden="1" customHeight="1">
      <c r="A71" s="21">
        <v>65</v>
      </c>
      <c r="B71" s="24">
        <v>82</v>
      </c>
      <c r="C71" s="51" t="s">
        <v>43</v>
      </c>
      <c r="D71" s="53" t="s">
        <v>10</v>
      </c>
      <c r="E71" s="51" t="s">
        <v>45</v>
      </c>
      <c r="F71" s="53" t="s">
        <v>11</v>
      </c>
      <c r="G71" s="20" t="s">
        <v>858</v>
      </c>
      <c r="H71" s="143" t="s">
        <v>1624</v>
      </c>
      <c r="I71" s="52" t="s">
        <v>780</v>
      </c>
      <c r="J71" s="24" t="s">
        <v>1402</v>
      </c>
      <c r="K71" s="52" t="s">
        <v>341</v>
      </c>
      <c r="L71" s="24" t="s">
        <v>298</v>
      </c>
      <c r="M71" s="24" t="s">
        <v>186</v>
      </c>
      <c r="N71" s="24"/>
      <c r="O71" s="24"/>
      <c r="P71" s="24" t="s">
        <v>186</v>
      </c>
      <c r="Q71" s="24"/>
      <c r="R71" s="24"/>
      <c r="S71" s="21"/>
      <c r="T71" s="24"/>
      <c r="U71" s="24"/>
      <c r="V71" s="24"/>
      <c r="W71" s="24"/>
      <c r="X71" s="24"/>
      <c r="Y71" s="28">
        <f t="shared" ref="Y71:Y134" si="30">COUNTIF($N71:$X71,"x")</f>
        <v>1</v>
      </c>
      <c r="Z71" s="24"/>
      <c r="AA71" s="93">
        <v>1</v>
      </c>
      <c r="AB71" s="24"/>
      <c r="AC71" s="24"/>
      <c r="AD71" s="24"/>
      <c r="AE71" s="24"/>
      <c r="AF71" s="24"/>
      <c r="AG71" s="24"/>
      <c r="AH71" s="24" t="s">
        <v>754</v>
      </c>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v>2</v>
      </c>
      <c r="BL71" s="24">
        <v>2</v>
      </c>
      <c r="BM71" s="24">
        <v>2</v>
      </c>
      <c r="BN71" s="24">
        <v>2</v>
      </c>
      <c r="BO71" s="24">
        <v>2</v>
      </c>
      <c r="BP71" s="24">
        <v>2</v>
      </c>
      <c r="BQ71" s="24">
        <v>2</v>
      </c>
      <c r="BR71" s="24">
        <v>2</v>
      </c>
      <c r="BS71" s="24">
        <v>2</v>
      </c>
      <c r="BT71" s="24">
        <v>2</v>
      </c>
      <c r="BU71" s="24">
        <v>2</v>
      </c>
      <c r="BV71" s="24">
        <v>2</v>
      </c>
      <c r="BW71" s="24">
        <v>2</v>
      </c>
      <c r="BX71" s="24">
        <v>1</v>
      </c>
      <c r="BY71" s="24">
        <v>2</v>
      </c>
      <c r="BZ71" s="24">
        <v>1</v>
      </c>
      <c r="CA71" s="24">
        <v>2</v>
      </c>
      <c r="CB71" s="24">
        <v>2</v>
      </c>
      <c r="CC71" s="24">
        <v>2</v>
      </c>
      <c r="CD71" s="24">
        <v>2</v>
      </c>
      <c r="CE71" s="24">
        <v>2</v>
      </c>
      <c r="CF71" s="24">
        <v>2</v>
      </c>
      <c r="CG71" s="24">
        <v>2</v>
      </c>
      <c r="CH71" s="24">
        <v>2</v>
      </c>
      <c r="CI71" s="24">
        <v>2</v>
      </c>
      <c r="CJ71" s="24">
        <v>2</v>
      </c>
      <c r="CK71" s="24">
        <v>1</v>
      </c>
      <c r="CL71" s="24">
        <v>1</v>
      </c>
      <c r="CM71" s="57">
        <f t="shared" si="23"/>
        <v>24</v>
      </c>
      <c r="CN71" s="67">
        <f t="shared" si="24"/>
        <v>0.8571428571428571</v>
      </c>
      <c r="CO71" s="57">
        <f t="shared" si="25"/>
        <v>4</v>
      </c>
      <c r="CP71" s="67">
        <f t="shared" si="26"/>
        <v>0.14285714285714285</v>
      </c>
      <c r="CQ71" s="57">
        <f t="shared" si="27"/>
        <v>0</v>
      </c>
      <c r="CR71" s="67">
        <f t="shared" si="28"/>
        <v>0</v>
      </c>
      <c r="CS71" s="57">
        <f t="shared" si="29"/>
        <v>1.8571428571428572</v>
      </c>
      <c r="CT71" s="57" t="str">
        <f t="shared" si="8"/>
        <v>Đạt mục tiêu</v>
      </c>
    </row>
    <row r="72" spans="1:98" ht="51.75" hidden="1" customHeight="1">
      <c r="A72" s="21">
        <v>66</v>
      </c>
      <c r="B72" s="24"/>
      <c r="C72" s="181" t="s">
        <v>44</v>
      </c>
      <c r="D72" s="191" t="s">
        <v>11</v>
      </c>
      <c r="E72" s="181" t="s">
        <v>625</v>
      </c>
      <c r="F72" s="191" t="s">
        <v>11</v>
      </c>
      <c r="G72" s="20" t="s">
        <v>860</v>
      </c>
      <c r="H72" s="143" t="s">
        <v>793</v>
      </c>
      <c r="I72" s="52" t="s">
        <v>780</v>
      </c>
      <c r="J72" s="24" t="s">
        <v>1402</v>
      </c>
      <c r="K72" s="52" t="s">
        <v>341</v>
      </c>
      <c r="L72" s="24" t="s">
        <v>298</v>
      </c>
      <c r="M72" s="24" t="s">
        <v>186</v>
      </c>
      <c r="N72" s="24"/>
      <c r="O72" s="24"/>
      <c r="P72" s="24"/>
      <c r="Q72" s="24"/>
      <c r="R72" s="24"/>
      <c r="S72" s="21"/>
      <c r="T72" s="24" t="s">
        <v>186</v>
      </c>
      <c r="U72" s="24"/>
      <c r="V72" s="24"/>
      <c r="W72" s="24"/>
      <c r="X72" s="24"/>
      <c r="Y72" s="28">
        <f t="shared" si="30"/>
        <v>1</v>
      </c>
      <c r="Z72" s="24"/>
      <c r="AA72" s="91">
        <v>1</v>
      </c>
      <c r="AB72" s="24"/>
      <c r="AC72" s="24"/>
      <c r="AD72" s="24"/>
      <c r="AE72" s="24"/>
      <c r="AF72" s="24"/>
      <c r="AG72" s="24"/>
      <c r="AH72" s="24"/>
      <c r="AI72" s="24"/>
      <c r="AJ72" s="24"/>
      <c r="AK72" s="24"/>
      <c r="AL72" s="24"/>
      <c r="AM72" s="24"/>
      <c r="AN72" s="24"/>
      <c r="AO72" s="24"/>
      <c r="AP72" s="24"/>
      <c r="AQ72" s="24"/>
      <c r="AR72" s="24"/>
      <c r="AS72" s="24"/>
      <c r="AT72" s="24"/>
      <c r="AU72" s="24" t="s">
        <v>754</v>
      </c>
      <c r="AV72" s="24"/>
      <c r="AW72" s="24"/>
      <c r="AX72" s="24"/>
      <c r="AY72" s="24"/>
      <c r="AZ72" s="24"/>
      <c r="BA72" s="24"/>
      <c r="BB72" s="24"/>
      <c r="BC72" s="24"/>
      <c r="BD72" s="24"/>
      <c r="BE72" s="24"/>
      <c r="BF72" s="24"/>
      <c r="BG72" s="24"/>
      <c r="BH72" s="24"/>
      <c r="BI72" s="24"/>
      <c r="BJ72" s="24"/>
      <c r="BK72" s="24">
        <v>2</v>
      </c>
      <c r="BL72" s="24">
        <v>2</v>
      </c>
      <c r="BM72" s="24">
        <v>2</v>
      </c>
      <c r="BN72" s="24">
        <v>1</v>
      </c>
      <c r="BO72" s="24">
        <v>2</v>
      </c>
      <c r="BP72" s="24">
        <v>2</v>
      </c>
      <c r="BQ72" s="24">
        <v>2</v>
      </c>
      <c r="BR72" s="24">
        <v>2</v>
      </c>
      <c r="BS72" s="24">
        <v>2</v>
      </c>
      <c r="BT72" s="24">
        <v>2</v>
      </c>
      <c r="BU72" s="24">
        <v>2</v>
      </c>
      <c r="BV72" s="24">
        <v>2</v>
      </c>
      <c r="BW72" s="24">
        <v>2</v>
      </c>
      <c r="BX72" s="24">
        <v>2</v>
      </c>
      <c r="BY72" s="24">
        <v>2</v>
      </c>
      <c r="BZ72" s="24">
        <v>2</v>
      </c>
      <c r="CA72" s="24">
        <v>2</v>
      </c>
      <c r="CB72" s="24">
        <v>2</v>
      </c>
      <c r="CC72" s="24">
        <v>2</v>
      </c>
      <c r="CD72" s="24">
        <v>1</v>
      </c>
      <c r="CE72" s="24">
        <v>2</v>
      </c>
      <c r="CF72" s="24">
        <v>2</v>
      </c>
      <c r="CG72" s="24">
        <v>2</v>
      </c>
      <c r="CH72" s="24">
        <v>2</v>
      </c>
      <c r="CI72" s="24">
        <v>2</v>
      </c>
      <c r="CJ72" s="24">
        <v>2</v>
      </c>
      <c r="CK72" s="24">
        <v>2</v>
      </c>
      <c r="CL72" s="24">
        <v>2</v>
      </c>
      <c r="CM72" s="57">
        <f t="shared" si="23"/>
        <v>26</v>
      </c>
      <c r="CN72" s="67">
        <f t="shared" si="24"/>
        <v>0.9285714285714286</v>
      </c>
      <c r="CO72" s="57">
        <f t="shared" si="25"/>
        <v>2</v>
      </c>
      <c r="CP72" s="67">
        <f t="shared" si="26"/>
        <v>7.1428571428571425E-2</v>
      </c>
      <c r="CQ72" s="57">
        <f t="shared" si="27"/>
        <v>0</v>
      </c>
      <c r="CR72" s="67">
        <f t="shared" si="28"/>
        <v>0</v>
      </c>
      <c r="CS72" s="57">
        <f t="shared" si="29"/>
        <v>1.9285714285714286</v>
      </c>
      <c r="CT72" s="57" t="str">
        <f t="shared" si="8"/>
        <v>Đạt mục tiêu</v>
      </c>
    </row>
    <row r="73" spans="1:98" ht="40.5" hidden="1" customHeight="1">
      <c r="A73" s="21">
        <v>67</v>
      </c>
      <c r="B73" s="24">
        <v>84</v>
      </c>
      <c r="C73" s="182"/>
      <c r="D73" s="193"/>
      <c r="E73" s="182"/>
      <c r="F73" s="193"/>
      <c r="G73" s="20" t="s">
        <v>861</v>
      </c>
      <c r="H73" s="20" t="s">
        <v>1320</v>
      </c>
      <c r="I73" s="52" t="s">
        <v>780</v>
      </c>
      <c r="J73" s="24" t="s">
        <v>330</v>
      </c>
      <c r="K73" s="52" t="s">
        <v>341</v>
      </c>
      <c r="L73" s="24" t="s">
        <v>298</v>
      </c>
      <c r="M73" s="24" t="s">
        <v>186</v>
      </c>
      <c r="N73" s="24"/>
      <c r="O73" s="24"/>
      <c r="P73" s="24"/>
      <c r="Q73" s="24"/>
      <c r="R73" s="24" t="s">
        <v>186</v>
      </c>
      <c r="S73" s="21"/>
      <c r="T73" s="24"/>
      <c r="U73" s="24"/>
      <c r="V73" s="24"/>
      <c r="W73" s="24"/>
      <c r="X73" s="24"/>
      <c r="Y73" s="28">
        <f t="shared" si="30"/>
        <v>1</v>
      </c>
      <c r="Z73" s="24"/>
      <c r="AA73" s="91"/>
      <c r="AB73" s="24"/>
      <c r="AC73" s="24"/>
      <c r="AD73" s="24"/>
      <c r="AE73" s="24"/>
      <c r="AF73" s="24"/>
      <c r="AG73" s="24"/>
      <c r="AH73" s="24"/>
      <c r="AI73" s="24"/>
      <c r="AJ73" s="24"/>
      <c r="AK73" s="24"/>
      <c r="AL73" s="24"/>
      <c r="AM73" s="24"/>
      <c r="AN73" s="24"/>
      <c r="AO73" s="24"/>
      <c r="AP73" s="24"/>
      <c r="AQ73" s="24" t="s">
        <v>753</v>
      </c>
      <c r="AR73" s="24"/>
      <c r="AS73" s="24"/>
      <c r="AT73" s="24"/>
      <c r="AU73" s="24"/>
      <c r="AV73" s="24"/>
      <c r="AW73" s="24"/>
      <c r="AX73" s="24"/>
      <c r="AY73" s="24"/>
      <c r="AZ73" s="24"/>
      <c r="BA73" s="24"/>
      <c r="BB73" s="24"/>
      <c r="BC73" s="24"/>
      <c r="BD73" s="24"/>
      <c r="BE73" s="24"/>
      <c r="BF73" s="24"/>
      <c r="BG73" s="24"/>
      <c r="BH73" s="24"/>
      <c r="BI73" s="24"/>
      <c r="BJ73" s="24"/>
      <c r="BK73" s="24">
        <v>2</v>
      </c>
      <c r="BL73" s="24">
        <v>2</v>
      </c>
      <c r="BM73" s="24">
        <v>2</v>
      </c>
      <c r="BN73" s="24">
        <v>2</v>
      </c>
      <c r="BO73" s="24">
        <v>2</v>
      </c>
      <c r="BP73" s="24">
        <v>2</v>
      </c>
      <c r="BQ73" s="24">
        <v>2</v>
      </c>
      <c r="BR73" s="24">
        <v>2</v>
      </c>
      <c r="BS73" s="24">
        <v>2</v>
      </c>
      <c r="BT73" s="24">
        <v>2</v>
      </c>
      <c r="BU73" s="24">
        <v>2</v>
      </c>
      <c r="BV73" s="24">
        <v>2</v>
      </c>
      <c r="BW73" s="24">
        <v>2</v>
      </c>
      <c r="BX73" s="24">
        <v>2</v>
      </c>
      <c r="BY73" s="24">
        <v>2</v>
      </c>
      <c r="BZ73" s="24">
        <v>1</v>
      </c>
      <c r="CA73" s="24">
        <v>2</v>
      </c>
      <c r="CB73" s="24">
        <v>2</v>
      </c>
      <c r="CC73" s="24">
        <v>2</v>
      </c>
      <c r="CD73" s="24">
        <v>2</v>
      </c>
      <c r="CE73" s="24">
        <v>2</v>
      </c>
      <c r="CF73" s="24">
        <v>2</v>
      </c>
      <c r="CG73" s="24">
        <v>2</v>
      </c>
      <c r="CH73" s="24">
        <v>2</v>
      </c>
      <c r="CI73" s="24">
        <v>2</v>
      </c>
      <c r="CJ73" s="24">
        <v>2</v>
      </c>
      <c r="CK73" s="24">
        <v>1</v>
      </c>
      <c r="CL73" s="24">
        <v>1</v>
      </c>
      <c r="CM73" s="57">
        <f t="shared" si="23"/>
        <v>25</v>
      </c>
      <c r="CN73" s="67">
        <f t="shared" si="24"/>
        <v>0.8928571428571429</v>
      </c>
      <c r="CO73" s="57">
        <f t="shared" si="25"/>
        <v>3</v>
      </c>
      <c r="CP73" s="67">
        <f t="shared" si="26"/>
        <v>0.10714285714285714</v>
      </c>
      <c r="CQ73" s="57">
        <f t="shared" si="27"/>
        <v>0</v>
      </c>
      <c r="CR73" s="67">
        <f t="shared" si="28"/>
        <v>0</v>
      </c>
      <c r="CS73" s="57">
        <f t="shared" si="29"/>
        <v>1.8928571428571428</v>
      </c>
      <c r="CT73" s="57" t="str">
        <f t="shared" si="8"/>
        <v>Đạt mục tiêu</v>
      </c>
    </row>
    <row r="74" spans="1:98" ht="48.75" hidden="1" customHeight="1">
      <c r="A74" s="21">
        <v>68</v>
      </c>
      <c r="B74" s="24">
        <v>88</v>
      </c>
      <c r="C74" s="50" t="s">
        <v>47</v>
      </c>
      <c r="D74" s="55" t="s">
        <v>11</v>
      </c>
      <c r="E74" s="50" t="s">
        <v>46</v>
      </c>
      <c r="F74" s="55" t="s">
        <v>11</v>
      </c>
      <c r="G74" s="50" t="s">
        <v>46</v>
      </c>
      <c r="H74" s="50" t="s">
        <v>989</v>
      </c>
      <c r="I74" s="52" t="s">
        <v>780</v>
      </c>
      <c r="J74" s="24" t="s">
        <v>330</v>
      </c>
      <c r="K74" s="52" t="s">
        <v>341</v>
      </c>
      <c r="L74" s="24" t="s">
        <v>298</v>
      </c>
      <c r="M74" s="24" t="s">
        <v>186</v>
      </c>
      <c r="N74" s="24"/>
      <c r="O74" s="24" t="s">
        <v>186</v>
      </c>
      <c r="P74" s="24"/>
      <c r="Q74" s="24"/>
      <c r="R74" s="24"/>
      <c r="S74" s="21"/>
      <c r="T74" s="24"/>
      <c r="U74" s="24"/>
      <c r="V74" s="24"/>
      <c r="W74" s="24"/>
      <c r="X74" s="24"/>
      <c r="Y74" s="28">
        <f t="shared" si="30"/>
        <v>1</v>
      </c>
      <c r="Z74" s="24"/>
      <c r="AA74" s="91"/>
      <c r="AB74" s="24"/>
      <c r="AC74" s="24"/>
      <c r="AD74" s="24"/>
      <c r="AE74" s="24" t="s">
        <v>753</v>
      </c>
      <c r="AF74" s="24" t="s">
        <v>753</v>
      </c>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v>2</v>
      </c>
      <c r="BL74" s="24">
        <v>2</v>
      </c>
      <c r="BM74" s="24">
        <v>2</v>
      </c>
      <c r="BN74" s="24">
        <v>2</v>
      </c>
      <c r="BO74" s="24">
        <v>2</v>
      </c>
      <c r="BP74" s="24">
        <v>2</v>
      </c>
      <c r="BQ74" s="24">
        <v>2</v>
      </c>
      <c r="BR74" s="24">
        <v>2</v>
      </c>
      <c r="BS74" s="24">
        <v>2</v>
      </c>
      <c r="BT74" s="24">
        <v>2</v>
      </c>
      <c r="BU74" s="24">
        <v>2</v>
      </c>
      <c r="BV74" s="24">
        <v>2</v>
      </c>
      <c r="BW74" s="24">
        <v>2</v>
      </c>
      <c r="BX74" s="24">
        <v>1</v>
      </c>
      <c r="BY74" s="24">
        <v>2</v>
      </c>
      <c r="BZ74" s="24">
        <v>1</v>
      </c>
      <c r="CA74" s="24">
        <v>2</v>
      </c>
      <c r="CB74" s="24">
        <v>2</v>
      </c>
      <c r="CC74" s="24">
        <v>2</v>
      </c>
      <c r="CD74" s="24">
        <v>2</v>
      </c>
      <c r="CE74" s="24">
        <v>2</v>
      </c>
      <c r="CF74" s="24">
        <v>2</v>
      </c>
      <c r="CG74" s="24">
        <v>2</v>
      </c>
      <c r="CH74" s="24">
        <v>2</v>
      </c>
      <c r="CI74" s="24">
        <v>2</v>
      </c>
      <c r="CJ74" s="24">
        <v>2</v>
      </c>
      <c r="CK74" s="24">
        <v>2</v>
      </c>
      <c r="CL74" s="24">
        <v>2</v>
      </c>
      <c r="CM74" s="57">
        <f t="shared" si="23"/>
        <v>26</v>
      </c>
      <c r="CN74" s="67">
        <f t="shared" si="24"/>
        <v>0.9285714285714286</v>
      </c>
      <c r="CO74" s="57">
        <f t="shared" si="25"/>
        <v>2</v>
      </c>
      <c r="CP74" s="67">
        <f t="shared" si="26"/>
        <v>7.1428571428571425E-2</v>
      </c>
      <c r="CQ74" s="57">
        <f t="shared" si="27"/>
        <v>0</v>
      </c>
      <c r="CR74" s="67">
        <f t="shared" si="28"/>
        <v>0</v>
      </c>
      <c r="CS74" s="57">
        <f t="shared" si="29"/>
        <v>1.9285714285714286</v>
      </c>
      <c r="CT74" s="57" t="str">
        <f t="shared" si="8"/>
        <v>Đạt mục tiêu</v>
      </c>
    </row>
    <row r="75" spans="1:98" ht="42.75" customHeight="1">
      <c r="A75" s="21">
        <v>13</v>
      </c>
      <c r="B75" s="24"/>
      <c r="C75" s="50" t="s">
        <v>1118</v>
      </c>
      <c r="D75" s="55" t="s">
        <v>11</v>
      </c>
      <c r="E75" s="50" t="s">
        <v>1117</v>
      </c>
      <c r="F75" s="55" t="s">
        <v>11</v>
      </c>
      <c r="G75" s="50" t="s">
        <v>1119</v>
      </c>
      <c r="H75" s="50" t="s">
        <v>1519</v>
      </c>
      <c r="I75" s="52" t="s">
        <v>780</v>
      </c>
      <c r="J75" s="24" t="s">
        <v>330</v>
      </c>
      <c r="K75" s="52" t="s">
        <v>341</v>
      </c>
      <c r="L75" s="24" t="s">
        <v>298</v>
      </c>
      <c r="M75" s="24" t="s">
        <v>186</v>
      </c>
      <c r="N75" s="24" t="s">
        <v>186</v>
      </c>
      <c r="O75" s="24"/>
      <c r="P75" s="24"/>
      <c r="Q75" s="24"/>
      <c r="R75" s="24"/>
      <c r="S75" s="21"/>
      <c r="T75" s="24"/>
      <c r="U75" s="24"/>
      <c r="V75" s="24"/>
      <c r="W75" s="24"/>
      <c r="X75" s="24"/>
      <c r="Y75" s="28">
        <f t="shared" si="30"/>
        <v>1</v>
      </c>
      <c r="Z75" s="24"/>
      <c r="AA75" s="91">
        <v>1</v>
      </c>
      <c r="AB75" s="24"/>
      <c r="AC75" s="24"/>
      <c r="AD75" s="24" t="s">
        <v>753</v>
      </c>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v>2</v>
      </c>
      <c r="BL75" s="24">
        <v>2</v>
      </c>
      <c r="BM75" s="24">
        <v>2</v>
      </c>
      <c r="BN75" s="57">
        <v>2</v>
      </c>
      <c r="BO75" s="57">
        <v>2</v>
      </c>
      <c r="BP75" s="24">
        <v>2</v>
      </c>
      <c r="BQ75" s="24">
        <v>2</v>
      </c>
      <c r="BR75" s="24">
        <v>2</v>
      </c>
      <c r="BS75" s="24">
        <v>2</v>
      </c>
      <c r="BT75" s="24">
        <v>2</v>
      </c>
      <c r="BU75" s="24">
        <v>2</v>
      </c>
      <c r="BV75" s="24">
        <v>2</v>
      </c>
      <c r="BW75" s="24">
        <v>2</v>
      </c>
      <c r="BX75" s="24">
        <v>2</v>
      </c>
      <c r="BY75" s="24">
        <v>2</v>
      </c>
      <c r="BZ75" s="24">
        <v>1</v>
      </c>
      <c r="CA75" s="24">
        <v>2</v>
      </c>
      <c r="CB75" s="24">
        <v>2</v>
      </c>
      <c r="CC75" s="57">
        <v>2</v>
      </c>
      <c r="CD75" s="57">
        <v>2</v>
      </c>
      <c r="CE75" s="57">
        <v>2</v>
      </c>
      <c r="CF75" s="24">
        <v>2</v>
      </c>
      <c r="CG75" s="24">
        <v>2</v>
      </c>
      <c r="CH75" s="24">
        <v>2</v>
      </c>
      <c r="CI75" s="24">
        <v>2</v>
      </c>
      <c r="CJ75" s="24">
        <v>2</v>
      </c>
      <c r="CK75" s="24">
        <v>1</v>
      </c>
      <c r="CL75" s="24">
        <v>1</v>
      </c>
      <c r="CM75" s="57">
        <f t="shared" si="23"/>
        <v>25</v>
      </c>
      <c r="CN75" s="67">
        <f t="shared" si="24"/>
        <v>0.8928571428571429</v>
      </c>
      <c r="CO75" s="57">
        <f t="shared" si="25"/>
        <v>3</v>
      </c>
      <c r="CP75" s="67">
        <f t="shared" si="26"/>
        <v>0.10714285714285714</v>
      </c>
      <c r="CQ75" s="57">
        <f t="shared" si="27"/>
        <v>0</v>
      </c>
      <c r="CR75" s="67">
        <f t="shared" si="28"/>
        <v>0</v>
      </c>
      <c r="CS75" s="57">
        <f t="shared" si="29"/>
        <v>1.8928571428571428</v>
      </c>
      <c r="CT75" s="57" t="str">
        <f>IF(CS75&gt;=1.6,"Đạt mục tiêu",IF(CS75&gt;=1,"Cần cố gắng","Chưa đạt"))</f>
        <v>Đạt mục tiêu</v>
      </c>
    </row>
    <row r="76" spans="1:98" ht="36.75" hidden="1" customHeight="1">
      <c r="A76" s="21">
        <v>70</v>
      </c>
      <c r="B76" s="24">
        <v>89</v>
      </c>
      <c r="C76" s="50" t="s">
        <v>48</v>
      </c>
      <c r="D76" s="55" t="s">
        <v>13</v>
      </c>
      <c r="E76" s="50" t="s">
        <v>49</v>
      </c>
      <c r="F76" s="55" t="s">
        <v>13</v>
      </c>
      <c r="G76" s="50" t="s">
        <v>49</v>
      </c>
      <c r="H76" s="142" t="s">
        <v>1520</v>
      </c>
      <c r="I76" s="52" t="s">
        <v>780</v>
      </c>
      <c r="J76" s="24" t="s">
        <v>1402</v>
      </c>
      <c r="K76" s="52" t="s">
        <v>341</v>
      </c>
      <c r="L76" s="24" t="s">
        <v>298</v>
      </c>
      <c r="M76" s="24" t="s">
        <v>186</v>
      </c>
      <c r="N76" s="24"/>
      <c r="O76" s="24"/>
      <c r="P76" s="24"/>
      <c r="Q76" s="24"/>
      <c r="R76" s="24"/>
      <c r="S76" s="21"/>
      <c r="T76" s="24"/>
      <c r="U76" s="24"/>
      <c r="V76" s="24" t="s">
        <v>186</v>
      </c>
      <c r="W76" s="24"/>
      <c r="X76" s="24"/>
      <c r="Y76" s="28">
        <f t="shared" si="30"/>
        <v>1</v>
      </c>
      <c r="Z76" s="24"/>
      <c r="AA76" s="91"/>
      <c r="AB76" s="24"/>
      <c r="AC76" s="24"/>
      <c r="AD76" s="24"/>
      <c r="AE76" s="24"/>
      <c r="AF76" s="24"/>
      <c r="AG76" s="24" t="s">
        <v>753</v>
      </c>
      <c r="AH76" s="24" t="s">
        <v>753</v>
      </c>
      <c r="AI76" s="24" t="s">
        <v>753</v>
      </c>
      <c r="AJ76" s="24"/>
      <c r="AK76" s="24"/>
      <c r="AL76" s="24"/>
      <c r="AM76" s="24"/>
      <c r="AN76" s="24"/>
      <c r="AO76" s="24"/>
      <c r="AP76" s="24"/>
      <c r="AQ76" s="24"/>
      <c r="AR76" s="24"/>
      <c r="AS76" s="24"/>
      <c r="AT76" s="24"/>
      <c r="AU76" s="24"/>
      <c r="AV76" s="24"/>
      <c r="AW76" s="24"/>
      <c r="AX76" s="24"/>
      <c r="AY76" s="24"/>
      <c r="AZ76" s="24"/>
      <c r="BA76" s="24"/>
      <c r="BB76" s="24" t="s">
        <v>754</v>
      </c>
      <c r="BC76" s="24"/>
      <c r="BD76" s="24"/>
      <c r="BE76" s="24"/>
      <c r="BF76" s="24"/>
      <c r="BG76" s="24"/>
      <c r="BH76" s="24"/>
      <c r="BI76" s="24"/>
      <c r="BJ76" s="24"/>
      <c r="BK76" s="24">
        <v>2</v>
      </c>
      <c r="BL76" s="24">
        <v>2</v>
      </c>
      <c r="BM76" s="24">
        <v>2</v>
      </c>
      <c r="BN76" s="24">
        <v>2</v>
      </c>
      <c r="BO76" s="24">
        <v>2</v>
      </c>
      <c r="BP76" s="24">
        <v>2</v>
      </c>
      <c r="BQ76" s="24">
        <v>2</v>
      </c>
      <c r="BR76" s="24">
        <v>2</v>
      </c>
      <c r="BS76" s="24">
        <v>2</v>
      </c>
      <c r="BT76" s="24">
        <v>2</v>
      </c>
      <c r="BU76" s="24">
        <v>2</v>
      </c>
      <c r="BV76" s="24">
        <v>2</v>
      </c>
      <c r="BW76" s="24">
        <v>2</v>
      </c>
      <c r="BX76" s="24">
        <v>2</v>
      </c>
      <c r="BY76" s="24">
        <v>2</v>
      </c>
      <c r="BZ76" s="24">
        <v>2</v>
      </c>
      <c r="CA76" s="24">
        <v>2</v>
      </c>
      <c r="CB76" s="24">
        <v>2</v>
      </c>
      <c r="CC76" s="24">
        <v>2</v>
      </c>
      <c r="CD76" s="24">
        <v>2</v>
      </c>
      <c r="CE76" s="24">
        <v>2</v>
      </c>
      <c r="CF76" s="24">
        <v>2</v>
      </c>
      <c r="CG76" s="24">
        <v>2</v>
      </c>
      <c r="CH76" s="24">
        <v>2</v>
      </c>
      <c r="CI76" s="24">
        <v>2</v>
      </c>
      <c r="CJ76" s="24">
        <v>2</v>
      </c>
      <c r="CK76" s="24">
        <v>2</v>
      </c>
      <c r="CL76" s="24">
        <v>2</v>
      </c>
      <c r="CM76" s="57">
        <f t="shared" si="23"/>
        <v>28</v>
      </c>
      <c r="CN76" s="67">
        <f t="shared" si="24"/>
        <v>1</v>
      </c>
      <c r="CO76" s="57">
        <f t="shared" si="25"/>
        <v>0</v>
      </c>
      <c r="CP76" s="67">
        <f t="shared" si="26"/>
        <v>0</v>
      </c>
      <c r="CQ76" s="57">
        <f t="shared" si="27"/>
        <v>0</v>
      </c>
      <c r="CR76" s="67">
        <f t="shared" si="28"/>
        <v>0</v>
      </c>
      <c r="CS76" s="57">
        <f t="shared" si="29"/>
        <v>2</v>
      </c>
      <c r="CT76" s="57" t="str">
        <f t="shared" si="8"/>
        <v>Đạt mục tiêu</v>
      </c>
    </row>
    <row r="77" spans="1:98" ht="23.25" customHeight="1">
      <c r="A77" s="21">
        <v>14</v>
      </c>
      <c r="B77" s="28">
        <v>90</v>
      </c>
      <c r="C77" s="198" t="s">
        <v>280</v>
      </c>
      <c r="D77" s="259"/>
      <c r="E77" s="259"/>
      <c r="F77" s="259"/>
      <c r="G77" s="199"/>
      <c r="H77" s="200"/>
      <c r="I77" s="29" t="s">
        <v>361</v>
      </c>
      <c r="J77" s="29" t="s">
        <v>361</v>
      </c>
      <c r="K77" s="29" t="s">
        <v>361</v>
      </c>
      <c r="L77" s="29" t="s">
        <v>361</v>
      </c>
      <c r="M77" s="29" t="s">
        <v>361</v>
      </c>
      <c r="N77" s="29" t="s">
        <v>361</v>
      </c>
      <c r="O77" s="29" t="s">
        <v>361</v>
      </c>
      <c r="P77" s="29" t="s">
        <v>361</v>
      </c>
      <c r="Q77" s="29" t="s">
        <v>361</v>
      </c>
      <c r="R77" s="29" t="s">
        <v>361</v>
      </c>
      <c r="S77" s="31" t="s">
        <v>361</v>
      </c>
      <c r="T77" s="29" t="s">
        <v>361</v>
      </c>
      <c r="U77" s="29" t="s">
        <v>361</v>
      </c>
      <c r="V77" s="29" t="s">
        <v>361</v>
      </c>
      <c r="W77" s="29" t="s">
        <v>361</v>
      </c>
      <c r="X77" s="29" t="s">
        <v>361</v>
      </c>
      <c r="Y77" s="28">
        <f t="shared" si="30"/>
        <v>0</v>
      </c>
      <c r="Z77" s="29"/>
      <c r="AA77" s="91">
        <f>SUM(AA78:AA82)</f>
        <v>3</v>
      </c>
      <c r="AB77" s="29" t="s">
        <v>361</v>
      </c>
      <c r="AC77" s="29" t="s">
        <v>361</v>
      </c>
      <c r="AD77" s="29" t="s">
        <v>361</v>
      </c>
      <c r="AE77" s="29" t="s">
        <v>361</v>
      </c>
      <c r="AF77" s="29" t="s">
        <v>361</v>
      </c>
      <c r="AG77" s="29" t="s">
        <v>361</v>
      </c>
      <c r="AH77" s="29" t="s">
        <v>361</v>
      </c>
      <c r="AI77" s="29" t="s">
        <v>361</v>
      </c>
      <c r="AJ77" s="29" t="s">
        <v>361</v>
      </c>
      <c r="AK77" s="29" t="s">
        <v>361</v>
      </c>
      <c r="AL77" s="29" t="s">
        <v>361</v>
      </c>
      <c r="AM77" s="29" t="s">
        <v>361</v>
      </c>
      <c r="AN77" s="29" t="s">
        <v>361</v>
      </c>
      <c r="AO77" s="29" t="s">
        <v>361</v>
      </c>
      <c r="AP77" s="29"/>
      <c r="AQ77" s="29" t="s">
        <v>361</v>
      </c>
      <c r="AR77" s="29" t="s">
        <v>361</v>
      </c>
      <c r="AS77" s="29" t="s">
        <v>361</v>
      </c>
      <c r="AT77" s="29" t="s">
        <v>361</v>
      </c>
      <c r="AU77" s="29" t="s">
        <v>361</v>
      </c>
      <c r="AV77" s="29" t="s">
        <v>361</v>
      </c>
      <c r="AW77" s="29" t="s">
        <v>361</v>
      </c>
      <c r="AX77" s="29" t="s">
        <v>361</v>
      </c>
      <c r="AY77" s="29" t="s">
        <v>361</v>
      </c>
      <c r="AZ77" s="29" t="s">
        <v>361</v>
      </c>
      <c r="BA77" s="29" t="s">
        <v>361</v>
      </c>
      <c r="BB77" s="29" t="s">
        <v>361</v>
      </c>
      <c r="BC77" s="29" t="s">
        <v>361</v>
      </c>
      <c r="BD77" s="29" t="s">
        <v>361</v>
      </c>
      <c r="BE77" s="29" t="s">
        <v>361</v>
      </c>
      <c r="BF77" s="29" t="s">
        <v>361</v>
      </c>
      <c r="BG77" s="29" t="s">
        <v>361</v>
      </c>
      <c r="BH77" s="29" t="s">
        <v>361</v>
      </c>
      <c r="BI77" s="29" t="s">
        <v>361</v>
      </c>
      <c r="BJ77" s="29" t="s">
        <v>361</v>
      </c>
      <c r="BK77" s="29" t="s">
        <v>361</v>
      </c>
      <c r="BL77" s="29" t="s">
        <v>361</v>
      </c>
      <c r="BM77" s="29" t="s">
        <v>361</v>
      </c>
      <c r="BN77" s="29" t="s">
        <v>361</v>
      </c>
      <c r="BO77" s="29" t="s">
        <v>361</v>
      </c>
      <c r="BP77" s="29" t="s">
        <v>361</v>
      </c>
      <c r="BQ77" s="29" t="s">
        <v>361</v>
      </c>
      <c r="BR77" s="29" t="s">
        <v>361</v>
      </c>
      <c r="BS77" s="29" t="s">
        <v>361</v>
      </c>
      <c r="BT77" s="29" t="s">
        <v>361</v>
      </c>
      <c r="BU77" s="29" t="s">
        <v>361</v>
      </c>
      <c r="BV77" s="29" t="s">
        <v>361</v>
      </c>
      <c r="BW77" s="29" t="s">
        <v>361</v>
      </c>
      <c r="BX77" s="29" t="s">
        <v>361</v>
      </c>
      <c r="BY77" s="29" t="s">
        <v>361</v>
      </c>
      <c r="BZ77" s="29" t="s">
        <v>361</v>
      </c>
      <c r="CA77" s="29" t="s">
        <v>361</v>
      </c>
      <c r="CB77" s="29" t="s">
        <v>361</v>
      </c>
      <c r="CC77" s="29" t="s">
        <v>361</v>
      </c>
      <c r="CD77" s="29" t="s">
        <v>361</v>
      </c>
      <c r="CE77" s="29" t="s">
        <v>361</v>
      </c>
      <c r="CF77" s="29" t="s">
        <v>361</v>
      </c>
      <c r="CG77" s="29" t="s">
        <v>361</v>
      </c>
      <c r="CH77" s="29" t="s">
        <v>361</v>
      </c>
      <c r="CI77" s="29" t="s">
        <v>361</v>
      </c>
      <c r="CJ77" s="29" t="s">
        <v>361</v>
      </c>
      <c r="CK77" s="29" t="s">
        <v>361</v>
      </c>
      <c r="CL77" s="29" t="s">
        <v>361</v>
      </c>
      <c r="CM77" s="29" t="s">
        <v>361</v>
      </c>
      <c r="CN77" s="29" t="s">
        <v>361</v>
      </c>
      <c r="CO77" s="29" t="s">
        <v>361</v>
      </c>
      <c r="CP77" s="29" t="s">
        <v>361</v>
      </c>
      <c r="CQ77" s="29" t="s">
        <v>361</v>
      </c>
      <c r="CR77" s="29" t="s">
        <v>361</v>
      </c>
      <c r="CS77" s="29" t="s">
        <v>361</v>
      </c>
      <c r="CT77" s="29" t="s">
        <v>361</v>
      </c>
    </row>
    <row r="78" spans="1:98" ht="36.75" customHeight="1">
      <c r="A78" s="21">
        <v>15</v>
      </c>
      <c r="B78" s="24">
        <v>96</v>
      </c>
      <c r="C78" s="181" t="s">
        <v>50</v>
      </c>
      <c r="D78" s="191" t="s">
        <v>12</v>
      </c>
      <c r="E78" s="181" t="s">
        <v>51</v>
      </c>
      <c r="F78" s="191" t="s">
        <v>54</v>
      </c>
      <c r="G78" s="20" t="s">
        <v>862</v>
      </c>
      <c r="H78" s="143" t="s">
        <v>792</v>
      </c>
      <c r="I78" s="52" t="s">
        <v>780</v>
      </c>
      <c r="J78" s="24" t="s">
        <v>1402</v>
      </c>
      <c r="K78" s="52" t="s">
        <v>341</v>
      </c>
      <c r="L78" s="24" t="s">
        <v>298</v>
      </c>
      <c r="M78" s="24" t="s">
        <v>186</v>
      </c>
      <c r="N78" s="24" t="s">
        <v>186</v>
      </c>
      <c r="O78" s="24"/>
      <c r="P78" s="24"/>
      <c r="Q78" s="24"/>
      <c r="R78" s="24"/>
      <c r="S78" s="21"/>
      <c r="T78" s="24"/>
      <c r="U78" s="24"/>
      <c r="V78" s="24"/>
      <c r="W78" s="24"/>
      <c r="X78" s="24"/>
      <c r="Y78" s="28">
        <f t="shared" si="30"/>
        <v>1</v>
      </c>
      <c r="Z78" s="24"/>
      <c r="AA78" s="91">
        <v>1</v>
      </c>
      <c r="AB78" s="24" t="s">
        <v>754</v>
      </c>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v>2</v>
      </c>
      <c r="BL78" s="24">
        <v>2</v>
      </c>
      <c r="BM78" s="24">
        <v>2</v>
      </c>
      <c r="BN78" s="24">
        <v>2</v>
      </c>
      <c r="BO78" s="24">
        <v>2</v>
      </c>
      <c r="BP78" s="24">
        <v>2</v>
      </c>
      <c r="BQ78" s="24">
        <v>2</v>
      </c>
      <c r="BR78" s="24">
        <v>2</v>
      </c>
      <c r="BS78" s="24">
        <v>2</v>
      </c>
      <c r="BT78" s="24">
        <v>2</v>
      </c>
      <c r="BU78" s="24">
        <v>2</v>
      </c>
      <c r="BV78" s="24">
        <v>2</v>
      </c>
      <c r="BW78" s="24">
        <v>2</v>
      </c>
      <c r="BX78" s="24">
        <v>2</v>
      </c>
      <c r="BY78" s="24">
        <v>2</v>
      </c>
      <c r="BZ78" s="24">
        <v>1</v>
      </c>
      <c r="CA78" s="24">
        <v>2</v>
      </c>
      <c r="CB78" s="24">
        <v>2</v>
      </c>
      <c r="CC78" s="24">
        <v>2</v>
      </c>
      <c r="CD78" s="24">
        <v>2</v>
      </c>
      <c r="CE78" s="24">
        <v>2</v>
      </c>
      <c r="CF78" s="24">
        <v>2</v>
      </c>
      <c r="CG78" s="24">
        <v>2</v>
      </c>
      <c r="CH78" s="24">
        <v>2</v>
      </c>
      <c r="CI78" s="24">
        <v>2</v>
      </c>
      <c r="CJ78" s="24">
        <v>2</v>
      </c>
      <c r="CK78" s="24">
        <v>1</v>
      </c>
      <c r="CL78" s="24">
        <v>1</v>
      </c>
      <c r="CM78" s="57">
        <f>COUNTIF($BK78:$CL78,2)</f>
        <v>25</v>
      </c>
      <c r="CN78" s="67">
        <f>CM78/COUNTA($BK78:$CL78)</f>
        <v>0.8928571428571429</v>
      </c>
      <c r="CO78" s="57">
        <f>COUNTIF($BK78:$CL78,1)</f>
        <v>3</v>
      </c>
      <c r="CP78" s="67">
        <f>CO78/COUNTA($BK78:$CL78)</f>
        <v>0.10714285714285714</v>
      </c>
      <c r="CQ78" s="57">
        <f>COUNTIF($BK78:$CL78,0)</f>
        <v>0</v>
      </c>
      <c r="CR78" s="67">
        <f>CQ78/COUNTA($BK78:$CL78)</f>
        <v>0</v>
      </c>
      <c r="CS78" s="57">
        <f>(((CM78*2)+(CO78*1)+(CQ78*0)))/COUNTA($BK78:$CL78)</f>
        <v>1.8928571428571428</v>
      </c>
      <c r="CT78" s="57" t="str">
        <f t="shared" ref="CT78:CT167" si="31">IF(CS78&gt;=1.6,"Đạt mục tiêu",IF(CS78&gt;=1,"Cần cố gắng","Chưa đạt"))</f>
        <v>Đạt mục tiêu</v>
      </c>
    </row>
    <row r="79" spans="1:98" ht="33.75" hidden="1" customHeight="1">
      <c r="A79" s="21">
        <v>73</v>
      </c>
      <c r="B79" s="24"/>
      <c r="C79" s="182"/>
      <c r="D79" s="193"/>
      <c r="E79" s="182"/>
      <c r="F79" s="193"/>
      <c r="G79" s="20" t="s">
        <v>863</v>
      </c>
      <c r="H79" s="20" t="s">
        <v>1189</v>
      </c>
      <c r="I79" s="52" t="s">
        <v>780</v>
      </c>
      <c r="J79" s="24" t="s">
        <v>330</v>
      </c>
      <c r="K79" s="52" t="s">
        <v>341</v>
      </c>
      <c r="L79" s="24" t="s">
        <v>298</v>
      </c>
      <c r="M79" s="24" t="s">
        <v>186</v>
      </c>
      <c r="N79" s="24"/>
      <c r="O79" s="24"/>
      <c r="P79" s="24"/>
      <c r="Q79" s="24"/>
      <c r="R79" s="24"/>
      <c r="S79" s="21"/>
      <c r="T79" s="24"/>
      <c r="U79" s="24"/>
      <c r="V79" s="24" t="s">
        <v>186</v>
      </c>
      <c r="W79" s="24"/>
      <c r="X79" s="24"/>
      <c r="Y79" s="28">
        <f t="shared" si="30"/>
        <v>1</v>
      </c>
      <c r="Z79" s="24"/>
      <c r="AA79" s="91"/>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t="s">
        <v>753</v>
      </c>
      <c r="BC79" s="24"/>
      <c r="BD79" s="24"/>
      <c r="BE79" s="24"/>
      <c r="BF79" s="24"/>
      <c r="BG79" s="24"/>
      <c r="BH79" s="24"/>
      <c r="BI79" s="24"/>
      <c r="BJ79" s="24"/>
      <c r="BK79" s="24">
        <v>2</v>
      </c>
      <c r="BL79" s="24">
        <v>2</v>
      </c>
      <c r="BM79" s="24">
        <v>2</v>
      </c>
      <c r="BN79" s="24">
        <v>2</v>
      </c>
      <c r="BO79" s="24">
        <v>2</v>
      </c>
      <c r="BP79" s="24">
        <v>2</v>
      </c>
      <c r="BQ79" s="24">
        <v>2</v>
      </c>
      <c r="BR79" s="24">
        <v>2</v>
      </c>
      <c r="BS79" s="24">
        <v>2</v>
      </c>
      <c r="BT79" s="24">
        <v>2</v>
      </c>
      <c r="BU79" s="24">
        <v>2</v>
      </c>
      <c r="BV79" s="24">
        <v>2</v>
      </c>
      <c r="BW79" s="24">
        <v>2</v>
      </c>
      <c r="BX79" s="24">
        <v>2</v>
      </c>
      <c r="BY79" s="24">
        <v>2</v>
      </c>
      <c r="BZ79" s="24">
        <v>2</v>
      </c>
      <c r="CA79" s="24">
        <v>2</v>
      </c>
      <c r="CB79" s="24">
        <v>2</v>
      </c>
      <c r="CC79" s="24">
        <v>2</v>
      </c>
      <c r="CD79" s="24">
        <v>2</v>
      </c>
      <c r="CE79" s="24">
        <v>2</v>
      </c>
      <c r="CF79" s="24">
        <v>2</v>
      </c>
      <c r="CG79" s="24">
        <v>2</v>
      </c>
      <c r="CH79" s="24">
        <v>2</v>
      </c>
      <c r="CI79" s="24">
        <v>2</v>
      </c>
      <c r="CJ79" s="24">
        <v>2</v>
      </c>
      <c r="CK79" s="24">
        <v>2</v>
      </c>
      <c r="CL79" s="24">
        <v>2</v>
      </c>
      <c r="CM79" s="57">
        <f>COUNTIF($BK79:$CL79,2)</f>
        <v>28</v>
      </c>
      <c r="CN79" s="67">
        <f>CM79/COUNTA($BK79:$CL79)</f>
        <v>1</v>
      </c>
      <c r="CO79" s="57">
        <f>COUNTIF($BK79:$CL79,1)</f>
        <v>0</v>
      </c>
      <c r="CP79" s="67">
        <f>CO79/COUNTA($BK79:$CL79)</f>
        <v>0</v>
      </c>
      <c r="CQ79" s="57">
        <f>COUNTIF($BK79:$CL79,0)</f>
        <v>0</v>
      </c>
      <c r="CR79" s="67">
        <f>CQ79/COUNTA($BK79:$CL79)</f>
        <v>0</v>
      </c>
      <c r="CS79" s="57">
        <f>(((CM79*2)+(CO79*1)+(CQ79*0)))/COUNTA($BK79:$CL79)</f>
        <v>2</v>
      </c>
      <c r="CT79" s="57" t="str">
        <f t="shared" si="31"/>
        <v>Đạt mục tiêu</v>
      </c>
    </row>
    <row r="80" spans="1:98" ht="47.25" hidden="1" customHeight="1">
      <c r="A80" s="21">
        <v>74</v>
      </c>
      <c r="B80" s="24">
        <v>98</v>
      </c>
      <c r="C80" s="181" t="s">
        <v>36</v>
      </c>
      <c r="D80" s="191" t="s">
        <v>12</v>
      </c>
      <c r="E80" s="181" t="s">
        <v>37</v>
      </c>
      <c r="F80" s="191" t="s">
        <v>12</v>
      </c>
      <c r="G80" s="20" t="s">
        <v>864</v>
      </c>
      <c r="H80" s="143" t="s">
        <v>791</v>
      </c>
      <c r="I80" s="52" t="s">
        <v>780</v>
      </c>
      <c r="J80" s="24" t="s">
        <v>1402</v>
      </c>
      <c r="K80" s="52" t="s">
        <v>341</v>
      </c>
      <c r="L80" s="24" t="s">
        <v>298</v>
      </c>
      <c r="M80" s="24" t="s">
        <v>186</v>
      </c>
      <c r="N80" s="24"/>
      <c r="O80" s="24"/>
      <c r="P80" s="24"/>
      <c r="Q80" s="24" t="s">
        <v>186</v>
      </c>
      <c r="R80" s="24"/>
      <c r="S80" s="21"/>
      <c r="T80" s="24"/>
      <c r="U80" s="24"/>
      <c r="V80" s="24"/>
      <c r="W80" s="24"/>
      <c r="X80" s="24"/>
      <c r="Y80" s="28">
        <f t="shared" si="30"/>
        <v>1</v>
      </c>
      <c r="Z80" s="24"/>
      <c r="AA80" s="91">
        <v>1</v>
      </c>
      <c r="AB80" s="24"/>
      <c r="AC80" s="24"/>
      <c r="AD80" s="24"/>
      <c r="AE80" s="24"/>
      <c r="AF80" s="24"/>
      <c r="AG80" s="24"/>
      <c r="AH80" s="24"/>
      <c r="AI80" s="24"/>
      <c r="AJ80" s="24"/>
      <c r="AK80" s="24"/>
      <c r="AL80" s="24" t="s">
        <v>754</v>
      </c>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v>2</v>
      </c>
      <c r="BL80" s="24">
        <v>2</v>
      </c>
      <c r="BM80" s="24">
        <v>2</v>
      </c>
      <c r="BN80" s="24">
        <v>2</v>
      </c>
      <c r="BO80" s="24">
        <v>2</v>
      </c>
      <c r="BP80" s="24">
        <v>2</v>
      </c>
      <c r="BQ80" s="24">
        <v>2</v>
      </c>
      <c r="BR80" s="24">
        <v>2</v>
      </c>
      <c r="BS80" s="24">
        <v>2</v>
      </c>
      <c r="BT80" s="24">
        <v>2</v>
      </c>
      <c r="BU80" s="24">
        <v>2</v>
      </c>
      <c r="BV80" s="24">
        <v>2</v>
      </c>
      <c r="BW80" s="24">
        <v>2</v>
      </c>
      <c r="BX80" s="24">
        <v>2</v>
      </c>
      <c r="BY80" s="24">
        <v>2</v>
      </c>
      <c r="BZ80" s="24">
        <v>2</v>
      </c>
      <c r="CA80" s="24">
        <v>2</v>
      </c>
      <c r="CB80" s="24">
        <v>2</v>
      </c>
      <c r="CC80" s="24">
        <v>2</v>
      </c>
      <c r="CD80" s="24">
        <v>2</v>
      </c>
      <c r="CE80" s="24">
        <v>2</v>
      </c>
      <c r="CF80" s="24">
        <v>2</v>
      </c>
      <c r="CG80" s="24">
        <v>2</v>
      </c>
      <c r="CH80" s="24">
        <v>2</v>
      </c>
      <c r="CI80" s="24">
        <v>2</v>
      </c>
      <c r="CJ80" s="24">
        <v>2</v>
      </c>
      <c r="CK80" s="24">
        <v>2</v>
      </c>
      <c r="CL80" s="24">
        <v>2</v>
      </c>
      <c r="CM80" s="57">
        <f>COUNTIF($BK80:$CL80,2)</f>
        <v>28</v>
      </c>
      <c r="CN80" s="67">
        <f>CM80/COUNTA($BK80:$CL80)</f>
        <v>1</v>
      </c>
      <c r="CO80" s="57">
        <f>COUNTIF($BK80:$CL80,1)</f>
        <v>0</v>
      </c>
      <c r="CP80" s="67">
        <f>CO80/COUNTA($BK80:$CL80)</f>
        <v>0</v>
      </c>
      <c r="CQ80" s="57">
        <f>COUNTIF($BK80:$CL80,0)</f>
        <v>0</v>
      </c>
      <c r="CR80" s="67">
        <f>CQ80/COUNTA($BK80:$CL80)</f>
        <v>0</v>
      </c>
      <c r="CS80" s="57">
        <f>(((CM80*2)+(CO80*1)+(CQ80*0)))/COUNTA($BK80:$CL80)</f>
        <v>2</v>
      </c>
      <c r="CT80" s="57" t="str">
        <f t="shared" si="31"/>
        <v>Đạt mục tiêu</v>
      </c>
    </row>
    <row r="81" spans="1:98" ht="33" hidden="1" customHeight="1">
      <c r="A81" s="21">
        <v>75</v>
      </c>
      <c r="B81" s="24"/>
      <c r="C81" s="182"/>
      <c r="D81" s="193"/>
      <c r="E81" s="182"/>
      <c r="F81" s="193"/>
      <c r="G81" s="20" t="s">
        <v>129</v>
      </c>
      <c r="H81" s="20" t="s">
        <v>1321</v>
      </c>
      <c r="I81" s="52" t="s">
        <v>780</v>
      </c>
      <c r="J81" s="24" t="s">
        <v>330</v>
      </c>
      <c r="K81" s="52" t="s">
        <v>341</v>
      </c>
      <c r="L81" s="24" t="s">
        <v>298</v>
      </c>
      <c r="M81" s="24" t="s">
        <v>186</v>
      </c>
      <c r="N81" s="24"/>
      <c r="O81" s="24"/>
      <c r="P81" s="24"/>
      <c r="Q81" s="24"/>
      <c r="R81" s="24" t="s">
        <v>186</v>
      </c>
      <c r="S81" s="21"/>
      <c r="T81" s="24"/>
      <c r="U81" s="24"/>
      <c r="V81" s="24"/>
      <c r="W81" s="24"/>
      <c r="X81" s="24"/>
      <c r="Y81" s="28">
        <f t="shared" si="30"/>
        <v>1</v>
      </c>
      <c r="Z81" s="24"/>
      <c r="AA81" s="91"/>
      <c r="AB81" s="24"/>
      <c r="AC81" s="24"/>
      <c r="AD81" s="24"/>
      <c r="AE81" s="24"/>
      <c r="AF81" s="24"/>
      <c r="AG81" s="24"/>
      <c r="AH81" s="24"/>
      <c r="AI81" s="24"/>
      <c r="AJ81" s="24"/>
      <c r="AK81" s="24"/>
      <c r="AL81" s="24"/>
      <c r="AM81" s="24"/>
      <c r="AN81" s="24" t="s">
        <v>753</v>
      </c>
      <c r="AO81" s="24" t="s">
        <v>753</v>
      </c>
      <c r="AP81" s="24" t="s">
        <v>753</v>
      </c>
      <c r="AQ81" s="24" t="s">
        <v>753</v>
      </c>
      <c r="AR81" s="24"/>
      <c r="AS81" s="24"/>
      <c r="AT81" s="24"/>
      <c r="AU81" s="24"/>
      <c r="AV81" s="24"/>
      <c r="AW81" s="24"/>
      <c r="AX81" s="24"/>
      <c r="AY81" s="24"/>
      <c r="AZ81" s="24"/>
      <c r="BA81" s="24"/>
      <c r="BB81" s="24"/>
      <c r="BC81" s="24"/>
      <c r="BD81" s="24"/>
      <c r="BE81" s="24"/>
      <c r="BF81" s="24"/>
      <c r="BG81" s="24"/>
      <c r="BH81" s="24"/>
      <c r="BI81" s="24"/>
      <c r="BJ81" s="24"/>
      <c r="BK81" s="24">
        <v>2</v>
      </c>
      <c r="BL81" s="24">
        <v>2</v>
      </c>
      <c r="BM81" s="24">
        <v>2</v>
      </c>
      <c r="BN81" s="24">
        <v>2</v>
      </c>
      <c r="BO81" s="24">
        <v>2</v>
      </c>
      <c r="BP81" s="24">
        <v>2</v>
      </c>
      <c r="BQ81" s="24">
        <v>2</v>
      </c>
      <c r="BR81" s="24">
        <v>2</v>
      </c>
      <c r="BS81" s="24">
        <v>2</v>
      </c>
      <c r="BT81" s="24">
        <v>2</v>
      </c>
      <c r="BU81" s="24">
        <v>2</v>
      </c>
      <c r="BV81" s="24">
        <v>2</v>
      </c>
      <c r="BW81" s="24">
        <v>2</v>
      </c>
      <c r="BX81" s="24">
        <v>2</v>
      </c>
      <c r="BY81" s="24">
        <v>2</v>
      </c>
      <c r="BZ81" s="24">
        <v>2</v>
      </c>
      <c r="CA81" s="24">
        <v>2</v>
      </c>
      <c r="CB81" s="24">
        <v>2</v>
      </c>
      <c r="CC81" s="24">
        <v>2</v>
      </c>
      <c r="CD81" s="24">
        <v>2</v>
      </c>
      <c r="CE81" s="24">
        <v>2</v>
      </c>
      <c r="CF81" s="24">
        <v>2</v>
      </c>
      <c r="CG81" s="24">
        <v>2</v>
      </c>
      <c r="CH81" s="24">
        <v>2</v>
      </c>
      <c r="CI81" s="24">
        <v>2</v>
      </c>
      <c r="CJ81" s="24">
        <v>2</v>
      </c>
      <c r="CK81" s="24">
        <v>2</v>
      </c>
      <c r="CL81" s="24">
        <v>2</v>
      </c>
      <c r="CM81" s="57">
        <f>COUNTIF($BK81:$CL81,2)</f>
        <v>28</v>
      </c>
      <c r="CN81" s="67">
        <f>CM81/COUNTA($BK81:$CL81)</f>
        <v>1</v>
      </c>
      <c r="CO81" s="57">
        <f>COUNTIF($BK81:$CL81,1)</f>
        <v>0</v>
      </c>
      <c r="CP81" s="67">
        <f>CO81/COUNTA($BK81:$CL81)</f>
        <v>0</v>
      </c>
      <c r="CQ81" s="57">
        <f>COUNTIF($BK81:$CL81,0)</f>
        <v>0</v>
      </c>
      <c r="CR81" s="67">
        <f>CQ81/COUNTA($BK81:$CL81)</f>
        <v>0</v>
      </c>
      <c r="CS81" s="57">
        <f>(((CM81*2)+(CO81*1)+(CQ81*0)))/COUNTA($BK81:$CL81)</f>
        <v>2</v>
      </c>
      <c r="CT81" s="57" t="str">
        <f t="shared" si="31"/>
        <v>Đạt mục tiêu</v>
      </c>
    </row>
    <row r="82" spans="1:98" ht="45" hidden="1" customHeight="1">
      <c r="A82" s="21">
        <v>76</v>
      </c>
      <c r="B82" s="24"/>
      <c r="C82" s="51" t="s">
        <v>38</v>
      </c>
      <c r="D82" s="19" t="s">
        <v>12</v>
      </c>
      <c r="E82" s="51" t="s">
        <v>39</v>
      </c>
      <c r="F82" s="53" t="s">
        <v>12</v>
      </c>
      <c r="G82" s="20" t="s">
        <v>865</v>
      </c>
      <c r="H82" s="143" t="s">
        <v>1433</v>
      </c>
      <c r="I82" s="52" t="s">
        <v>780</v>
      </c>
      <c r="J82" s="24" t="s">
        <v>1402</v>
      </c>
      <c r="K82" s="52" t="s">
        <v>341</v>
      </c>
      <c r="L82" s="24" t="s">
        <v>298</v>
      </c>
      <c r="M82" s="24" t="s">
        <v>186</v>
      </c>
      <c r="N82" s="24"/>
      <c r="O82" s="24"/>
      <c r="P82" s="24"/>
      <c r="Q82" s="24"/>
      <c r="R82" s="24"/>
      <c r="S82" s="21"/>
      <c r="T82" s="24"/>
      <c r="U82" s="24" t="s">
        <v>186</v>
      </c>
      <c r="V82" s="24"/>
      <c r="W82" s="24"/>
      <c r="X82" s="24"/>
      <c r="Y82" s="28">
        <f t="shared" si="30"/>
        <v>1</v>
      </c>
      <c r="Z82" s="24"/>
      <c r="AA82" s="91">
        <v>1</v>
      </c>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t="s">
        <v>754</v>
      </c>
      <c r="BB82" s="24"/>
      <c r="BC82" s="24"/>
      <c r="BD82" s="24"/>
      <c r="BE82" s="24"/>
      <c r="BF82" s="24"/>
      <c r="BG82" s="24"/>
      <c r="BH82" s="24"/>
      <c r="BI82" s="24"/>
      <c r="BJ82" s="24"/>
      <c r="BK82" s="24">
        <v>2</v>
      </c>
      <c r="BL82" s="24">
        <v>2</v>
      </c>
      <c r="BM82" s="24">
        <v>2</v>
      </c>
      <c r="BN82" s="24">
        <v>2</v>
      </c>
      <c r="BO82" s="24">
        <v>2</v>
      </c>
      <c r="BP82" s="24">
        <v>2</v>
      </c>
      <c r="BQ82" s="24">
        <v>2</v>
      </c>
      <c r="BR82" s="24">
        <v>2</v>
      </c>
      <c r="BS82" s="24">
        <v>2</v>
      </c>
      <c r="BT82" s="24">
        <v>2</v>
      </c>
      <c r="BU82" s="24">
        <v>2</v>
      </c>
      <c r="BV82" s="24">
        <v>2</v>
      </c>
      <c r="BW82" s="24">
        <v>2</v>
      </c>
      <c r="BX82" s="24">
        <v>2</v>
      </c>
      <c r="BY82" s="24">
        <v>2</v>
      </c>
      <c r="BZ82" s="24">
        <v>1</v>
      </c>
      <c r="CA82" s="24">
        <v>2</v>
      </c>
      <c r="CB82" s="24">
        <v>2</v>
      </c>
      <c r="CC82" s="24">
        <v>2</v>
      </c>
      <c r="CD82" s="24">
        <v>2</v>
      </c>
      <c r="CE82" s="24">
        <v>2</v>
      </c>
      <c r="CF82" s="24">
        <v>2</v>
      </c>
      <c r="CG82" s="24">
        <v>2</v>
      </c>
      <c r="CH82" s="24">
        <v>2</v>
      </c>
      <c r="CI82" s="24">
        <v>2</v>
      </c>
      <c r="CJ82" s="24">
        <v>2</v>
      </c>
      <c r="CK82" s="24">
        <v>1</v>
      </c>
      <c r="CL82" s="24">
        <v>2</v>
      </c>
      <c r="CM82" s="57">
        <f>COUNTIF($BK82:$CL82,2)</f>
        <v>26</v>
      </c>
      <c r="CN82" s="67">
        <f>CM82/COUNTA($BK82:$CL82)</f>
        <v>0.9285714285714286</v>
      </c>
      <c r="CO82" s="57">
        <f>COUNTIF($BK82:$CL82,1)</f>
        <v>2</v>
      </c>
      <c r="CP82" s="67">
        <f>CO82/COUNTA($BK82:$CL82)</f>
        <v>7.1428571428571425E-2</v>
      </c>
      <c r="CQ82" s="57">
        <f>COUNTIF($BK82:$CL82,0)</f>
        <v>0</v>
      </c>
      <c r="CR82" s="67">
        <f>CQ82/COUNTA($BK82:$CL82)</f>
        <v>0</v>
      </c>
      <c r="CS82" s="57">
        <f>(((CM82*2)+(CO82*1)+(CQ82*0)))/COUNTA($BK82:$CL82)</f>
        <v>1.9285714285714286</v>
      </c>
      <c r="CT82" s="57" t="str">
        <f t="shared" si="31"/>
        <v>Đạt mục tiêu</v>
      </c>
    </row>
    <row r="83" spans="1:98" ht="32.25" customHeight="1">
      <c r="A83" s="21">
        <v>16</v>
      </c>
      <c r="B83" s="28">
        <v>107</v>
      </c>
      <c r="C83" s="198" t="s">
        <v>244</v>
      </c>
      <c r="D83" s="259"/>
      <c r="E83" s="259"/>
      <c r="F83" s="259"/>
      <c r="G83" s="199"/>
      <c r="H83" s="200"/>
      <c r="I83" s="29" t="s">
        <v>361</v>
      </c>
      <c r="J83" s="29" t="s">
        <v>361</v>
      </c>
      <c r="K83" s="29" t="s">
        <v>361</v>
      </c>
      <c r="L83" s="29" t="s">
        <v>361</v>
      </c>
      <c r="M83" s="29" t="s">
        <v>361</v>
      </c>
      <c r="N83" s="29" t="s">
        <v>361</v>
      </c>
      <c r="O83" s="29" t="s">
        <v>361</v>
      </c>
      <c r="P83" s="29" t="s">
        <v>361</v>
      </c>
      <c r="Q83" s="29" t="s">
        <v>361</v>
      </c>
      <c r="R83" s="29" t="s">
        <v>361</v>
      </c>
      <c r="S83" s="31" t="s">
        <v>361</v>
      </c>
      <c r="T83" s="29" t="s">
        <v>361</v>
      </c>
      <c r="U83" s="29" t="s">
        <v>361</v>
      </c>
      <c r="V83" s="29" t="s">
        <v>361</v>
      </c>
      <c r="W83" s="29" t="s">
        <v>361</v>
      </c>
      <c r="X83" s="29" t="s">
        <v>361</v>
      </c>
      <c r="Y83" s="28">
        <f t="shared" si="30"/>
        <v>0</v>
      </c>
      <c r="Z83" s="29"/>
      <c r="AA83" s="91">
        <f>SUM(AA85:AA105)</f>
        <v>0</v>
      </c>
      <c r="AB83" s="29" t="s">
        <v>361</v>
      </c>
      <c r="AC83" s="29" t="s">
        <v>361</v>
      </c>
      <c r="AD83" s="29" t="s">
        <v>361</v>
      </c>
      <c r="AE83" s="29" t="s">
        <v>361</v>
      </c>
      <c r="AF83" s="29" t="s">
        <v>361</v>
      </c>
      <c r="AG83" s="29" t="s">
        <v>361</v>
      </c>
      <c r="AH83" s="29" t="s">
        <v>361</v>
      </c>
      <c r="AI83" s="29" t="s">
        <v>361</v>
      </c>
      <c r="AJ83" s="29" t="s">
        <v>361</v>
      </c>
      <c r="AK83" s="29" t="s">
        <v>361</v>
      </c>
      <c r="AL83" s="29" t="s">
        <v>361</v>
      </c>
      <c r="AM83" s="29" t="s">
        <v>361</v>
      </c>
      <c r="AN83" s="29" t="s">
        <v>361</v>
      </c>
      <c r="AO83" s="29" t="s">
        <v>361</v>
      </c>
      <c r="AP83" s="29" t="s">
        <v>361</v>
      </c>
      <c r="AQ83" s="29" t="s">
        <v>361</v>
      </c>
      <c r="AR83" s="29" t="s">
        <v>361</v>
      </c>
      <c r="AS83" s="29" t="s">
        <v>361</v>
      </c>
      <c r="AT83" s="29" t="s">
        <v>361</v>
      </c>
      <c r="AU83" s="29" t="s">
        <v>361</v>
      </c>
      <c r="AV83" s="29" t="s">
        <v>361</v>
      </c>
      <c r="AW83" s="29" t="s">
        <v>361</v>
      </c>
      <c r="AX83" s="29" t="s">
        <v>361</v>
      </c>
      <c r="AY83" s="29" t="s">
        <v>361</v>
      </c>
      <c r="AZ83" s="29" t="s">
        <v>361</v>
      </c>
      <c r="BA83" s="29" t="s">
        <v>361</v>
      </c>
      <c r="BB83" s="29" t="s">
        <v>361</v>
      </c>
      <c r="BC83" s="29" t="s">
        <v>361</v>
      </c>
      <c r="BD83" s="29" t="s">
        <v>361</v>
      </c>
      <c r="BE83" s="29" t="s">
        <v>361</v>
      </c>
      <c r="BF83" s="29" t="s">
        <v>361</v>
      </c>
      <c r="BG83" s="29" t="s">
        <v>361</v>
      </c>
      <c r="BH83" s="29" t="s">
        <v>361</v>
      </c>
      <c r="BI83" s="29" t="s">
        <v>361</v>
      </c>
      <c r="BJ83" s="29" t="s">
        <v>361</v>
      </c>
      <c r="BK83" s="29" t="s">
        <v>361</v>
      </c>
      <c r="BL83" s="29" t="s">
        <v>361</v>
      </c>
      <c r="BM83" s="29" t="s">
        <v>361</v>
      </c>
      <c r="BN83" s="29" t="s">
        <v>361</v>
      </c>
      <c r="BO83" s="29" t="s">
        <v>361</v>
      </c>
      <c r="BP83" s="29" t="s">
        <v>361</v>
      </c>
      <c r="BQ83" s="29" t="s">
        <v>361</v>
      </c>
      <c r="BR83" s="29" t="s">
        <v>361</v>
      </c>
      <c r="BS83" s="29" t="s">
        <v>361</v>
      </c>
      <c r="BT83" s="29" t="s">
        <v>361</v>
      </c>
      <c r="BU83" s="29" t="s">
        <v>361</v>
      </c>
      <c r="BV83" s="29" t="s">
        <v>361</v>
      </c>
      <c r="BW83" s="29" t="s">
        <v>361</v>
      </c>
      <c r="BX83" s="29" t="s">
        <v>361</v>
      </c>
      <c r="BY83" s="29" t="s">
        <v>361</v>
      </c>
      <c r="BZ83" s="29" t="s">
        <v>361</v>
      </c>
      <c r="CA83" s="29" t="s">
        <v>361</v>
      </c>
      <c r="CB83" s="29" t="s">
        <v>361</v>
      </c>
      <c r="CC83" s="29" t="s">
        <v>361</v>
      </c>
      <c r="CD83" s="29" t="s">
        <v>361</v>
      </c>
      <c r="CE83" s="29" t="s">
        <v>361</v>
      </c>
      <c r="CF83" s="29" t="s">
        <v>361</v>
      </c>
      <c r="CG83" s="29" t="s">
        <v>361</v>
      </c>
      <c r="CH83" s="29" t="s">
        <v>361</v>
      </c>
      <c r="CI83" s="29" t="s">
        <v>361</v>
      </c>
      <c r="CJ83" s="29" t="s">
        <v>361</v>
      </c>
      <c r="CK83" s="29" t="s">
        <v>361</v>
      </c>
      <c r="CL83" s="29" t="s">
        <v>361</v>
      </c>
      <c r="CM83" s="29" t="s">
        <v>361</v>
      </c>
      <c r="CN83" s="29" t="s">
        <v>361</v>
      </c>
      <c r="CO83" s="29" t="s">
        <v>361</v>
      </c>
      <c r="CP83" s="29" t="s">
        <v>361</v>
      </c>
      <c r="CQ83" s="29" t="s">
        <v>361</v>
      </c>
      <c r="CR83" s="29" t="s">
        <v>361</v>
      </c>
      <c r="CS83" s="29" t="s">
        <v>361</v>
      </c>
      <c r="CT83" s="29" t="s">
        <v>361</v>
      </c>
    </row>
    <row r="84" spans="1:98" ht="46.5" hidden="1" customHeight="1">
      <c r="A84" s="21">
        <v>78</v>
      </c>
      <c r="B84" s="28"/>
      <c r="C84" s="181" t="s">
        <v>6</v>
      </c>
      <c r="D84" s="191" t="s">
        <v>10</v>
      </c>
      <c r="E84" s="181" t="s">
        <v>130</v>
      </c>
      <c r="F84" s="191" t="s">
        <v>12</v>
      </c>
      <c r="G84" s="181" t="s">
        <v>130</v>
      </c>
      <c r="H84" s="50" t="s">
        <v>991</v>
      </c>
      <c r="I84" s="50" t="s">
        <v>991</v>
      </c>
      <c r="J84" s="24" t="s">
        <v>497</v>
      </c>
      <c r="K84" s="52" t="s">
        <v>341</v>
      </c>
      <c r="L84" s="24" t="s">
        <v>298</v>
      </c>
      <c r="M84" s="24" t="s">
        <v>186</v>
      </c>
      <c r="N84" s="29"/>
      <c r="O84" s="29" t="s">
        <v>186</v>
      </c>
      <c r="P84" s="29"/>
      <c r="Q84" s="29"/>
      <c r="R84" s="29"/>
      <c r="S84" s="31"/>
      <c r="T84" s="29"/>
      <c r="U84" s="29"/>
      <c r="V84" s="29"/>
      <c r="W84" s="29"/>
      <c r="X84" s="29"/>
      <c r="Y84" s="28">
        <f t="shared" si="30"/>
        <v>1</v>
      </c>
      <c r="Z84" s="29"/>
      <c r="AA84" s="91"/>
      <c r="AB84" s="29"/>
      <c r="AC84" s="29"/>
      <c r="AD84" s="29"/>
      <c r="AE84" s="29" t="s">
        <v>756</v>
      </c>
      <c r="AF84" s="29" t="s">
        <v>756</v>
      </c>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4">
        <v>2</v>
      </c>
      <c r="BL84" s="24">
        <v>2</v>
      </c>
      <c r="BM84" s="24">
        <v>2</v>
      </c>
      <c r="BN84" s="24">
        <v>2</v>
      </c>
      <c r="BO84" s="24">
        <v>2</v>
      </c>
      <c r="BP84" s="24">
        <v>2</v>
      </c>
      <c r="BQ84" s="24">
        <v>2</v>
      </c>
      <c r="BR84" s="24">
        <v>2</v>
      </c>
      <c r="BS84" s="24">
        <v>2</v>
      </c>
      <c r="BT84" s="24">
        <v>2</v>
      </c>
      <c r="BU84" s="24">
        <v>2</v>
      </c>
      <c r="BV84" s="24">
        <v>2</v>
      </c>
      <c r="BW84" s="24">
        <v>2</v>
      </c>
      <c r="BX84" s="24">
        <v>1</v>
      </c>
      <c r="BY84" s="24">
        <v>2</v>
      </c>
      <c r="BZ84" s="24">
        <v>1</v>
      </c>
      <c r="CA84" s="24">
        <v>2</v>
      </c>
      <c r="CB84" s="24">
        <v>2</v>
      </c>
      <c r="CC84" s="24">
        <v>2</v>
      </c>
      <c r="CD84" s="24">
        <v>2</v>
      </c>
      <c r="CE84" s="24">
        <v>2</v>
      </c>
      <c r="CF84" s="24">
        <v>2</v>
      </c>
      <c r="CG84" s="24">
        <v>2</v>
      </c>
      <c r="CH84" s="24">
        <v>2</v>
      </c>
      <c r="CI84" s="24">
        <v>2</v>
      </c>
      <c r="CJ84" s="24">
        <v>2</v>
      </c>
      <c r="CK84" s="24">
        <v>1</v>
      </c>
      <c r="CL84" s="24">
        <v>1</v>
      </c>
      <c r="CM84" s="57">
        <f t="shared" ref="CM84:CM105" si="32">COUNTIF($BK84:$CL84,2)</f>
        <v>24</v>
      </c>
      <c r="CN84" s="67">
        <f t="shared" ref="CN84:CN105" si="33">CM84/COUNTA($BK84:$CL84)</f>
        <v>0.8571428571428571</v>
      </c>
      <c r="CO84" s="57">
        <f t="shared" ref="CO84:CO105" si="34">COUNTIF($BK84:$CL84,1)</f>
        <v>4</v>
      </c>
      <c r="CP84" s="67">
        <f t="shared" ref="CP84:CP105" si="35">CO84/COUNTA($BK84:$CL84)</f>
        <v>0.14285714285714285</v>
      </c>
      <c r="CQ84" s="57">
        <f t="shared" ref="CQ84:CQ101" si="36">COUNTIF($BK84:$CL84,0)</f>
        <v>0</v>
      </c>
      <c r="CR84" s="67">
        <f t="shared" ref="CR84:CR101" si="37">CQ84/COUNTA($BK84:$CL84)</f>
        <v>0</v>
      </c>
      <c r="CS84" s="57">
        <f t="shared" ref="CS84:CS101" si="38">(((CM84*2)+(CO84*1)+(CQ84*0)))/COUNTA($BK84:$CL84)</f>
        <v>1.8571428571428572</v>
      </c>
      <c r="CT84" s="57" t="str">
        <f>IF(CS84&gt;=1.6,"Đạt mục tiêu",IF(CS84&gt;=1,"Cần cố gắng","Chưa đạt"))</f>
        <v>Đạt mục tiêu</v>
      </c>
    </row>
    <row r="85" spans="1:98" ht="38.25" customHeight="1">
      <c r="A85" s="21">
        <v>17</v>
      </c>
      <c r="B85" s="24">
        <v>110</v>
      </c>
      <c r="C85" s="182"/>
      <c r="D85" s="193"/>
      <c r="E85" s="182"/>
      <c r="F85" s="193"/>
      <c r="G85" s="182"/>
      <c r="H85" s="50" t="s">
        <v>991</v>
      </c>
      <c r="I85" s="52" t="s">
        <v>780</v>
      </c>
      <c r="J85" s="24" t="s">
        <v>497</v>
      </c>
      <c r="K85" s="52" t="s">
        <v>341</v>
      </c>
      <c r="L85" s="24" t="s">
        <v>298</v>
      </c>
      <c r="M85" s="24" t="s">
        <v>186</v>
      </c>
      <c r="N85" s="24" t="s">
        <v>186</v>
      </c>
      <c r="O85" s="24"/>
      <c r="P85" s="24"/>
      <c r="Q85" s="24"/>
      <c r="R85" s="24"/>
      <c r="S85" s="21"/>
      <c r="T85" s="24"/>
      <c r="U85" s="24"/>
      <c r="V85" s="24"/>
      <c r="W85" s="24"/>
      <c r="X85" s="24"/>
      <c r="Y85" s="28">
        <f t="shared" si="30"/>
        <v>1</v>
      </c>
      <c r="Z85" s="24"/>
      <c r="AA85" s="91"/>
      <c r="AB85" s="24" t="s">
        <v>756</v>
      </c>
      <c r="AC85" s="24" t="s">
        <v>756</v>
      </c>
      <c r="AD85" s="24" t="s">
        <v>756</v>
      </c>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v>2</v>
      </c>
      <c r="BL85" s="24">
        <v>2</v>
      </c>
      <c r="BM85" s="24">
        <v>2</v>
      </c>
      <c r="BN85" s="57">
        <v>2</v>
      </c>
      <c r="BO85" s="57">
        <v>2</v>
      </c>
      <c r="BP85" s="24">
        <v>2</v>
      </c>
      <c r="BQ85" s="24">
        <v>2</v>
      </c>
      <c r="BR85" s="24">
        <v>2</v>
      </c>
      <c r="BS85" s="24">
        <v>2</v>
      </c>
      <c r="BT85" s="24">
        <v>2</v>
      </c>
      <c r="BU85" s="24">
        <v>2</v>
      </c>
      <c r="BV85" s="24">
        <v>2</v>
      </c>
      <c r="BW85" s="24">
        <v>2</v>
      </c>
      <c r="BX85" s="24">
        <v>2</v>
      </c>
      <c r="BY85" s="24">
        <v>2</v>
      </c>
      <c r="BZ85" s="24">
        <v>1</v>
      </c>
      <c r="CA85" s="24">
        <v>2</v>
      </c>
      <c r="CB85" s="24">
        <v>2</v>
      </c>
      <c r="CC85" s="57">
        <v>2</v>
      </c>
      <c r="CD85" s="57">
        <v>2</v>
      </c>
      <c r="CE85" s="57">
        <v>2</v>
      </c>
      <c r="CF85" s="24">
        <v>2</v>
      </c>
      <c r="CG85" s="24">
        <v>2</v>
      </c>
      <c r="CH85" s="24">
        <v>2</v>
      </c>
      <c r="CI85" s="24">
        <v>2</v>
      </c>
      <c r="CJ85" s="24">
        <v>2</v>
      </c>
      <c r="CK85" s="24">
        <v>1</v>
      </c>
      <c r="CL85" s="24">
        <v>1</v>
      </c>
      <c r="CM85" s="57">
        <f t="shared" si="32"/>
        <v>25</v>
      </c>
      <c r="CN85" s="67">
        <f t="shared" si="33"/>
        <v>0.8928571428571429</v>
      </c>
      <c r="CO85" s="57">
        <f t="shared" si="34"/>
        <v>3</v>
      </c>
      <c r="CP85" s="67">
        <f t="shared" si="35"/>
        <v>0.10714285714285714</v>
      </c>
      <c r="CQ85" s="57">
        <f t="shared" si="36"/>
        <v>0</v>
      </c>
      <c r="CR85" s="67">
        <f t="shared" si="37"/>
        <v>0</v>
      </c>
      <c r="CS85" s="57">
        <f t="shared" si="38"/>
        <v>1.8928571428571428</v>
      </c>
      <c r="CT85" s="57" t="str">
        <f t="shared" si="31"/>
        <v>Đạt mục tiêu</v>
      </c>
    </row>
    <row r="86" spans="1:98" ht="36" customHeight="1">
      <c r="A86" s="21">
        <v>18</v>
      </c>
      <c r="B86" s="24"/>
      <c r="C86" s="181" t="s">
        <v>7</v>
      </c>
      <c r="D86" s="191" t="s">
        <v>54</v>
      </c>
      <c r="E86" s="181" t="s">
        <v>131</v>
      </c>
      <c r="F86" s="191" t="s">
        <v>12</v>
      </c>
      <c r="G86" s="20" t="s">
        <v>993</v>
      </c>
      <c r="H86" s="20" t="s">
        <v>995</v>
      </c>
      <c r="I86" s="52" t="s">
        <v>780</v>
      </c>
      <c r="J86" s="24" t="s">
        <v>330</v>
      </c>
      <c r="K86" s="52" t="s">
        <v>341</v>
      </c>
      <c r="L86" s="24" t="s">
        <v>298</v>
      </c>
      <c r="M86" s="24" t="s">
        <v>186</v>
      </c>
      <c r="N86" s="24" t="s">
        <v>186</v>
      </c>
      <c r="O86" s="24"/>
      <c r="P86" s="24"/>
      <c r="Q86" s="24"/>
      <c r="R86" s="24"/>
      <c r="S86" s="21"/>
      <c r="T86" s="24"/>
      <c r="U86" s="24"/>
      <c r="V86" s="24"/>
      <c r="W86" s="24"/>
      <c r="X86" s="24"/>
      <c r="Y86" s="28">
        <f t="shared" si="30"/>
        <v>1</v>
      </c>
      <c r="Z86" s="24"/>
      <c r="AA86" s="91"/>
      <c r="AB86" s="24" t="s">
        <v>276</v>
      </c>
      <c r="AC86" s="24" t="s">
        <v>276</v>
      </c>
      <c r="AD86" s="24" t="s">
        <v>276</v>
      </c>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v>2</v>
      </c>
      <c r="BL86" s="24">
        <v>2</v>
      </c>
      <c r="BM86" s="24">
        <v>2</v>
      </c>
      <c r="BN86" s="57">
        <v>2</v>
      </c>
      <c r="BO86" s="57">
        <v>2</v>
      </c>
      <c r="BP86" s="24">
        <v>2</v>
      </c>
      <c r="BQ86" s="24">
        <v>2</v>
      </c>
      <c r="BR86" s="24">
        <v>2</v>
      </c>
      <c r="BS86" s="24">
        <v>2</v>
      </c>
      <c r="BT86" s="24">
        <v>2</v>
      </c>
      <c r="BU86" s="24">
        <v>2</v>
      </c>
      <c r="BV86" s="24">
        <v>2</v>
      </c>
      <c r="BW86" s="24">
        <v>2</v>
      </c>
      <c r="BX86" s="24">
        <v>2</v>
      </c>
      <c r="BY86" s="24">
        <v>2</v>
      </c>
      <c r="BZ86" s="24">
        <v>1</v>
      </c>
      <c r="CA86" s="24">
        <v>2</v>
      </c>
      <c r="CB86" s="24">
        <v>2</v>
      </c>
      <c r="CC86" s="57">
        <v>2</v>
      </c>
      <c r="CD86" s="57">
        <v>2</v>
      </c>
      <c r="CE86" s="57">
        <v>2</v>
      </c>
      <c r="CF86" s="24">
        <v>2</v>
      </c>
      <c r="CG86" s="24">
        <v>2</v>
      </c>
      <c r="CH86" s="24">
        <v>2</v>
      </c>
      <c r="CI86" s="24">
        <v>2</v>
      </c>
      <c r="CJ86" s="24">
        <v>2</v>
      </c>
      <c r="CK86" s="24">
        <v>1</v>
      </c>
      <c r="CL86" s="24">
        <v>1</v>
      </c>
      <c r="CM86" s="57">
        <f t="shared" si="32"/>
        <v>25</v>
      </c>
      <c r="CN86" s="67">
        <f t="shared" si="33"/>
        <v>0.8928571428571429</v>
      </c>
      <c r="CO86" s="57">
        <f t="shared" si="34"/>
        <v>3</v>
      </c>
      <c r="CP86" s="67">
        <f t="shared" si="35"/>
        <v>0.10714285714285714</v>
      </c>
      <c r="CQ86" s="57">
        <f t="shared" si="36"/>
        <v>0</v>
      </c>
      <c r="CR86" s="67">
        <f t="shared" si="37"/>
        <v>0</v>
      </c>
      <c r="CS86" s="57">
        <f t="shared" si="38"/>
        <v>1.8928571428571428</v>
      </c>
      <c r="CT86" s="57" t="str">
        <f t="shared" si="31"/>
        <v>Đạt mục tiêu</v>
      </c>
    </row>
    <row r="87" spans="1:98" ht="33.75" customHeight="1">
      <c r="A87" s="21">
        <v>19</v>
      </c>
      <c r="B87" s="24">
        <v>116</v>
      </c>
      <c r="C87" s="182"/>
      <c r="D87" s="193"/>
      <c r="E87" s="182"/>
      <c r="F87" s="193"/>
      <c r="G87" s="20" t="s">
        <v>992</v>
      </c>
      <c r="H87" s="20" t="s">
        <v>994</v>
      </c>
      <c r="I87" s="52" t="s">
        <v>780</v>
      </c>
      <c r="J87" s="24" t="s">
        <v>330</v>
      </c>
      <c r="K87" s="52" t="s">
        <v>341</v>
      </c>
      <c r="L87" s="24" t="s">
        <v>298</v>
      </c>
      <c r="M87" s="24" t="s">
        <v>186</v>
      </c>
      <c r="N87" s="24" t="s">
        <v>186</v>
      </c>
      <c r="O87" s="24"/>
      <c r="P87" s="24"/>
      <c r="Q87" s="24"/>
      <c r="R87" s="24"/>
      <c r="S87" s="21"/>
      <c r="T87" s="24"/>
      <c r="U87" s="24"/>
      <c r="V87" s="24"/>
      <c r="W87" s="24"/>
      <c r="X87" s="24"/>
      <c r="Y87" s="28">
        <f t="shared" si="30"/>
        <v>1</v>
      </c>
      <c r="Z87" s="24"/>
      <c r="AA87" s="91"/>
      <c r="AB87" s="24" t="s">
        <v>276</v>
      </c>
      <c r="AC87" s="24" t="s">
        <v>276</v>
      </c>
      <c r="AD87" s="24" t="s">
        <v>276</v>
      </c>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v>2</v>
      </c>
      <c r="BL87" s="24">
        <v>2</v>
      </c>
      <c r="BM87" s="24">
        <v>2</v>
      </c>
      <c r="BN87" s="57">
        <v>2</v>
      </c>
      <c r="BO87" s="57">
        <v>2</v>
      </c>
      <c r="BP87" s="24">
        <v>2</v>
      </c>
      <c r="BQ87" s="24">
        <v>2</v>
      </c>
      <c r="BR87" s="24">
        <v>2</v>
      </c>
      <c r="BS87" s="24">
        <v>2</v>
      </c>
      <c r="BT87" s="24">
        <v>2</v>
      </c>
      <c r="BU87" s="24">
        <v>2</v>
      </c>
      <c r="BV87" s="24">
        <v>2</v>
      </c>
      <c r="BW87" s="24">
        <v>2</v>
      </c>
      <c r="BX87" s="24">
        <v>2</v>
      </c>
      <c r="BY87" s="24">
        <v>2</v>
      </c>
      <c r="BZ87" s="24">
        <v>1</v>
      </c>
      <c r="CA87" s="24">
        <v>2</v>
      </c>
      <c r="CB87" s="24">
        <v>2</v>
      </c>
      <c r="CC87" s="57">
        <v>2</v>
      </c>
      <c r="CD87" s="57">
        <v>2</v>
      </c>
      <c r="CE87" s="57">
        <v>2</v>
      </c>
      <c r="CF87" s="24">
        <v>2</v>
      </c>
      <c r="CG87" s="24">
        <v>2</v>
      </c>
      <c r="CH87" s="24">
        <v>2</v>
      </c>
      <c r="CI87" s="24">
        <v>2</v>
      </c>
      <c r="CJ87" s="24">
        <v>2</v>
      </c>
      <c r="CK87" s="24">
        <v>1</v>
      </c>
      <c r="CL87" s="24">
        <v>1</v>
      </c>
      <c r="CM87" s="57">
        <f t="shared" si="32"/>
        <v>25</v>
      </c>
      <c r="CN87" s="67">
        <f t="shared" si="33"/>
        <v>0.8928571428571429</v>
      </c>
      <c r="CO87" s="57">
        <f t="shared" si="34"/>
        <v>3</v>
      </c>
      <c r="CP87" s="67">
        <f t="shared" si="35"/>
        <v>0.10714285714285714</v>
      </c>
      <c r="CQ87" s="57">
        <f t="shared" si="36"/>
        <v>0</v>
      </c>
      <c r="CR87" s="67">
        <f t="shared" si="37"/>
        <v>0</v>
      </c>
      <c r="CS87" s="57">
        <f t="shared" si="38"/>
        <v>1.8928571428571428</v>
      </c>
      <c r="CT87" s="57" t="str">
        <f t="shared" si="31"/>
        <v>Đạt mục tiêu</v>
      </c>
    </row>
    <row r="88" spans="1:98" ht="37.5" customHeight="1">
      <c r="A88" s="21">
        <v>20</v>
      </c>
      <c r="B88" s="24">
        <v>117</v>
      </c>
      <c r="C88" s="181" t="s">
        <v>8</v>
      </c>
      <c r="D88" s="191" t="s">
        <v>10</v>
      </c>
      <c r="E88" s="181" t="s">
        <v>132</v>
      </c>
      <c r="F88" s="191" t="s">
        <v>10</v>
      </c>
      <c r="G88" s="20" t="s">
        <v>867</v>
      </c>
      <c r="H88" s="20" t="s">
        <v>786</v>
      </c>
      <c r="I88" s="52" t="s">
        <v>780</v>
      </c>
      <c r="J88" s="24" t="s">
        <v>497</v>
      </c>
      <c r="K88" s="52" t="s">
        <v>341</v>
      </c>
      <c r="L88" s="24" t="s">
        <v>298</v>
      </c>
      <c r="M88" s="24" t="s">
        <v>186</v>
      </c>
      <c r="N88" s="24" t="s">
        <v>186</v>
      </c>
      <c r="O88" s="24"/>
      <c r="P88" s="24"/>
      <c r="Q88" s="24"/>
      <c r="R88" s="24"/>
      <c r="S88" s="21"/>
      <c r="T88" s="24"/>
      <c r="U88" s="24"/>
      <c r="V88" s="24"/>
      <c r="W88" s="24"/>
      <c r="X88" s="24"/>
      <c r="Y88" s="28">
        <f t="shared" si="30"/>
        <v>1</v>
      </c>
      <c r="Z88" s="24"/>
      <c r="AA88" s="91"/>
      <c r="AB88" s="24" t="s">
        <v>757</v>
      </c>
      <c r="AC88" s="24" t="s">
        <v>757</v>
      </c>
      <c r="AD88" s="24" t="s">
        <v>757</v>
      </c>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v>2</v>
      </c>
      <c r="BL88" s="24">
        <v>2</v>
      </c>
      <c r="BM88" s="24">
        <v>2</v>
      </c>
      <c r="BN88" s="57">
        <v>2</v>
      </c>
      <c r="BO88" s="57">
        <v>2</v>
      </c>
      <c r="BP88" s="24">
        <v>2</v>
      </c>
      <c r="BQ88" s="24">
        <v>2</v>
      </c>
      <c r="BR88" s="24">
        <v>2</v>
      </c>
      <c r="BS88" s="24">
        <v>2</v>
      </c>
      <c r="BT88" s="24">
        <v>2</v>
      </c>
      <c r="BU88" s="24">
        <v>2</v>
      </c>
      <c r="BV88" s="24">
        <v>2</v>
      </c>
      <c r="BW88" s="24">
        <v>2</v>
      </c>
      <c r="BX88" s="24">
        <v>2</v>
      </c>
      <c r="BY88" s="24">
        <v>2</v>
      </c>
      <c r="BZ88" s="24">
        <v>1</v>
      </c>
      <c r="CA88" s="24">
        <v>2</v>
      </c>
      <c r="CB88" s="24">
        <v>2</v>
      </c>
      <c r="CC88" s="57">
        <v>2</v>
      </c>
      <c r="CD88" s="57">
        <v>2</v>
      </c>
      <c r="CE88" s="57">
        <v>2</v>
      </c>
      <c r="CF88" s="24">
        <v>2</v>
      </c>
      <c r="CG88" s="24">
        <v>2</v>
      </c>
      <c r="CH88" s="24">
        <v>2</v>
      </c>
      <c r="CI88" s="24">
        <v>2</v>
      </c>
      <c r="CJ88" s="24">
        <v>2</v>
      </c>
      <c r="CK88" s="24">
        <v>1</v>
      </c>
      <c r="CL88" s="24">
        <v>1</v>
      </c>
      <c r="CM88" s="57">
        <f t="shared" si="32"/>
        <v>25</v>
      </c>
      <c r="CN88" s="67">
        <f t="shared" si="33"/>
        <v>0.8928571428571429</v>
      </c>
      <c r="CO88" s="57">
        <f t="shared" si="34"/>
        <v>3</v>
      </c>
      <c r="CP88" s="67">
        <f t="shared" si="35"/>
        <v>0.10714285714285714</v>
      </c>
      <c r="CQ88" s="57">
        <f t="shared" si="36"/>
        <v>0</v>
      </c>
      <c r="CR88" s="67">
        <f t="shared" si="37"/>
        <v>0</v>
      </c>
      <c r="CS88" s="57">
        <f t="shared" si="38"/>
        <v>1.8928571428571428</v>
      </c>
      <c r="CT88" s="57" t="str">
        <f t="shared" si="31"/>
        <v>Đạt mục tiêu</v>
      </c>
    </row>
    <row r="89" spans="1:98" ht="36.75" hidden="1" customHeight="1">
      <c r="A89" s="21">
        <v>83</v>
      </c>
      <c r="B89" s="24"/>
      <c r="C89" s="182"/>
      <c r="D89" s="193"/>
      <c r="E89" s="182"/>
      <c r="F89" s="193"/>
      <c r="G89" s="20" t="s">
        <v>868</v>
      </c>
      <c r="H89" s="20" t="s">
        <v>787</v>
      </c>
      <c r="I89" s="52" t="s">
        <v>780</v>
      </c>
      <c r="J89" s="24" t="s">
        <v>497</v>
      </c>
      <c r="K89" s="52" t="s">
        <v>341</v>
      </c>
      <c r="L89" s="24" t="s">
        <v>298</v>
      </c>
      <c r="M89" s="24" t="s">
        <v>186</v>
      </c>
      <c r="N89" s="24"/>
      <c r="O89" s="24" t="s">
        <v>186</v>
      </c>
      <c r="P89" s="24"/>
      <c r="Q89" s="24"/>
      <c r="R89" s="24"/>
      <c r="S89" s="21"/>
      <c r="T89" s="24"/>
      <c r="U89" s="24"/>
      <c r="V89" s="24"/>
      <c r="W89" s="24"/>
      <c r="X89" s="24"/>
      <c r="Y89" s="28">
        <f t="shared" si="30"/>
        <v>1</v>
      </c>
      <c r="Z89" s="24"/>
      <c r="AA89" s="91"/>
      <c r="AB89" s="24"/>
      <c r="AC89" s="24"/>
      <c r="AD89" s="24"/>
      <c r="AE89" s="24" t="s">
        <v>757</v>
      </c>
      <c r="AF89" s="24" t="s">
        <v>757</v>
      </c>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v>2</v>
      </c>
      <c r="BL89" s="24">
        <v>2</v>
      </c>
      <c r="BM89" s="24">
        <v>2</v>
      </c>
      <c r="BN89" s="24">
        <v>2</v>
      </c>
      <c r="BO89" s="24">
        <v>2</v>
      </c>
      <c r="BP89" s="24">
        <v>2</v>
      </c>
      <c r="BQ89" s="24">
        <v>2</v>
      </c>
      <c r="BR89" s="24">
        <v>2</v>
      </c>
      <c r="BS89" s="24">
        <v>2</v>
      </c>
      <c r="BT89" s="24">
        <v>2</v>
      </c>
      <c r="BU89" s="24">
        <v>2</v>
      </c>
      <c r="BV89" s="24">
        <v>2</v>
      </c>
      <c r="BW89" s="24">
        <v>2</v>
      </c>
      <c r="BX89" s="24">
        <v>1</v>
      </c>
      <c r="BY89" s="24">
        <v>2</v>
      </c>
      <c r="BZ89" s="24">
        <v>1</v>
      </c>
      <c r="CA89" s="24">
        <v>2</v>
      </c>
      <c r="CB89" s="24">
        <v>2</v>
      </c>
      <c r="CC89" s="24">
        <v>2</v>
      </c>
      <c r="CD89" s="24">
        <v>2</v>
      </c>
      <c r="CE89" s="24">
        <v>2</v>
      </c>
      <c r="CF89" s="24">
        <v>2</v>
      </c>
      <c r="CG89" s="24">
        <v>2</v>
      </c>
      <c r="CH89" s="24">
        <v>2</v>
      </c>
      <c r="CI89" s="24">
        <v>2</v>
      </c>
      <c r="CJ89" s="24">
        <v>2</v>
      </c>
      <c r="CK89" s="24">
        <v>2</v>
      </c>
      <c r="CL89" s="24">
        <v>2</v>
      </c>
      <c r="CM89" s="57">
        <f t="shared" si="32"/>
        <v>26</v>
      </c>
      <c r="CN89" s="67">
        <f t="shared" si="33"/>
        <v>0.9285714285714286</v>
      </c>
      <c r="CO89" s="57">
        <f t="shared" si="34"/>
        <v>2</v>
      </c>
      <c r="CP89" s="67">
        <f t="shared" si="35"/>
        <v>7.1428571428571425E-2</v>
      </c>
      <c r="CQ89" s="57">
        <f t="shared" si="36"/>
        <v>0</v>
      </c>
      <c r="CR89" s="67">
        <f t="shared" si="37"/>
        <v>0</v>
      </c>
      <c r="CS89" s="57">
        <f t="shared" si="38"/>
        <v>1.9285714285714286</v>
      </c>
      <c r="CT89" s="57" t="str">
        <f t="shared" si="31"/>
        <v>Đạt mục tiêu</v>
      </c>
    </row>
    <row r="90" spans="1:98" ht="37.5" customHeight="1">
      <c r="A90" s="21">
        <v>21</v>
      </c>
      <c r="B90" s="24">
        <v>120</v>
      </c>
      <c r="C90" s="50" t="s">
        <v>133</v>
      </c>
      <c r="D90" s="55" t="s">
        <v>10</v>
      </c>
      <c r="E90" s="50" t="s">
        <v>134</v>
      </c>
      <c r="F90" s="55" t="s">
        <v>54</v>
      </c>
      <c r="G90" s="50" t="s">
        <v>134</v>
      </c>
      <c r="H90" s="50" t="s">
        <v>996</v>
      </c>
      <c r="I90" s="52" t="s">
        <v>780</v>
      </c>
      <c r="J90" s="24" t="s">
        <v>497</v>
      </c>
      <c r="K90" s="52" t="s">
        <v>341</v>
      </c>
      <c r="L90" s="24" t="s">
        <v>298</v>
      </c>
      <c r="M90" s="24" t="s">
        <v>186</v>
      </c>
      <c r="N90" s="24" t="s">
        <v>186</v>
      </c>
      <c r="O90" s="24"/>
      <c r="P90" s="24"/>
      <c r="Q90" s="24"/>
      <c r="R90" s="24"/>
      <c r="S90" s="21"/>
      <c r="T90" s="24"/>
      <c r="U90" s="24"/>
      <c r="V90" s="24"/>
      <c r="W90" s="24"/>
      <c r="X90" s="24"/>
      <c r="Y90" s="28">
        <f t="shared" si="30"/>
        <v>1</v>
      </c>
      <c r="Z90" s="24"/>
      <c r="AA90" s="91"/>
      <c r="AB90" s="24" t="s">
        <v>757</v>
      </c>
      <c r="AC90" s="24" t="s">
        <v>757</v>
      </c>
      <c r="AD90" s="24" t="s">
        <v>757</v>
      </c>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v>2</v>
      </c>
      <c r="BL90" s="24">
        <v>2</v>
      </c>
      <c r="BM90" s="24">
        <v>2</v>
      </c>
      <c r="BN90" s="57">
        <v>2</v>
      </c>
      <c r="BO90" s="57">
        <v>2</v>
      </c>
      <c r="BP90" s="24">
        <v>2</v>
      </c>
      <c r="BQ90" s="24">
        <v>2</v>
      </c>
      <c r="BR90" s="24">
        <v>2</v>
      </c>
      <c r="BS90" s="24">
        <v>2</v>
      </c>
      <c r="BT90" s="24">
        <v>2</v>
      </c>
      <c r="BU90" s="24">
        <v>2</v>
      </c>
      <c r="BV90" s="24">
        <v>2</v>
      </c>
      <c r="BW90" s="24">
        <v>2</v>
      </c>
      <c r="BX90" s="24">
        <v>2</v>
      </c>
      <c r="BY90" s="24">
        <v>2</v>
      </c>
      <c r="BZ90" s="24">
        <v>1</v>
      </c>
      <c r="CA90" s="24">
        <v>2</v>
      </c>
      <c r="CB90" s="24">
        <v>2</v>
      </c>
      <c r="CC90" s="57">
        <v>2</v>
      </c>
      <c r="CD90" s="57">
        <v>2</v>
      </c>
      <c r="CE90" s="57">
        <v>2</v>
      </c>
      <c r="CF90" s="24">
        <v>2</v>
      </c>
      <c r="CG90" s="24">
        <v>2</v>
      </c>
      <c r="CH90" s="24">
        <v>2</v>
      </c>
      <c r="CI90" s="24">
        <v>2</v>
      </c>
      <c r="CJ90" s="24">
        <v>2</v>
      </c>
      <c r="CK90" s="24">
        <v>1</v>
      </c>
      <c r="CL90" s="24">
        <v>1</v>
      </c>
      <c r="CM90" s="57">
        <f t="shared" si="32"/>
        <v>25</v>
      </c>
      <c r="CN90" s="67">
        <f t="shared" si="33"/>
        <v>0.8928571428571429</v>
      </c>
      <c r="CO90" s="57">
        <f t="shared" si="34"/>
        <v>3</v>
      </c>
      <c r="CP90" s="67">
        <f t="shared" si="35"/>
        <v>0.10714285714285714</v>
      </c>
      <c r="CQ90" s="57">
        <f t="shared" si="36"/>
        <v>0</v>
      </c>
      <c r="CR90" s="67">
        <f t="shared" si="37"/>
        <v>0</v>
      </c>
      <c r="CS90" s="57">
        <f t="shared" si="38"/>
        <v>1.8928571428571428</v>
      </c>
      <c r="CT90" s="57" t="str">
        <f t="shared" si="31"/>
        <v>Đạt mục tiêu</v>
      </c>
    </row>
    <row r="91" spans="1:98" ht="66.75" customHeight="1">
      <c r="A91" s="21">
        <v>22</v>
      </c>
      <c r="B91" s="24"/>
      <c r="C91" s="181" t="s">
        <v>9</v>
      </c>
      <c r="D91" s="191" t="s">
        <v>10</v>
      </c>
      <c r="E91" s="181" t="s">
        <v>135</v>
      </c>
      <c r="F91" s="191" t="s">
        <v>10</v>
      </c>
      <c r="G91" s="20" t="s">
        <v>869</v>
      </c>
      <c r="H91" s="20" t="s">
        <v>997</v>
      </c>
      <c r="I91" s="52" t="s">
        <v>780</v>
      </c>
      <c r="J91" s="24" t="s">
        <v>497</v>
      </c>
      <c r="K91" s="52" t="s">
        <v>341</v>
      </c>
      <c r="L91" s="24" t="s">
        <v>298</v>
      </c>
      <c r="M91" s="24" t="s">
        <v>186</v>
      </c>
      <c r="N91" s="24" t="s">
        <v>186</v>
      </c>
      <c r="O91" s="24"/>
      <c r="P91" s="24"/>
      <c r="Q91" s="24"/>
      <c r="R91" s="24"/>
      <c r="S91" s="21"/>
      <c r="T91" s="24"/>
      <c r="U91" s="24"/>
      <c r="V91" s="24"/>
      <c r="W91" s="24"/>
      <c r="X91" s="24"/>
      <c r="Y91" s="28">
        <f t="shared" si="30"/>
        <v>1</v>
      </c>
      <c r="Z91" s="24"/>
      <c r="AA91" s="91"/>
      <c r="AB91" s="24" t="s">
        <v>758</v>
      </c>
      <c r="AC91" s="24" t="s">
        <v>758</v>
      </c>
      <c r="AD91" s="24" t="s">
        <v>758</v>
      </c>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v>2</v>
      </c>
      <c r="BL91" s="24">
        <v>2</v>
      </c>
      <c r="BM91" s="24">
        <v>2</v>
      </c>
      <c r="BN91" s="57">
        <v>2</v>
      </c>
      <c r="BO91" s="57">
        <v>2</v>
      </c>
      <c r="BP91" s="24">
        <v>2</v>
      </c>
      <c r="BQ91" s="24">
        <v>2</v>
      </c>
      <c r="BR91" s="24">
        <v>2</v>
      </c>
      <c r="BS91" s="24">
        <v>2</v>
      </c>
      <c r="BT91" s="24">
        <v>2</v>
      </c>
      <c r="BU91" s="24">
        <v>2</v>
      </c>
      <c r="BV91" s="24">
        <v>2</v>
      </c>
      <c r="BW91" s="24">
        <v>2</v>
      </c>
      <c r="BX91" s="24">
        <v>2</v>
      </c>
      <c r="BY91" s="24">
        <v>2</v>
      </c>
      <c r="BZ91" s="24">
        <v>1</v>
      </c>
      <c r="CA91" s="24">
        <v>2</v>
      </c>
      <c r="CB91" s="24">
        <v>2</v>
      </c>
      <c r="CC91" s="57">
        <v>2</v>
      </c>
      <c r="CD91" s="57">
        <v>2</v>
      </c>
      <c r="CE91" s="57">
        <v>2</v>
      </c>
      <c r="CF91" s="24">
        <v>2</v>
      </c>
      <c r="CG91" s="24">
        <v>2</v>
      </c>
      <c r="CH91" s="24">
        <v>2</v>
      </c>
      <c r="CI91" s="24">
        <v>2</v>
      </c>
      <c r="CJ91" s="24">
        <v>2</v>
      </c>
      <c r="CK91" s="24">
        <v>1</v>
      </c>
      <c r="CL91" s="24">
        <v>1</v>
      </c>
      <c r="CM91" s="57">
        <f t="shared" si="32"/>
        <v>25</v>
      </c>
      <c r="CN91" s="67">
        <f t="shared" si="33"/>
        <v>0.8928571428571429</v>
      </c>
      <c r="CO91" s="57">
        <f t="shared" si="34"/>
        <v>3</v>
      </c>
      <c r="CP91" s="67">
        <f t="shared" si="35"/>
        <v>0.10714285714285714</v>
      </c>
      <c r="CQ91" s="57">
        <f t="shared" si="36"/>
        <v>0</v>
      </c>
      <c r="CR91" s="67">
        <f t="shared" si="37"/>
        <v>0</v>
      </c>
      <c r="CS91" s="57">
        <f t="shared" si="38"/>
        <v>1.8928571428571428</v>
      </c>
      <c r="CT91" s="57" t="str">
        <f t="shared" si="31"/>
        <v>Đạt mục tiêu</v>
      </c>
    </row>
    <row r="92" spans="1:98" ht="58.5" hidden="1" customHeight="1">
      <c r="A92" s="21">
        <v>86</v>
      </c>
      <c r="B92" s="24">
        <v>123</v>
      </c>
      <c r="C92" s="182"/>
      <c r="D92" s="193"/>
      <c r="E92" s="182"/>
      <c r="F92" s="193"/>
      <c r="G92" s="20" t="s">
        <v>870</v>
      </c>
      <c r="H92" s="20" t="s">
        <v>998</v>
      </c>
      <c r="I92" s="52" t="s">
        <v>780</v>
      </c>
      <c r="J92" s="24" t="s">
        <v>497</v>
      </c>
      <c r="K92" s="52" t="s">
        <v>341</v>
      </c>
      <c r="L92" s="24" t="s">
        <v>298</v>
      </c>
      <c r="M92" s="24" t="s">
        <v>186</v>
      </c>
      <c r="N92" s="24"/>
      <c r="O92" s="24"/>
      <c r="P92" s="24" t="s">
        <v>186</v>
      </c>
      <c r="Q92" s="24"/>
      <c r="R92" s="24"/>
      <c r="S92" s="21"/>
      <c r="T92" s="24"/>
      <c r="U92" s="24"/>
      <c r="V92" s="24"/>
      <c r="W92" s="24"/>
      <c r="X92" s="24"/>
      <c r="Y92" s="28">
        <f t="shared" si="30"/>
        <v>1</v>
      </c>
      <c r="Z92" s="24"/>
      <c r="AA92" s="91"/>
      <c r="AB92" s="24"/>
      <c r="AC92" s="24"/>
      <c r="AD92" s="24"/>
      <c r="AE92" s="24"/>
      <c r="AF92" s="24"/>
      <c r="AG92" s="24" t="s">
        <v>758</v>
      </c>
      <c r="AH92" s="24" t="s">
        <v>758</v>
      </c>
      <c r="AI92" s="24" t="s">
        <v>758</v>
      </c>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v>2</v>
      </c>
      <c r="BL92" s="24">
        <v>2</v>
      </c>
      <c r="BM92" s="24">
        <v>2</v>
      </c>
      <c r="BN92" s="24">
        <v>2</v>
      </c>
      <c r="BO92" s="24">
        <v>2</v>
      </c>
      <c r="BP92" s="24">
        <v>2</v>
      </c>
      <c r="BQ92" s="24">
        <v>2</v>
      </c>
      <c r="BR92" s="24">
        <v>2</v>
      </c>
      <c r="BS92" s="24">
        <v>2</v>
      </c>
      <c r="BT92" s="24">
        <v>2</v>
      </c>
      <c r="BU92" s="24">
        <v>2</v>
      </c>
      <c r="BV92" s="24">
        <v>2</v>
      </c>
      <c r="BW92" s="24">
        <v>2</v>
      </c>
      <c r="BX92" s="24">
        <v>2</v>
      </c>
      <c r="BY92" s="24">
        <v>2</v>
      </c>
      <c r="BZ92" s="24">
        <v>2</v>
      </c>
      <c r="CA92" s="24">
        <v>2</v>
      </c>
      <c r="CB92" s="24">
        <v>2</v>
      </c>
      <c r="CC92" s="24">
        <v>2</v>
      </c>
      <c r="CD92" s="24">
        <v>2</v>
      </c>
      <c r="CE92" s="24">
        <v>2</v>
      </c>
      <c r="CF92" s="24">
        <v>2</v>
      </c>
      <c r="CG92" s="24">
        <v>2</v>
      </c>
      <c r="CH92" s="24">
        <v>2</v>
      </c>
      <c r="CI92" s="24">
        <v>2</v>
      </c>
      <c r="CJ92" s="24">
        <v>2</v>
      </c>
      <c r="CK92" s="24">
        <v>2</v>
      </c>
      <c r="CL92" s="24">
        <v>2</v>
      </c>
      <c r="CM92" s="57">
        <f t="shared" si="32"/>
        <v>28</v>
      </c>
      <c r="CN92" s="67">
        <f t="shared" si="33"/>
        <v>1</v>
      </c>
      <c r="CO92" s="57">
        <f t="shared" si="34"/>
        <v>0</v>
      </c>
      <c r="CP92" s="67">
        <f t="shared" si="35"/>
        <v>0</v>
      </c>
      <c r="CQ92" s="57">
        <f t="shared" si="36"/>
        <v>0</v>
      </c>
      <c r="CR92" s="67">
        <f t="shared" si="37"/>
        <v>0</v>
      </c>
      <c r="CS92" s="57">
        <f t="shared" si="38"/>
        <v>2</v>
      </c>
      <c r="CT92" s="57" t="str">
        <f t="shared" si="31"/>
        <v>Đạt mục tiêu</v>
      </c>
    </row>
    <row r="93" spans="1:98" ht="58.5" hidden="1" customHeight="1">
      <c r="A93" s="21">
        <v>87</v>
      </c>
      <c r="B93" s="24"/>
      <c r="C93" s="181" t="s">
        <v>136</v>
      </c>
      <c r="D93" s="191" t="s">
        <v>10</v>
      </c>
      <c r="E93" s="181" t="s">
        <v>137</v>
      </c>
      <c r="F93" s="191" t="s">
        <v>12</v>
      </c>
      <c r="G93" s="50" t="s">
        <v>137</v>
      </c>
      <c r="H93" s="50" t="s">
        <v>999</v>
      </c>
      <c r="I93" s="52" t="s">
        <v>780</v>
      </c>
      <c r="J93" s="24" t="s">
        <v>497</v>
      </c>
      <c r="K93" s="52" t="s">
        <v>341</v>
      </c>
      <c r="L93" s="24" t="s">
        <v>298</v>
      </c>
      <c r="M93" s="24" t="s">
        <v>186</v>
      </c>
      <c r="N93" s="24"/>
      <c r="O93" s="24" t="s">
        <v>186</v>
      </c>
      <c r="P93" s="24"/>
      <c r="Q93" s="24"/>
      <c r="R93" s="24"/>
      <c r="S93" s="21"/>
      <c r="T93" s="24"/>
      <c r="U93" s="24"/>
      <c r="V93" s="24"/>
      <c r="W93" s="24"/>
      <c r="X93" s="24"/>
      <c r="Y93" s="28">
        <f t="shared" si="30"/>
        <v>1</v>
      </c>
      <c r="Z93" s="24"/>
      <c r="AA93" s="91"/>
      <c r="AB93" s="24"/>
      <c r="AC93" s="24"/>
      <c r="AD93" s="24"/>
      <c r="AE93" s="24" t="s">
        <v>757</v>
      </c>
      <c r="AF93" s="24" t="s">
        <v>757</v>
      </c>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v>2</v>
      </c>
      <c r="BL93" s="24">
        <v>2</v>
      </c>
      <c r="BM93" s="24">
        <v>2</v>
      </c>
      <c r="BN93" s="24">
        <v>2</v>
      </c>
      <c r="BO93" s="24">
        <v>2</v>
      </c>
      <c r="BP93" s="24">
        <v>2</v>
      </c>
      <c r="BQ93" s="24">
        <v>2</v>
      </c>
      <c r="BR93" s="24">
        <v>2</v>
      </c>
      <c r="BS93" s="24">
        <v>2</v>
      </c>
      <c r="BT93" s="24">
        <v>2</v>
      </c>
      <c r="BU93" s="24">
        <v>2</v>
      </c>
      <c r="BV93" s="24">
        <v>2</v>
      </c>
      <c r="BW93" s="24">
        <v>2</v>
      </c>
      <c r="BX93" s="24">
        <v>1</v>
      </c>
      <c r="BY93" s="24">
        <v>2</v>
      </c>
      <c r="BZ93" s="24">
        <v>1</v>
      </c>
      <c r="CA93" s="24">
        <v>2</v>
      </c>
      <c r="CB93" s="24">
        <v>2</v>
      </c>
      <c r="CC93" s="24">
        <v>2</v>
      </c>
      <c r="CD93" s="24">
        <v>2</v>
      </c>
      <c r="CE93" s="24">
        <v>2</v>
      </c>
      <c r="CF93" s="24">
        <v>2</v>
      </c>
      <c r="CG93" s="24">
        <v>2</v>
      </c>
      <c r="CH93" s="24">
        <v>2</v>
      </c>
      <c r="CI93" s="24">
        <v>2</v>
      </c>
      <c r="CJ93" s="24">
        <v>2</v>
      </c>
      <c r="CK93" s="24">
        <v>2</v>
      </c>
      <c r="CL93" s="24">
        <v>2</v>
      </c>
      <c r="CM93" s="57">
        <f t="shared" si="32"/>
        <v>26</v>
      </c>
      <c r="CN93" s="67">
        <f t="shared" si="33"/>
        <v>0.9285714285714286</v>
      </c>
      <c r="CO93" s="57">
        <f t="shared" si="34"/>
        <v>2</v>
      </c>
      <c r="CP93" s="67">
        <f t="shared" si="35"/>
        <v>7.1428571428571425E-2</v>
      </c>
      <c r="CQ93" s="57">
        <f t="shared" si="36"/>
        <v>0</v>
      </c>
      <c r="CR93" s="67">
        <f t="shared" si="37"/>
        <v>0</v>
      </c>
      <c r="CS93" s="57">
        <f t="shared" si="38"/>
        <v>1.9285714285714286</v>
      </c>
      <c r="CT93" s="57" t="str">
        <f>IF(CS93&gt;=1.6,"Đạt mục tiêu",IF(CS93&gt;=1,"Cần cố gắng","Chưa đạt"))</f>
        <v>Đạt mục tiêu</v>
      </c>
    </row>
    <row r="94" spans="1:98" ht="51" hidden="1" customHeight="1">
      <c r="A94" s="21">
        <v>88</v>
      </c>
      <c r="B94" s="24">
        <v>126</v>
      </c>
      <c r="C94" s="182"/>
      <c r="D94" s="193"/>
      <c r="E94" s="182"/>
      <c r="F94" s="193"/>
      <c r="G94" s="50" t="s">
        <v>1347</v>
      </c>
      <c r="H94" s="50" t="s">
        <v>1348</v>
      </c>
      <c r="I94" s="52" t="s">
        <v>780</v>
      </c>
      <c r="J94" s="24" t="s">
        <v>497</v>
      </c>
      <c r="K94" s="52" t="s">
        <v>341</v>
      </c>
      <c r="L94" s="24" t="s">
        <v>298</v>
      </c>
      <c r="M94" s="24" t="s">
        <v>186</v>
      </c>
      <c r="N94" s="24"/>
      <c r="O94" s="24"/>
      <c r="P94" s="24"/>
      <c r="Q94" s="24" t="s">
        <v>186</v>
      </c>
      <c r="R94" s="24"/>
      <c r="S94" s="21"/>
      <c r="T94" s="24"/>
      <c r="U94" s="24"/>
      <c r="V94" s="24"/>
      <c r="W94" s="24"/>
      <c r="X94" s="24"/>
      <c r="Y94" s="28">
        <f t="shared" si="30"/>
        <v>1</v>
      </c>
      <c r="Z94" s="24"/>
      <c r="AA94" s="91"/>
      <c r="AB94" s="24"/>
      <c r="AC94" s="24"/>
      <c r="AD94" s="24"/>
      <c r="AE94" s="24"/>
      <c r="AF94" s="24"/>
      <c r="AG94" s="24"/>
      <c r="AH94" s="24"/>
      <c r="AI94" s="24"/>
      <c r="AJ94" s="24" t="s">
        <v>757</v>
      </c>
      <c r="AK94" s="24" t="s">
        <v>757</v>
      </c>
      <c r="AL94" s="24" t="s">
        <v>757</v>
      </c>
      <c r="AM94" s="24" t="s">
        <v>757</v>
      </c>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v>2</v>
      </c>
      <c r="BL94" s="24">
        <v>2</v>
      </c>
      <c r="BM94" s="24">
        <v>2</v>
      </c>
      <c r="BN94" s="24">
        <v>2</v>
      </c>
      <c r="BO94" s="24">
        <v>2</v>
      </c>
      <c r="BP94" s="24">
        <v>2</v>
      </c>
      <c r="BQ94" s="24">
        <v>2</v>
      </c>
      <c r="BR94" s="24">
        <v>2</v>
      </c>
      <c r="BS94" s="24">
        <v>2</v>
      </c>
      <c r="BT94" s="24">
        <v>2</v>
      </c>
      <c r="BU94" s="24">
        <v>2</v>
      </c>
      <c r="BV94" s="24">
        <v>2</v>
      </c>
      <c r="BW94" s="24">
        <v>2</v>
      </c>
      <c r="BX94" s="24">
        <v>2</v>
      </c>
      <c r="BY94" s="24">
        <v>2</v>
      </c>
      <c r="BZ94" s="24">
        <v>1</v>
      </c>
      <c r="CA94" s="24">
        <v>2</v>
      </c>
      <c r="CB94" s="24">
        <v>2</v>
      </c>
      <c r="CC94" s="24">
        <v>2</v>
      </c>
      <c r="CD94" s="24">
        <v>2</v>
      </c>
      <c r="CE94" s="24">
        <v>2</v>
      </c>
      <c r="CF94" s="24">
        <v>2</v>
      </c>
      <c r="CG94" s="24">
        <v>2</v>
      </c>
      <c r="CH94" s="24">
        <v>2</v>
      </c>
      <c r="CI94" s="24">
        <v>2</v>
      </c>
      <c r="CJ94" s="24">
        <v>2</v>
      </c>
      <c r="CK94" s="24">
        <v>1</v>
      </c>
      <c r="CL94" s="24">
        <v>2</v>
      </c>
      <c r="CM94" s="57">
        <f t="shared" si="32"/>
        <v>26</v>
      </c>
      <c r="CN94" s="67">
        <f t="shared" si="33"/>
        <v>0.9285714285714286</v>
      </c>
      <c r="CO94" s="57">
        <f t="shared" si="34"/>
        <v>2</v>
      </c>
      <c r="CP94" s="67">
        <f t="shared" si="35"/>
        <v>7.1428571428571425E-2</v>
      </c>
      <c r="CQ94" s="57">
        <f t="shared" si="36"/>
        <v>0</v>
      </c>
      <c r="CR94" s="67">
        <f t="shared" si="37"/>
        <v>0</v>
      </c>
      <c r="CS94" s="57">
        <f t="shared" si="38"/>
        <v>1.9285714285714286</v>
      </c>
      <c r="CT94" s="57" t="str">
        <f t="shared" si="31"/>
        <v>Đạt mục tiêu</v>
      </c>
    </row>
    <row r="95" spans="1:98" ht="43.5" hidden="1" customHeight="1">
      <c r="A95" s="21">
        <v>89</v>
      </c>
      <c r="B95" s="24"/>
      <c r="C95" s="181" t="s">
        <v>138</v>
      </c>
      <c r="D95" s="191" t="s">
        <v>10</v>
      </c>
      <c r="E95" s="181" t="s">
        <v>139</v>
      </c>
      <c r="F95" s="191" t="s">
        <v>54</v>
      </c>
      <c r="G95" s="20" t="s">
        <v>871</v>
      </c>
      <c r="H95" s="20" t="s">
        <v>1000</v>
      </c>
      <c r="I95" s="52" t="s">
        <v>780</v>
      </c>
      <c r="J95" s="24" t="s">
        <v>497</v>
      </c>
      <c r="K95" s="52" t="s">
        <v>341</v>
      </c>
      <c r="L95" s="24" t="s">
        <v>298</v>
      </c>
      <c r="M95" s="24" t="s">
        <v>186</v>
      </c>
      <c r="N95" s="24"/>
      <c r="O95" s="24"/>
      <c r="P95" s="24"/>
      <c r="Q95" s="24"/>
      <c r="R95" s="24" t="s">
        <v>186</v>
      </c>
      <c r="S95" s="21"/>
      <c r="T95" s="24"/>
      <c r="U95" s="24"/>
      <c r="V95" s="24"/>
      <c r="W95" s="24"/>
      <c r="X95" s="24"/>
      <c r="Y95" s="28">
        <f t="shared" si="30"/>
        <v>1</v>
      </c>
      <c r="Z95" s="24"/>
      <c r="AA95" s="91"/>
      <c r="AB95" s="24"/>
      <c r="AC95" s="24"/>
      <c r="AD95" s="24"/>
      <c r="AE95" s="24"/>
      <c r="AF95" s="24"/>
      <c r="AG95" s="24"/>
      <c r="AH95" s="24"/>
      <c r="AI95" s="24"/>
      <c r="AJ95" s="24"/>
      <c r="AK95" s="24"/>
      <c r="AL95" s="24"/>
      <c r="AM95" s="24"/>
      <c r="AN95" s="24" t="s">
        <v>758</v>
      </c>
      <c r="AO95" s="24" t="s">
        <v>758</v>
      </c>
      <c r="AP95" s="24" t="s">
        <v>758</v>
      </c>
      <c r="AQ95" s="24" t="s">
        <v>758</v>
      </c>
      <c r="AR95" s="24"/>
      <c r="AS95" s="24"/>
      <c r="AT95" s="24"/>
      <c r="AU95" s="24"/>
      <c r="AV95" s="24"/>
      <c r="AW95" s="24"/>
      <c r="AX95" s="24"/>
      <c r="AY95" s="24"/>
      <c r="AZ95" s="24"/>
      <c r="BA95" s="24"/>
      <c r="BB95" s="24"/>
      <c r="BC95" s="24"/>
      <c r="BD95" s="24"/>
      <c r="BE95" s="24"/>
      <c r="BF95" s="24"/>
      <c r="BG95" s="24"/>
      <c r="BH95" s="24"/>
      <c r="BI95" s="24"/>
      <c r="BJ95" s="24"/>
      <c r="BK95" s="24">
        <v>2</v>
      </c>
      <c r="BL95" s="24">
        <v>2</v>
      </c>
      <c r="BM95" s="24">
        <v>2</v>
      </c>
      <c r="BN95" s="24">
        <v>1</v>
      </c>
      <c r="BO95" s="24">
        <v>2</v>
      </c>
      <c r="BP95" s="24">
        <v>2</v>
      </c>
      <c r="BQ95" s="24">
        <v>2</v>
      </c>
      <c r="BR95" s="24">
        <v>2</v>
      </c>
      <c r="BS95" s="24">
        <v>2</v>
      </c>
      <c r="BT95" s="24">
        <v>2</v>
      </c>
      <c r="BU95" s="24">
        <v>2</v>
      </c>
      <c r="BV95" s="24">
        <v>2</v>
      </c>
      <c r="BW95" s="24">
        <v>2</v>
      </c>
      <c r="BX95" s="24">
        <v>2</v>
      </c>
      <c r="BY95" s="24">
        <v>2</v>
      </c>
      <c r="BZ95" s="24">
        <v>2</v>
      </c>
      <c r="CA95" s="24">
        <v>2</v>
      </c>
      <c r="CB95" s="24">
        <v>2</v>
      </c>
      <c r="CC95" s="24">
        <v>2</v>
      </c>
      <c r="CD95" s="24">
        <v>2</v>
      </c>
      <c r="CE95" s="24">
        <v>2</v>
      </c>
      <c r="CF95" s="24">
        <v>2</v>
      </c>
      <c r="CG95" s="24">
        <v>2</v>
      </c>
      <c r="CH95" s="24">
        <v>2</v>
      </c>
      <c r="CI95" s="24">
        <v>2</v>
      </c>
      <c r="CJ95" s="24">
        <v>2</v>
      </c>
      <c r="CK95" s="24">
        <v>2</v>
      </c>
      <c r="CL95" s="24">
        <v>2</v>
      </c>
      <c r="CM95" s="57">
        <f t="shared" si="32"/>
        <v>27</v>
      </c>
      <c r="CN95" s="67">
        <f t="shared" si="33"/>
        <v>0.9642857142857143</v>
      </c>
      <c r="CO95" s="57">
        <f t="shared" si="34"/>
        <v>1</v>
      </c>
      <c r="CP95" s="67">
        <f t="shared" si="35"/>
        <v>3.5714285714285712E-2</v>
      </c>
      <c r="CQ95" s="57">
        <f t="shared" si="36"/>
        <v>0</v>
      </c>
      <c r="CR95" s="67">
        <f t="shared" si="37"/>
        <v>0</v>
      </c>
      <c r="CS95" s="57">
        <f t="shared" si="38"/>
        <v>1.9642857142857142</v>
      </c>
      <c r="CT95" s="57" t="str">
        <f t="shared" si="31"/>
        <v>Đạt mục tiêu</v>
      </c>
    </row>
    <row r="96" spans="1:98" ht="43.5" hidden="1" customHeight="1">
      <c r="A96" s="21">
        <v>90</v>
      </c>
      <c r="B96" s="24">
        <v>130</v>
      </c>
      <c r="C96" s="182"/>
      <c r="D96" s="193"/>
      <c r="E96" s="182"/>
      <c r="F96" s="193"/>
      <c r="G96" s="20" t="s">
        <v>872</v>
      </c>
      <c r="H96" s="20" t="s">
        <v>1001</v>
      </c>
      <c r="I96" s="52" t="s">
        <v>780</v>
      </c>
      <c r="J96" s="24" t="s">
        <v>497</v>
      </c>
      <c r="K96" s="52" t="s">
        <v>341</v>
      </c>
      <c r="L96" s="24" t="s">
        <v>298</v>
      </c>
      <c r="M96" s="24" t="s">
        <v>186</v>
      </c>
      <c r="N96" s="24"/>
      <c r="O96" s="24"/>
      <c r="P96" s="24"/>
      <c r="Q96" s="24"/>
      <c r="R96" s="24"/>
      <c r="S96" s="21"/>
      <c r="T96" s="24" t="s">
        <v>186</v>
      </c>
      <c r="U96" s="24"/>
      <c r="V96" s="24"/>
      <c r="W96" s="24"/>
      <c r="X96" s="24"/>
      <c r="Y96" s="28">
        <f t="shared" si="30"/>
        <v>1</v>
      </c>
      <c r="Z96" s="24"/>
      <c r="AA96" s="93"/>
      <c r="AB96" s="24"/>
      <c r="AC96" s="24"/>
      <c r="AD96" s="24"/>
      <c r="AE96" s="24"/>
      <c r="AF96" s="24"/>
      <c r="AG96" s="24"/>
      <c r="AH96" s="24"/>
      <c r="AI96" s="24"/>
      <c r="AJ96" s="24"/>
      <c r="AK96" s="24"/>
      <c r="AL96" s="24"/>
      <c r="AM96" s="24"/>
      <c r="AN96" s="24"/>
      <c r="AO96" s="24"/>
      <c r="AP96" s="24"/>
      <c r="AQ96" s="24"/>
      <c r="AR96" s="24"/>
      <c r="AS96" s="24"/>
      <c r="AT96" s="24" t="s">
        <v>758</v>
      </c>
      <c r="AU96" s="24" t="s">
        <v>758</v>
      </c>
      <c r="AV96" s="24" t="s">
        <v>758</v>
      </c>
      <c r="AW96" s="24" t="s">
        <v>758</v>
      </c>
      <c r="AX96" s="24"/>
      <c r="AY96" s="24"/>
      <c r="AZ96" s="24"/>
      <c r="BA96" s="24"/>
      <c r="BB96" s="24"/>
      <c r="BC96" s="24"/>
      <c r="BD96" s="24"/>
      <c r="BE96" s="24"/>
      <c r="BF96" s="24"/>
      <c r="BG96" s="24"/>
      <c r="BH96" s="24"/>
      <c r="BI96" s="24"/>
      <c r="BJ96" s="24"/>
      <c r="BK96" s="24">
        <v>2</v>
      </c>
      <c r="BL96" s="24">
        <v>2</v>
      </c>
      <c r="BM96" s="24">
        <v>2</v>
      </c>
      <c r="BN96" s="24">
        <v>2</v>
      </c>
      <c r="BO96" s="24">
        <v>2</v>
      </c>
      <c r="BP96" s="24">
        <v>2</v>
      </c>
      <c r="BQ96" s="24">
        <v>2</v>
      </c>
      <c r="BR96" s="24">
        <v>2</v>
      </c>
      <c r="BS96" s="24">
        <v>2</v>
      </c>
      <c r="BT96" s="24">
        <v>2</v>
      </c>
      <c r="BU96" s="24">
        <v>2</v>
      </c>
      <c r="BV96" s="24">
        <v>2</v>
      </c>
      <c r="BW96" s="24">
        <v>2</v>
      </c>
      <c r="BX96" s="24">
        <v>2</v>
      </c>
      <c r="BY96" s="24">
        <v>2</v>
      </c>
      <c r="BZ96" s="24">
        <v>2</v>
      </c>
      <c r="CA96" s="24">
        <v>2</v>
      </c>
      <c r="CB96" s="24">
        <v>2</v>
      </c>
      <c r="CC96" s="24">
        <v>2</v>
      </c>
      <c r="CD96" s="24">
        <v>2</v>
      </c>
      <c r="CE96" s="24">
        <v>2</v>
      </c>
      <c r="CF96" s="24">
        <v>2</v>
      </c>
      <c r="CG96" s="24">
        <v>2</v>
      </c>
      <c r="CH96" s="24">
        <v>2</v>
      </c>
      <c r="CI96" s="24">
        <v>2</v>
      </c>
      <c r="CJ96" s="24">
        <v>2</v>
      </c>
      <c r="CK96" s="24">
        <v>2</v>
      </c>
      <c r="CL96" s="24">
        <v>2</v>
      </c>
      <c r="CM96" s="57">
        <f t="shared" si="32"/>
        <v>28</v>
      </c>
      <c r="CN96" s="67">
        <f t="shared" si="33"/>
        <v>1</v>
      </c>
      <c r="CO96" s="57">
        <f t="shared" si="34"/>
        <v>0</v>
      </c>
      <c r="CP96" s="67">
        <f t="shared" si="35"/>
        <v>0</v>
      </c>
      <c r="CQ96" s="57">
        <f t="shared" si="36"/>
        <v>0</v>
      </c>
      <c r="CR96" s="67">
        <f t="shared" si="37"/>
        <v>0</v>
      </c>
      <c r="CS96" s="57">
        <f t="shared" si="38"/>
        <v>2</v>
      </c>
      <c r="CT96" s="57" t="str">
        <f t="shared" si="31"/>
        <v>Đạt mục tiêu</v>
      </c>
    </row>
    <row r="97" spans="1:98" ht="43.5" hidden="1" customHeight="1">
      <c r="A97" s="21">
        <v>91</v>
      </c>
      <c r="B97" s="24"/>
      <c r="C97" s="181" t="s">
        <v>140</v>
      </c>
      <c r="D97" s="191" t="s">
        <v>10</v>
      </c>
      <c r="E97" s="181" t="s">
        <v>141</v>
      </c>
      <c r="F97" s="191" t="s">
        <v>12</v>
      </c>
      <c r="G97" s="20" t="s">
        <v>873</v>
      </c>
      <c r="H97" s="20" t="s">
        <v>1002</v>
      </c>
      <c r="I97" s="52" t="s">
        <v>780</v>
      </c>
      <c r="J97" s="24" t="s">
        <v>497</v>
      </c>
      <c r="K97" s="52" t="s">
        <v>341</v>
      </c>
      <c r="L97" s="24" t="s">
        <v>298</v>
      </c>
      <c r="M97" s="24" t="s">
        <v>186</v>
      </c>
      <c r="N97" s="24"/>
      <c r="O97" s="24"/>
      <c r="P97" s="24"/>
      <c r="Q97" s="24"/>
      <c r="R97" s="24"/>
      <c r="S97" s="21"/>
      <c r="T97" s="24"/>
      <c r="U97" s="24" t="s">
        <v>186</v>
      </c>
      <c r="V97" s="24"/>
      <c r="W97" s="24"/>
      <c r="X97" s="24"/>
      <c r="Y97" s="28">
        <f t="shared" si="30"/>
        <v>1</v>
      </c>
      <c r="Z97" s="24"/>
      <c r="AA97" s="91"/>
      <c r="AB97" s="24"/>
      <c r="AC97" s="24"/>
      <c r="AD97" s="24"/>
      <c r="AE97" s="24"/>
      <c r="AF97" s="24"/>
      <c r="AG97" s="24"/>
      <c r="AH97" s="24"/>
      <c r="AI97" s="24"/>
      <c r="AJ97" s="24"/>
      <c r="AK97" s="24"/>
      <c r="AL97" s="24"/>
      <c r="AM97" s="24"/>
      <c r="AN97" s="24"/>
      <c r="AO97" s="24"/>
      <c r="AP97" s="24"/>
      <c r="AQ97" s="24"/>
      <c r="AR97" s="24"/>
      <c r="AS97" s="24"/>
      <c r="AT97" s="24"/>
      <c r="AU97" s="24"/>
      <c r="AV97" s="24"/>
      <c r="AW97" s="24"/>
      <c r="AX97" s="24" t="s">
        <v>758</v>
      </c>
      <c r="AY97" s="24" t="s">
        <v>758</v>
      </c>
      <c r="AZ97" s="24" t="s">
        <v>758</v>
      </c>
      <c r="BA97" s="24" t="s">
        <v>758</v>
      </c>
      <c r="BB97" s="24"/>
      <c r="BC97" s="24"/>
      <c r="BD97" s="24"/>
      <c r="BE97" s="24"/>
      <c r="BF97" s="24"/>
      <c r="BG97" s="24"/>
      <c r="BH97" s="24"/>
      <c r="BI97" s="24"/>
      <c r="BJ97" s="24"/>
      <c r="BK97" s="24">
        <v>2</v>
      </c>
      <c r="BL97" s="24">
        <v>2</v>
      </c>
      <c r="BM97" s="24">
        <v>2</v>
      </c>
      <c r="BN97" s="24">
        <v>1</v>
      </c>
      <c r="BO97" s="24">
        <v>2</v>
      </c>
      <c r="BP97" s="24">
        <v>2</v>
      </c>
      <c r="BQ97" s="24">
        <v>2</v>
      </c>
      <c r="BR97" s="24">
        <v>2</v>
      </c>
      <c r="BS97" s="24">
        <v>2</v>
      </c>
      <c r="BT97" s="24">
        <v>2</v>
      </c>
      <c r="BU97" s="24">
        <v>2</v>
      </c>
      <c r="BV97" s="24">
        <v>2</v>
      </c>
      <c r="BW97" s="24">
        <v>2</v>
      </c>
      <c r="BX97" s="24">
        <v>2</v>
      </c>
      <c r="BY97" s="24">
        <v>2</v>
      </c>
      <c r="BZ97" s="24">
        <v>2</v>
      </c>
      <c r="CA97" s="24">
        <v>2</v>
      </c>
      <c r="CB97" s="24">
        <v>2</v>
      </c>
      <c r="CC97" s="24">
        <v>2</v>
      </c>
      <c r="CD97" s="24">
        <v>1</v>
      </c>
      <c r="CE97" s="24">
        <v>2</v>
      </c>
      <c r="CF97" s="24">
        <v>2</v>
      </c>
      <c r="CG97" s="24">
        <v>2</v>
      </c>
      <c r="CH97" s="24">
        <v>2</v>
      </c>
      <c r="CI97" s="24">
        <v>2</v>
      </c>
      <c r="CJ97" s="24">
        <v>2</v>
      </c>
      <c r="CK97" s="24">
        <v>2</v>
      </c>
      <c r="CL97" s="24">
        <v>2</v>
      </c>
      <c r="CM97" s="57">
        <f t="shared" si="32"/>
        <v>26</v>
      </c>
      <c r="CN97" s="67">
        <f t="shared" si="33"/>
        <v>0.9285714285714286</v>
      </c>
      <c r="CO97" s="57">
        <f t="shared" si="34"/>
        <v>2</v>
      </c>
      <c r="CP97" s="67">
        <f t="shared" si="35"/>
        <v>7.1428571428571425E-2</v>
      </c>
      <c r="CQ97" s="57">
        <f t="shared" si="36"/>
        <v>0</v>
      </c>
      <c r="CR97" s="67">
        <f t="shared" si="37"/>
        <v>0</v>
      </c>
      <c r="CS97" s="57">
        <f t="shared" si="38"/>
        <v>1.9285714285714286</v>
      </c>
      <c r="CT97" s="57" t="str">
        <f t="shared" si="31"/>
        <v>Đạt mục tiêu</v>
      </c>
    </row>
    <row r="98" spans="1:98" ht="39.75" hidden="1" customHeight="1">
      <c r="A98" s="21">
        <v>92</v>
      </c>
      <c r="B98" s="24"/>
      <c r="C98" s="190"/>
      <c r="D98" s="192"/>
      <c r="E98" s="190"/>
      <c r="F98" s="192"/>
      <c r="G98" s="20" t="s">
        <v>874</v>
      </c>
      <c r="H98" s="20" t="s">
        <v>1003</v>
      </c>
      <c r="I98" s="52" t="s">
        <v>780</v>
      </c>
      <c r="J98" s="24" t="s">
        <v>497</v>
      </c>
      <c r="K98" s="52" t="s">
        <v>341</v>
      </c>
      <c r="L98" s="24" t="s">
        <v>298</v>
      </c>
      <c r="M98" s="24" t="s">
        <v>186</v>
      </c>
      <c r="N98" s="24"/>
      <c r="O98" s="24"/>
      <c r="P98" s="24"/>
      <c r="Q98" s="24"/>
      <c r="R98" s="24"/>
      <c r="S98" s="21"/>
      <c r="T98" s="24"/>
      <c r="U98" s="24"/>
      <c r="V98" s="24" t="s">
        <v>186</v>
      </c>
      <c r="W98" s="24"/>
      <c r="X98" s="24"/>
      <c r="Y98" s="28">
        <f t="shared" si="30"/>
        <v>1</v>
      </c>
      <c r="Z98" s="24"/>
      <c r="AA98" s="91"/>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t="s">
        <v>758</v>
      </c>
      <c r="BC98" s="24" t="s">
        <v>758</v>
      </c>
      <c r="BD98" s="24" t="s">
        <v>758</v>
      </c>
      <c r="BE98" s="24"/>
      <c r="BF98" s="24"/>
      <c r="BG98" s="24"/>
      <c r="BH98" s="24"/>
      <c r="BI98" s="24"/>
      <c r="BJ98" s="24"/>
      <c r="BK98" s="24">
        <v>2</v>
      </c>
      <c r="BL98" s="24">
        <v>2</v>
      </c>
      <c r="BM98" s="24">
        <v>2</v>
      </c>
      <c r="BN98" s="24">
        <v>2</v>
      </c>
      <c r="BO98" s="24">
        <v>2</v>
      </c>
      <c r="BP98" s="24">
        <v>2</v>
      </c>
      <c r="BQ98" s="24">
        <v>2</v>
      </c>
      <c r="BR98" s="24">
        <v>2</v>
      </c>
      <c r="BS98" s="24">
        <v>2</v>
      </c>
      <c r="BT98" s="24">
        <v>2</v>
      </c>
      <c r="BU98" s="24">
        <v>2</v>
      </c>
      <c r="BV98" s="24">
        <v>2</v>
      </c>
      <c r="BW98" s="24">
        <v>2</v>
      </c>
      <c r="BX98" s="24">
        <v>2</v>
      </c>
      <c r="BY98" s="24">
        <v>2</v>
      </c>
      <c r="BZ98" s="24">
        <v>2</v>
      </c>
      <c r="CA98" s="24">
        <v>2</v>
      </c>
      <c r="CB98" s="24">
        <v>2</v>
      </c>
      <c r="CC98" s="24">
        <v>2</v>
      </c>
      <c r="CD98" s="24">
        <v>2</v>
      </c>
      <c r="CE98" s="24">
        <v>2</v>
      </c>
      <c r="CF98" s="24">
        <v>2</v>
      </c>
      <c r="CG98" s="24">
        <v>2</v>
      </c>
      <c r="CH98" s="24">
        <v>2</v>
      </c>
      <c r="CI98" s="24">
        <v>2</v>
      </c>
      <c r="CJ98" s="24">
        <v>2</v>
      </c>
      <c r="CK98" s="24">
        <v>2</v>
      </c>
      <c r="CL98" s="24">
        <v>2</v>
      </c>
      <c r="CM98" s="57">
        <f t="shared" si="32"/>
        <v>28</v>
      </c>
      <c r="CN98" s="67">
        <f t="shared" si="33"/>
        <v>1</v>
      </c>
      <c r="CO98" s="57">
        <f t="shared" si="34"/>
        <v>0</v>
      </c>
      <c r="CP98" s="67">
        <f t="shared" si="35"/>
        <v>0</v>
      </c>
      <c r="CQ98" s="57">
        <f t="shared" si="36"/>
        <v>0</v>
      </c>
      <c r="CR98" s="67">
        <f t="shared" si="37"/>
        <v>0</v>
      </c>
      <c r="CS98" s="57">
        <f t="shared" si="38"/>
        <v>2</v>
      </c>
      <c r="CT98" s="57" t="str">
        <f t="shared" si="31"/>
        <v>Đạt mục tiêu</v>
      </c>
    </row>
    <row r="99" spans="1:98" ht="39.75" hidden="1" customHeight="1">
      <c r="A99" s="21">
        <v>93</v>
      </c>
      <c r="B99" s="24"/>
      <c r="C99" s="190"/>
      <c r="D99" s="192"/>
      <c r="E99" s="190"/>
      <c r="F99" s="192"/>
      <c r="G99" s="20" t="s">
        <v>875</v>
      </c>
      <c r="H99" s="20" t="s">
        <v>1004</v>
      </c>
      <c r="I99" s="52" t="s">
        <v>780</v>
      </c>
      <c r="J99" s="24" t="s">
        <v>497</v>
      </c>
      <c r="K99" s="52" t="s">
        <v>341</v>
      </c>
      <c r="L99" s="24" t="s">
        <v>298</v>
      </c>
      <c r="M99" s="24" t="s">
        <v>186</v>
      </c>
      <c r="N99" s="24"/>
      <c r="O99" s="24"/>
      <c r="P99" s="24"/>
      <c r="Q99" s="24"/>
      <c r="R99" s="24"/>
      <c r="S99" s="21"/>
      <c r="T99" s="24"/>
      <c r="U99" s="24"/>
      <c r="V99" s="24"/>
      <c r="W99" s="24" t="s">
        <v>186</v>
      </c>
      <c r="X99" s="24"/>
      <c r="Y99" s="28">
        <f t="shared" si="30"/>
        <v>1</v>
      </c>
      <c r="Z99" s="24"/>
      <c r="AA99" s="91"/>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t="s">
        <v>758</v>
      </c>
      <c r="BF99" s="24" t="s">
        <v>758</v>
      </c>
      <c r="BG99" s="24" t="s">
        <v>758</v>
      </c>
      <c r="BH99" s="24"/>
      <c r="BI99" s="24"/>
      <c r="BJ99" s="24"/>
      <c r="BK99" s="24">
        <v>2</v>
      </c>
      <c r="BL99" s="24">
        <v>2</v>
      </c>
      <c r="BM99" s="24">
        <v>2</v>
      </c>
      <c r="BN99" s="24">
        <v>1</v>
      </c>
      <c r="BO99" s="24">
        <v>2</v>
      </c>
      <c r="BP99" s="24">
        <v>2</v>
      </c>
      <c r="BQ99" s="24">
        <v>2</v>
      </c>
      <c r="BR99" s="24">
        <v>2</v>
      </c>
      <c r="BS99" s="24">
        <v>2</v>
      </c>
      <c r="BT99" s="24">
        <v>2</v>
      </c>
      <c r="BU99" s="24">
        <v>2</v>
      </c>
      <c r="BV99" s="24">
        <v>2</v>
      </c>
      <c r="BW99" s="24">
        <v>2</v>
      </c>
      <c r="BX99" s="24">
        <v>2</v>
      </c>
      <c r="BY99" s="24">
        <v>2</v>
      </c>
      <c r="BZ99" s="24">
        <v>2</v>
      </c>
      <c r="CA99" s="24">
        <v>2</v>
      </c>
      <c r="CB99" s="24">
        <v>2</v>
      </c>
      <c r="CC99" s="24">
        <v>2</v>
      </c>
      <c r="CD99" s="24">
        <v>2</v>
      </c>
      <c r="CE99" s="24">
        <v>2</v>
      </c>
      <c r="CF99" s="24">
        <v>2</v>
      </c>
      <c r="CG99" s="24">
        <v>2</v>
      </c>
      <c r="CH99" s="24">
        <v>2</v>
      </c>
      <c r="CI99" s="24">
        <v>2</v>
      </c>
      <c r="CJ99" s="24">
        <v>2</v>
      </c>
      <c r="CK99" s="24">
        <v>2</v>
      </c>
      <c r="CL99" s="24">
        <v>2</v>
      </c>
      <c r="CM99" s="57">
        <f t="shared" si="32"/>
        <v>27</v>
      </c>
      <c r="CN99" s="67">
        <f t="shared" si="33"/>
        <v>0.9642857142857143</v>
      </c>
      <c r="CO99" s="57">
        <f t="shared" si="34"/>
        <v>1</v>
      </c>
      <c r="CP99" s="67">
        <f t="shared" si="35"/>
        <v>3.5714285714285712E-2</v>
      </c>
      <c r="CQ99" s="57">
        <f t="shared" si="36"/>
        <v>0</v>
      </c>
      <c r="CR99" s="67">
        <f t="shared" si="37"/>
        <v>0</v>
      </c>
      <c r="CS99" s="57">
        <f t="shared" si="38"/>
        <v>1.9642857142857142</v>
      </c>
      <c r="CT99" s="57" t="str">
        <f t="shared" si="31"/>
        <v>Đạt mục tiêu</v>
      </c>
    </row>
    <row r="100" spans="1:98" ht="39.75" hidden="1" customHeight="1">
      <c r="A100" s="21">
        <v>94</v>
      </c>
      <c r="B100" s="24"/>
      <c r="C100" s="182"/>
      <c r="D100" s="193"/>
      <c r="E100" s="182"/>
      <c r="F100" s="193"/>
      <c r="G100" s="20" t="s">
        <v>876</v>
      </c>
      <c r="H100" s="20" t="s">
        <v>1005</v>
      </c>
      <c r="I100" s="52" t="s">
        <v>780</v>
      </c>
      <c r="J100" s="24" t="s">
        <v>497</v>
      </c>
      <c r="K100" s="52" t="s">
        <v>341</v>
      </c>
      <c r="L100" s="24" t="s">
        <v>298</v>
      </c>
      <c r="M100" s="24" t="s">
        <v>186</v>
      </c>
      <c r="N100" s="24"/>
      <c r="O100" s="24"/>
      <c r="P100" s="24"/>
      <c r="Q100" s="24"/>
      <c r="R100" s="24"/>
      <c r="S100" s="21"/>
      <c r="T100" s="24"/>
      <c r="U100" s="24"/>
      <c r="V100" s="24"/>
      <c r="W100" s="24"/>
      <c r="X100" s="24" t="s">
        <v>186</v>
      </c>
      <c r="Y100" s="28">
        <f t="shared" si="30"/>
        <v>1</v>
      </c>
      <c r="Z100" s="24"/>
      <c r="AA100" s="91"/>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t="s">
        <v>758</v>
      </c>
      <c r="BI100" s="24" t="s">
        <v>758</v>
      </c>
      <c r="BJ100" s="24" t="s">
        <v>758</v>
      </c>
      <c r="BK100" s="24">
        <v>2</v>
      </c>
      <c r="BL100" s="24">
        <v>2</v>
      </c>
      <c r="BM100" s="24">
        <v>2</v>
      </c>
      <c r="BN100" s="24">
        <v>2</v>
      </c>
      <c r="BO100" s="24">
        <v>2</v>
      </c>
      <c r="BP100" s="24">
        <v>2</v>
      </c>
      <c r="BQ100" s="24">
        <v>2</v>
      </c>
      <c r="BR100" s="24">
        <v>2</v>
      </c>
      <c r="BS100" s="24">
        <v>2</v>
      </c>
      <c r="BT100" s="24">
        <v>2</v>
      </c>
      <c r="BU100" s="24">
        <v>2</v>
      </c>
      <c r="BV100" s="24">
        <v>2</v>
      </c>
      <c r="BW100" s="24">
        <v>2</v>
      </c>
      <c r="BX100" s="24">
        <v>2</v>
      </c>
      <c r="BY100" s="24">
        <v>2</v>
      </c>
      <c r="BZ100" s="24">
        <v>2</v>
      </c>
      <c r="CA100" s="24">
        <v>2</v>
      </c>
      <c r="CB100" s="24">
        <v>2</v>
      </c>
      <c r="CC100" s="24">
        <v>2</v>
      </c>
      <c r="CD100" s="24">
        <v>2</v>
      </c>
      <c r="CE100" s="24">
        <v>2</v>
      </c>
      <c r="CF100" s="24">
        <v>2</v>
      </c>
      <c r="CG100" s="24">
        <v>2</v>
      </c>
      <c r="CH100" s="24">
        <v>2</v>
      </c>
      <c r="CI100" s="24">
        <v>2</v>
      </c>
      <c r="CJ100" s="24">
        <v>2</v>
      </c>
      <c r="CK100" s="24">
        <v>2</v>
      </c>
      <c r="CL100" s="24">
        <v>2</v>
      </c>
      <c r="CM100" s="57">
        <f t="shared" si="32"/>
        <v>28</v>
      </c>
      <c r="CN100" s="67">
        <f t="shared" si="33"/>
        <v>1</v>
      </c>
      <c r="CO100" s="57">
        <f t="shared" si="34"/>
        <v>0</v>
      </c>
      <c r="CP100" s="67">
        <f t="shared" si="35"/>
        <v>0</v>
      </c>
      <c r="CQ100" s="57">
        <f t="shared" si="36"/>
        <v>0</v>
      </c>
      <c r="CR100" s="67">
        <f t="shared" si="37"/>
        <v>0</v>
      </c>
      <c r="CS100" s="57">
        <f t="shared" si="38"/>
        <v>2</v>
      </c>
      <c r="CT100" s="57" t="str">
        <f t="shared" si="31"/>
        <v>Đạt mục tiêu</v>
      </c>
    </row>
    <row r="101" spans="1:98" ht="53.25" hidden="1" customHeight="1">
      <c r="A101" s="21">
        <v>95</v>
      </c>
      <c r="B101" s="24"/>
      <c r="C101" s="181" t="s">
        <v>303</v>
      </c>
      <c r="D101" s="191" t="s">
        <v>13</v>
      </c>
      <c r="E101" s="181" t="s">
        <v>304</v>
      </c>
      <c r="F101" s="191" t="s">
        <v>13</v>
      </c>
      <c r="G101" s="20" t="s">
        <v>1349</v>
      </c>
      <c r="H101" s="20" t="s">
        <v>1350</v>
      </c>
      <c r="I101" s="52" t="s">
        <v>780</v>
      </c>
      <c r="J101" s="24" t="s">
        <v>497</v>
      </c>
      <c r="K101" s="52" t="s">
        <v>341</v>
      </c>
      <c r="L101" s="24" t="s">
        <v>298</v>
      </c>
      <c r="M101" s="24" t="s">
        <v>186</v>
      </c>
      <c r="N101" s="24"/>
      <c r="O101" s="24" t="s">
        <v>186</v>
      </c>
      <c r="P101" s="24"/>
      <c r="Q101" s="24"/>
      <c r="R101" s="24"/>
      <c r="S101" s="21"/>
      <c r="T101" s="24"/>
      <c r="U101" s="24"/>
      <c r="V101" s="24"/>
      <c r="W101" s="24"/>
      <c r="X101" s="24"/>
      <c r="Y101" s="28">
        <f t="shared" si="30"/>
        <v>1</v>
      </c>
      <c r="Z101" s="24"/>
      <c r="AA101" s="91"/>
      <c r="AB101" s="24"/>
      <c r="AC101" s="24"/>
      <c r="AD101" s="24"/>
      <c r="AE101" s="24" t="s">
        <v>757</v>
      </c>
      <c r="AF101" s="24" t="s">
        <v>758</v>
      </c>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v>2</v>
      </c>
      <c r="BL101" s="24">
        <v>2</v>
      </c>
      <c r="BM101" s="24">
        <v>2</v>
      </c>
      <c r="BN101" s="24">
        <v>2</v>
      </c>
      <c r="BO101" s="24">
        <v>2</v>
      </c>
      <c r="BP101" s="24">
        <v>2</v>
      </c>
      <c r="BQ101" s="24">
        <v>2</v>
      </c>
      <c r="BR101" s="24">
        <v>2</v>
      </c>
      <c r="BS101" s="24">
        <v>2</v>
      </c>
      <c r="BT101" s="24">
        <v>2</v>
      </c>
      <c r="BU101" s="24">
        <v>2</v>
      </c>
      <c r="BV101" s="24">
        <v>2</v>
      </c>
      <c r="BW101" s="24">
        <v>2</v>
      </c>
      <c r="BX101" s="24">
        <v>1</v>
      </c>
      <c r="BY101" s="24">
        <v>2</v>
      </c>
      <c r="BZ101" s="24">
        <v>1</v>
      </c>
      <c r="CA101" s="24">
        <v>2</v>
      </c>
      <c r="CB101" s="24">
        <v>2</v>
      </c>
      <c r="CC101" s="24">
        <v>2</v>
      </c>
      <c r="CD101" s="24">
        <v>2</v>
      </c>
      <c r="CE101" s="24">
        <v>2</v>
      </c>
      <c r="CF101" s="24">
        <v>2</v>
      </c>
      <c r="CG101" s="24">
        <v>2</v>
      </c>
      <c r="CH101" s="24">
        <v>2</v>
      </c>
      <c r="CI101" s="24">
        <v>2</v>
      </c>
      <c r="CJ101" s="24">
        <v>2</v>
      </c>
      <c r="CK101" s="24">
        <v>1</v>
      </c>
      <c r="CL101" s="24">
        <v>1</v>
      </c>
      <c r="CM101" s="57">
        <f t="shared" si="32"/>
        <v>24</v>
      </c>
      <c r="CN101" s="67">
        <f t="shared" si="33"/>
        <v>0.8571428571428571</v>
      </c>
      <c r="CO101" s="57">
        <f t="shared" si="34"/>
        <v>4</v>
      </c>
      <c r="CP101" s="67">
        <f t="shared" si="35"/>
        <v>0.14285714285714285</v>
      </c>
      <c r="CQ101" s="57">
        <f t="shared" si="36"/>
        <v>0</v>
      </c>
      <c r="CR101" s="67">
        <f t="shared" si="37"/>
        <v>0</v>
      </c>
      <c r="CS101" s="57">
        <f t="shared" si="38"/>
        <v>1.8571428571428572</v>
      </c>
      <c r="CT101" s="57" t="str">
        <f>IF(CS101&gt;=1.6,"Đạt mục tiêu",IF(CS101&gt;=1,"Cần cố gắng","Chưa đạt"))</f>
        <v>Đạt mục tiêu</v>
      </c>
    </row>
    <row r="102" spans="1:98" ht="58.5" hidden="1" customHeight="1">
      <c r="A102" s="21">
        <v>96</v>
      </c>
      <c r="B102" s="24"/>
      <c r="C102" s="190"/>
      <c r="D102" s="192"/>
      <c r="E102" s="190"/>
      <c r="F102" s="192"/>
      <c r="G102" s="20" t="s">
        <v>1351</v>
      </c>
      <c r="H102" s="20" t="s">
        <v>1352</v>
      </c>
      <c r="I102" s="52" t="s">
        <v>780</v>
      </c>
      <c r="J102" s="24" t="s">
        <v>497</v>
      </c>
      <c r="K102" s="52" t="s">
        <v>341</v>
      </c>
      <c r="L102" s="24" t="s">
        <v>298</v>
      </c>
      <c r="M102" s="24" t="s">
        <v>186</v>
      </c>
      <c r="N102" s="24"/>
      <c r="O102" s="24"/>
      <c r="P102" s="24"/>
      <c r="Q102" s="24"/>
      <c r="R102" s="24"/>
      <c r="S102" s="21" t="s">
        <v>186</v>
      </c>
      <c r="T102" s="24"/>
      <c r="U102" s="24"/>
      <c r="V102" s="24"/>
      <c r="W102" s="24"/>
      <c r="X102" s="24"/>
      <c r="Y102" s="28">
        <f t="shared" si="30"/>
        <v>1</v>
      </c>
      <c r="Z102" s="24"/>
      <c r="AA102" s="91"/>
      <c r="AB102" s="24"/>
      <c r="AC102" s="24"/>
      <c r="AD102" s="24"/>
      <c r="AE102" s="24"/>
      <c r="AF102" s="24"/>
      <c r="AG102" s="24"/>
      <c r="AH102" s="24"/>
      <c r="AI102" s="24"/>
      <c r="AJ102" s="24"/>
      <c r="AK102" s="24"/>
      <c r="AL102" s="24"/>
      <c r="AM102" s="24"/>
      <c r="AN102" s="24"/>
      <c r="AO102" s="24"/>
      <c r="AP102" s="24"/>
      <c r="AQ102" s="24"/>
      <c r="AR102" s="24" t="s">
        <v>758</v>
      </c>
      <c r="AS102" s="24" t="s">
        <v>758</v>
      </c>
      <c r="AT102" s="24"/>
      <c r="AU102" s="24"/>
      <c r="AV102" s="24"/>
      <c r="AW102" s="24"/>
      <c r="AX102" s="24"/>
      <c r="AY102" s="24"/>
      <c r="AZ102" s="24"/>
      <c r="BA102" s="24"/>
      <c r="BB102" s="24"/>
      <c r="BC102" s="24"/>
      <c r="BD102" s="24"/>
      <c r="BE102" s="24"/>
      <c r="BF102" s="24"/>
      <c r="BG102" s="24"/>
      <c r="BH102" s="24"/>
      <c r="BI102" s="24"/>
      <c r="BJ102" s="24"/>
      <c r="BK102" s="24">
        <v>2</v>
      </c>
      <c r="BL102" s="24">
        <v>2</v>
      </c>
      <c r="BM102" s="24">
        <v>2</v>
      </c>
      <c r="BN102" s="24">
        <v>2</v>
      </c>
      <c r="BO102" s="24">
        <v>2</v>
      </c>
      <c r="BP102" s="24">
        <v>2</v>
      </c>
      <c r="BQ102" s="24">
        <v>2</v>
      </c>
      <c r="BR102" s="24">
        <v>2</v>
      </c>
      <c r="BS102" s="24">
        <v>2</v>
      </c>
      <c r="BT102" s="24">
        <v>2</v>
      </c>
      <c r="BU102" s="24">
        <v>2</v>
      </c>
      <c r="BV102" s="24">
        <v>2</v>
      </c>
      <c r="BW102" s="24">
        <v>2</v>
      </c>
      <c r="BX102" s="24">
        <v>2</v>
      </c>
      <c r="BY102" s="24">
        <v>2</v>
      </c>
      <c r="BZ102" s="24">
        <v>1</v>
      </c>
      <c r="CA102" s="24">
        <v>2</v>
      </c>
      <c r="CB102" s="24">
        <v>2</v>
      </c>
      <c r="CC102" s="24">
        <v>2</v>
      </c>
      <c r="CD102" s="24">
        <v>2</v>
      </c>
      <c r="CE102" s="24">
        <v>2</v>
      </c>
      <c r="CF102" s="24">
        <v>2</v>
      </c>
      <c r="CG102" s="24">
        <v>2</v>
      </c>
      <c r="CH102" s="24">
        <v>2</v>
      </c>
      <c r="CI102" s="24">
        <v>2</v>
      </c>
      <c r="CJ102" s="24">
        <v>2</v>
      </c>
      <c r="CK102" s="24">
        <v>1</v>
      </c>
      <c r="CL102" s="24">
        <v>2</v>
      </c>
      <c r="CM102" s="57">
        <f>COUNTIF($BK102:$CL102,2)</f>
        <v>26</v>
      </c>
      <c r="CN102" s="67">
        <f>CM102/COUNTA($BK102:$CL102)</f>
        <v>0.9285714285714286</v>
      </c>
      <c r="CO102" s="57">
        <f>COUNTIF($BK102:$CL102,1)</f>
        <v>2</v>
      </c>
      <c r="CP102" s="67">
        <f>CO102/COUNTA($BK102:$CL102)</f>
        <v>7.1428571428571425E-2</v>
      </c>
      <c r="CQ102" s="57">
        <f>COUNTIF($BK102:$CL102,0)</f>
        <v>0</v>
      </c>
      <c r="CR102" s="67">
        <f>CQ102/COUNTA($BK102:$CL102)</f>
        <v>0</v>
      </c>
      <c r="CS102" s="57">
        <f>(((CM102*2)+(CO102*1)+(CQ102*0)))/COUNTA($BK102:$CL102)</f>
        <v>1.9285714285714286</v>
      </c>
      <c r="CT102" s="57" t="str">
        <f>IF(CS102&gt;=1.6,"Đạt mục tiêu",IF(CS102&gt;=1,"Cần cố gắng","Chưa đạt"))</f>
        <v>Đạt mục tiêu</v>
      </c>
    </row>
    <row r="103" spans="1:98" ht="66.75" customHeight="1">
      <c r="A103" s="21">
        <v>23</v>
      </c>
      <c r="B103" s="24"/>
      <c r="C103" s="190"/>
      <c r="D103" s="192"/>
      <c r="E103" s="190"/>
      <c r="F103" s="192"/>
      <c r="G103" s="20" t="s">
        <v>1006</v>
      </c>
      <c r="H103" s="20" t="s">
        <v>1353</v>
      </c>
      <c r="I103" s="52" t="s">
        <v>780</v>
      </c>
      <c r="J103" s="24" t="s">
        <v>497</v>
      </c>
      <c r="K103" s="52" t="s">
        <v>341</v>
      </c>
      <c r="L103" s="24" t="s">
        <v>298</v>
      </c>
      <c r="M103" s="24" t="s">
        <v>186</v>
      </c>
      <c r="N103" s="24" t="s">
        <v>186</v>
      </c>
      <c r="O103" s="24"/>
      <c r="P103" s="24"/>
      <c r="Q103" s="24"/>
      <c r="R103" s="24"/>
      <c r="S103" s="21"/>
      <c r="T103" s="24"/>
      <c r="U103" s="24"/>
      <c r="V103" s="24"/>
      <c r="W103" s="24"/>
      <c r="X103" s="24"/>
      <c r="Y103" s="28">
        <f t="shared" si="30"/>
        <v>1</v>
      </c>
      <c r="Z103" s="24"/>
      <c r="AA103" s="91"/>
      <c r="AB103" s="24" t="s">
        <v>758</v>
      </c>
      <c r="AC103" s="24" t="s">
        <v>758</v>
      </c>
      <c r="AD103" s="24" t="s">
        <v>758</v>
      </c>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v>2</v>
      </c>
      <c r="BL103" s="24">
        <v>2</v>
      </c>
      <c r="BM103" s="24">
        <v>2</v>
      </c>
      <c r="BN103" s="57">
        <v>1</v>
      </c>
      <c r="BO103" s="57">
        <v>1</v>
      </c>
      <c r="BP103" s="24">
        <v>2</v>
      </c>
      <c r="BQ103" s="24">
        <v>2</v>
      </c>
      <c r="BR103" s="24">
        <v>2</v>
      </c>
      <c r="BS103" s="24">
        <v>2</v>
      </c>
      <c r="BT103" s="24">
        <v>2</v>
      </c>
      <c r="BU103" s="24">
        <v>2</v>
      </c>
      <c r="BV103" s="24">
        <v>2</v>
      </c>
      <c r="BW103" s="24">
        <v>2</v>
      </c>
      <c r="BX103" s="24">
        <v>2</v>
      </c>
      <c r="BY103" s="24">
        <v>2</v>
      </c>
      <c r="BZ103" s="24">
        <v>1</v>
      </c>
      <c r="CA103" s="24">
        <v>2</v>
      </c>
      <c r="CB103" s="24">
        <v>2</v>
      </c>
      <c r="CC103" s="57">
        <v>2</v>
      </c>
      <c r="CD103" s="57">
        <v>2</v>
      </c>
      <c r="CE103" s="57">
        <v>2</v>
      </c>
      <c r="CF103" s="24">
        <v>2</v>
      </c>
      <c r="CG103" s="24">
        <v>2</v>
      </c>
      <c r="CH103" s="24">
        <v>2</v>
      </c>
      <c r="CI103" s="24">
        <v>2</v>
      </c>
      <c r="CJ103" s="24">
        <v>2</v>
      </c>
      <c r="CK103" s="24">
        <v>1</v>
      </c>
      <c r="CL103" s="24">
        <v>1</v>
      </c>
      <c r="CM103" s="57">
        <f t="shared" si="32"/>
        <v>23</v>
      </c>
      <c r="CN103" s="67">
        <f t="shared" si="33"/>
        <v>0.8214285714285714</v>
      </c>
      <c r="CO103" s="57">
        <f t="shared" si="34"/>
        <v>5</v>
      </c>
      <c r="CP103" s="67">
        <f t="shared" si="35"/>
        <v>0.17857142857142858</v>
      </c>
      <c r="CQ103" s="57">
        <f>COUNTIF($BK103:$CL103,0)</f>
        <v>0</v>
      </c>
      <c r="CR103" s="67">
        <f>CQ103/COUNTA($BK103:$CL103)</f>
        <v>0</v>
      </c>
      <c r="CS103" s="57">
        <f>(((CM103*2)+(CO103*1)+(CQ103*0)))/COUNTA($BK103:$CL103)</f>
        <v>1.8214285714285714</v>
      </c>
      <c r="CT103" s="57" t="str">
        <f t="shared" si="31"/>
        <v>Đạt mục tiêu</v>
      </c>
    </row>
    <row r="104" spans="1:98" ht="51.75" hidden="1" customHeight="1">
      <c r="A104" s="21">
        <v>98</v>
      </c>
      <c r="B104" s="24"/>
      <c r="C104" s="190"/>
      <c r="D104" s="192"/>
      <c r="E104" s="190"/>
      <c r="F104" s="192"/>
      <c r="G104" s="20" t="s">
        <v>1354</v>
      </c>
      <c r="H104" s="20" t="s">
        <v>1355</v>
      </c>
      <c r="I104" s="52" t="s">
        <v>780</v>
      </c>
      <c r="J104" s="24" t="s">
        <v>497</v>
      </c>
      <c r="K104" s="52" t="s">
        <v>341</v>
      </c>
      <c r="L104" s="24" t="s">
        <v>298</v>
      </c>
      <c r="M104" s="24" t="s">
        <v>186</v>
      </c>
      <c r="N104" s="24"/>
      <c r="O104" s="24"/>
      <c r="P104" s="24"/>
      <c r="Q104" s="24"/>
      <c r="R104" s="24"/>
      <c r="S104" s="21" t="s">
        <v>186</v>
      </c>
      <c r="T104" s="24"/>
      <c r="U104" s="24"/>
      <c r="V104" s="24"/>
      <c r="W104" s="24"/>
      <c r="X104" s="24"/>
      <c r="Y104" s="28">
        <f t="shared" si="30"/>
        <v>1</v>
      </c>
      <c r="Z104" s="24"/>
      <c r="AA104" s="91"/>
      <c r="AB104" s="24"/>
      <c r="AC104" s="24"/>
      <c r="AD104" s="24"/>
      <c r="AE104" s="24"/>
      <c r="AF104" s="24"/>
      <c r="AG104" s="24"/>
      <c r="AH104" s="24"/>
      <c r="AI104" s="24"/>
      <c r="AJ104" s="24"/>
      <c r="AK104" s="24"/>
      <c r="AL104" s="24"/>
      <c r="AM104" s="24"/>
      <c r="AN104" s="24"/>
      <c r="AO104" s="24"/>
      <c r="AP104" s="24"/>
      <c r="AQ104" s="24"/>
      <c r="AR104" s="24" t="s">
        <v>758</v>
      </c>
      <c r="AS104" s="24" t="s">
        <v>758</v>
      </c>
      <c r="AT104" s="24"/>
      <c r="AU104" s="24"/>
      <c r="AV104" s="24"/>
      <c r="AW104" s="24"/>
      <c r="AX104" s="24"/>
      <c r="AY104" s="24"/>
      <c r="AZ104" s="24"/>
      <c r="BA104" s="24"/>
      <c r="BB104" s="24"/>
      <c r="BC104" s="24"/>
      <c r="BD104" s="24"/>
      <c r="BE104" s="24"/>
      <c r="BF104" s="24"/>
      <c r="BG104" s="24"/>
      <c r="BH104" s="24"/>
      <c r="BI104" s="24"/>
      <c r="BJ104" s="24"/>
      <c r="BK104" s="24">
        <v>2</v>
      </c>
      <c r="BL104" s="24">
        <v>2</v>
      </c>
      <c r="BM104" s="24">
        <v>2</v>
      </c>
      <c r="BN104" s="24">
        <v>2</v>
      </c>
      <c r="BO104" s="24">
        <v>2</v>
      </c>
      <c r="BP104" s="24">
        <v>2</v>
      </c>
      <c r="BQ104" s="24">
        <v>2</v>
      </c>
      <c r="BR104" s="24">
        <v>2</v>
      </c>
      <c r="BS104" s="24">
        <v>2</v>
      </c>
      <c r="BT104" s="24">
        <v>2</v>
      </c>
      <c r="BU104" s="24">
        <v>2</v>
      </c>
      <c r="BV104" s="24">
        <v>2</v>
      </c>
      <c r="BW104" s="24">
        <v>2</v>
      </c>
      <c r="BX104" s="24">
        <v>2</v>
      </c>
      <c r="BY104" s="24">
        <v>2</v>
      </c>
      <c r="BZ104" s="24">
        <v>1</v>
      </c>
      <c r="CA104" s="24">
        <v>2</v>
      </c>
      <c r="CB104" s="24">
        <v>2</v>
      </c>
      <c r="CC104" s="24">
        <v>2</v>
      </c>
      <c r="CD104" s="24">
        <v>2</v>
      </c>
      <c r="CE104" s="24">
        <v>2</v>
      </c>
      <c r="CF104" s="24">
        <v>2</v>
      </c>
      <c r="CG104" s="24">
        <v>2</v>
      </c>
      <c r="CH104" s="24">
        <v>2</v>
      </c>
      <c r="CI104" s="24">
        <v>2</v>
      </c>
      <c r="CJ104" s="24">
        <v>2</v>
      </c>
      <c r="CK104" s="24">
        <v>1</v>
      </c>
      <c r="CL104" s="24">
        <v>2</v>
      </c>
      <c r="CM104" s="57">
        <f>COUNTIF($BK104:$CL104,2)</f>
        <v>26</v>
      </c>
      <c r="CN104" s="67">
        <f>CM104/COUNTA($BK104:$CL104)</f>
        <v>0.9285714285714286</v>
      </c>
      <c r="CO104" s="57">
        <f>COUNTIF($BK104:$CL104,1)</f>
        <v>2</v>
      </c>
      <c r="CP104" s="67">
        <f>CO104/COUNTA($BK104:$CL104)</f>
        <v>7.1428571428571425E-2</v>
      </c>
      <c r="CQ104" s="57">
        <f>COUNTIF($BK104:$CL104,0)</f>
        <v>0</v>
      </c>
      <c r="CR104" s="67">
        <f>CQ104/COUNTA($BK104:$CL104)</f>
        <v>0</v>
      </c>
      <c r="CS104" s="57">
        <f>(((CM104*2)+(CO104*1)+(CQ104*0)))/COUNTA($BK104:$CL104)</f>
        <v>1.9285714285714286</v>
      </c>
      <c r="CT104" s="57" t="str">
        <f t="shared" si="31"/>
        <v>Đạt mục tiêu</v>
      </c>
    </row>
    <row r="105" spans="1:98" ht="53.25" hidden="1" customHeight="1">
      <c r="A105" s="21">
        <v>99</v>
      </c>
      <c r="B105" s="24">
        <v>134</v>
      </c>
      <c r="C105" s="182"/>
      <c r="D105" s="193"/>
      <c r="E105" s="182"/>
      <c r="F105" s="193"/>
      <c r="G105" s="20" t="s">
        <v>1007</v>
      </c>
      <c r="H105" s="20" t="s">
        <v>1009</v>
      </c>
      <c r="I105" s="52" t="s">
        <v>780</v>
      </c>
      <c r="J105" s="24" t="s">
        <v>497</v>
      </c>
      <c r="K105" s="52" t="s">
        <v>341</v>
      </c>
      <c r="L105" s="24" t="s">
        <v>298</v>
      </c>
      <c r="M105" s="24" t="s">
        <v>186</v>
      </c>
      <c r="N105" s="24"/>
      <c r="O105" s="24" t="s">
        <v>186</v>
      </c>
      <c r="P105" s="24"/>
      <c r="Q105" s="24"/>
      <c r="R105" s="24"/>
      <c r="S105" s="21"/>
      <c r="T105" s="24"/>
      <c r="U105" s="24"/>
      <c r="V105" s="24"/>
      <c r="W105" s="24"/>
      <c r="X105" s="24"/>
      <c r="Y105" s="28">
        <f t="shared" si="30"/>
        <v>1</v>
      </c>
      <c r="Z105" s="24"/>
      <c r="AA105" s="91"/>
      <c r="AB105" s="24"/>
      <c r="AC105" s="24"/>
      <c r="AD105" s="24"/>
      <c r="AE105" s="24" t="s">
        <v>758</v>
      </c>
      <c r="AF105" s="24" t="s">
        <v>758</v>
      </c>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v>2</v>
      </c>
      <c r="BL105" s="24">
        <v>2</v>
      </c>
      <c r="BM105" s="24">
        <v>2</v>
      </c>
      <c r="BN105" s="24">
        <v>2</v>
      </c>
      <c r="BO105" s="24">
        <v>2</v>
      </c>
      <c r="BP105" s="24">
        <v>2</v>
      </c>
      <c r="BQ105" s="24">
        <v>2</v>
      </c>
      <c r="BR105" s="24">
        <v>2</v>
      </c>
      <c r="BS105" s="24">
        <v>2</v>
      </c>
      <c r="BT105" s="24">
        <v>2</v>
      </c>
      <c r="BU105" s="24">
        <v>2</v>
      </c>
      <c r="BV105" s="24">
        <v>2</v>
      </c>
      <c r="BW105" s="24">
        <v>2</v>
      </c>
      <c r="BX105" s="24">
        <v>1</v>
      </c>
      <c r="BY105" s="24">
        <v>2</v>
      </c>
      <c r="BZ105" s="24">
        <v>1</v>
      </c>
      <c r="CA105" s="24">
        <v>2</v>
      </c>
      <c r="CB105" s="24">
        <v>2</v>
      </c>
      <c r="CC105" s="24">
        <v>2</v>
      </c>
      <c r="CD105" s="24">
        <v>2</v>
      </c>
      <c r="CE105" s="24">
        <v>2</v>
      </c>
      <c r="CF105" s="24">
        <v>2</v>
      </c>
      <c r="CG105" s="24">
        <v>2</v>
      </c>
      <c r="CH105" s="24">
        <v>2</v>
      </c>
      <c r="CI105" s="24">
        <v>2</v>
      </c>
      <c r="CJ105" s="24">
        <v>2</v>
      </c>
      <c r="CK105" s="24">
        <v>1</v>
      </c>
      <c r="CL105" s="24">
        <v>1</v>
      </c>
      <c r="CM105" s="57">
        <f t="shared" si="32"/>
        <v>24</v>
      </c>
      <c r="CN105" s="67">
        <f t="shared" si="33"/>
        <v>0.8571428571428571</v>
      </c>
      <c r="CO105" s="57">
        <f t="shared" si="34"/>
        <v>4</v>
      </c>
      <c r="CP105" s="67">
        <f t="shared" si="35"/>
        <v>0.14285714285714285</v>
      </c>
      <c r="CQ105" s="57">
        <f>COUNTIF($BK105:$CL105,0)</f>
        <v>0</v>
      </c>
      <c r="CR105" s="67">
        <f>CQ105/COUNTA($BK105:$CL105)</f>
        <v>0</v>
      </c>
      <c r="CS105" s="57">
        <f>(((CM105*2)+(CO105*1)+(CQ105*0)))/COUNTA($BK105:$CL105)</f>
        <v>1.8571428571428572</v>
      </c>
      <c r="CT105" s="57" t="str">
        <f>IF(CS105&gt;=1.6,"Đạt mục tiêu",IF(CS105&gt;=1,"Cần cố gắng","Chưa đạt"))</f>
        <v>Đạt mục tiêu</v>
      </c>
    </row>
    <row r="106" spans="1:98" ht="20.25" customHeight="1">
      <c r="A106" s="21">
        <v>24</v>
      </c>
      <c r="B106" s="28">
        <v>135</v>
      </c>
      <c r="C106" s="198" t="s">
        <v>245</v>
      </c>
      <c r="D106" s="259"/>
      <c r="E106" s="259"/>
      <c r="F106" s="259"/>
      <c r="G106" s="199"/>
      <c r="H106" s="200"/>
      <c r="I106" s="29" t="s">
        <v>361</v>
      </c>
      <c r="J106" s="29" t="s">
        <v>361</v>
      </c>
      <c r="K106" s="29" t="s">
        <v>361</v>
      </c>
      <c r="L106" s="29" t="s">
        <v>361</v>
      </c>
      <c r="M106" s="29" t="s">
        <v>361</v>
      </c>
      <c r="N106" s="29" t="s">
        <v>361</v>
      </c>
      <c r="O106" s="29" t="s">
        <v>361</v>
      </c>
      <c r="P106" s="29" t="s">
        <v>361</v>
      </c>
      <c r="Q106" s="29" t="s">
        <v>361</v>
      </c>
      <c r="R106" s="29" t="s">
        <v>361</v>
      </c>
      <c r="S106" s="31" t="s">
        <v>361</v>
      </c>
      <c r="T106" s="29" t="s">
        <v>361</v>
      </c>
      <c r="U106" s="29" t="s">
        <v>361</v>
      </c>
      <c r="V106" s="29" t="s">
        <v>361</v>
      </c>
      <c r="W106" s="29" t="s">
        <v>361</v>
      </c>
      <c r="X106" s="29" t="s">
        <v>361</v>
      </c>
      <c r="Y106" s="28">
        <f t="shared" si="30"/>
        <v>0</v>
      </c>
      <c r="Z106" s="29"/>
      <c r="AA106" s="91"/>
      <c r="AB106" s="29" t="s">
        <v>361</v>
      </c>
      <c r="AC106" s="29" t="s">
        <v>361</v>
      </c>
      <c r="AD106" s="29" t="s">
        <v>361</v>
      </c>
      <c r="AE106" s="29" t="s">
        <v>361</v>
      </c>
      <c r="AF106" s="29" t="s">
        <v>361</v>
      </c>
      <c r="AG106" s="29" t="s">
        <v>361</v>
      </c>
      <c r="AH106" s="29" t="s">
        <v>361</v>
      </c>
      <c r="AI106" s="29" t="s">
        <v>361</v>
      </c>
      <c r="AJ106" s="29" t="s">
        <v>361</v>
      </c>
      <c r="AK106" s="29" t="s">
        <v>361</v>
      </c>
      <c r="AL106" s="29" t="s">
        <v>361</v>
      </c>
      <c r="AM106" s="29" t="s">
        <v>361</v>
      </c>
      <c r="AN106" s="29" t="s">
        <v>361</v>
      </c>
      <c r="AO106" s="29" t="s">
        <v>361</v>
      </c>
      <c r="AP106" s="29" t="s">
        <v>361</v>
      </c>
      <c r="AQ106" s="29" t="s">
        <v>361</v>
      </c>
      <c r="AR106" s="29" t="s">
        <v>361</v>
      </c>
      <c r="AS106" s="29" t="s">
        <v>361</v>
      </c>
      <c r="AT106" s="29" t="s">
        <v>361</v>
      </c>
      <c r="AU106" s="29" t="s">
        <v>361</v>
      </c>
      <c r="AV106" s="29" t="s">
        <v>361</v>
      </c>
      <c r="AW106" s="29" t="s">
        <v>361</v>
      </c>
      <c r="AX106" s="29" t="s">
        <v>361</v>
      </c>
      <c r="AY106" s="29" t="s">
        <v>361</v>
      </c>
      <c r="AZ106" s="29" t="s">
        <v>361</v>
      </c>
      <c r="BA106" s="29" t="s">
        <v>361</v>
      </c>
      <c r="BB106" s="29" t="s">
        <v>361</v>
      </c>
      <c r="BC106" s="29" t="s">
        <v>361</v>
      </c>
      <c r="BD106" s="29" t="s">
        <v>361</v>
      </c>
      <c r="BE106" s="29" t="s">
        <v>361</v>
      </c>
      <c r="BF106" s="29" t="s">
        <v>361</v>
      </c>
      <c r="BG106" s="29" t="s">
        <v>361</v>
      </c>
      <c r="BH106" s="29" t="s">
        <v>361</v>
      </c>
      <c r="BI106" s="29" t="s">
        <v>361</v>
      </c>
      <c r="BJ106" s="29" t="s">
        <v>361</v>
      </c>
      <c r="BK106" s="29" t="s">
        <v>361</v>
      </c>
      <c r="BL106" s="29" t="s">
        <v>361</v>
      </c>
      <c r="BM106" s="29" t="s">
        <v>361</v>
      </c>
      <c r="BN106" s="29" t="s">
        <v>361</v>
      </c>
      <c r="BO106" s="29" t="s">
        <v>361</v>
      </c>
      <c r="BP106" s="29" t="s">
        <v>361</v>
      </c>
      <c r="BQ106" s="29" t="s">
        <v>361</v>
      </c>
      <c r="BR106" s="29" t="s">
        <v>361</v>
      </c>
      <c r="BS106" s="29" t="s">
        <v>361</v>
      </c>
      <c r="BT106" s="29" t="s">
        <v>361</v>
      </c>
      <c r="BU106" s="29" t="s">
        <v>361</v>
      </c>
      <c r="BV106" s="29" t="s">
        <v>361</v>
      </c>
      <c r="BW106" s="29" t="s">
        <v>361</v>
      </c>
      <c r="BX106" s="29" t="s">
        <v>361</v>
      </c>
      <c r="BY106" s="29" t="s">
        <v>361</v>
      </c>
      <c r="BZ106" s="29" t="s">
        <v>361</v>
      </c>
      <c r="CA106" s="29" t="s">
        <v>361</v>
      </c>
      <c r="CB106" s="29" t="s">
        <v>361</v>
      </c>
      <c r="CC106" s="29" t="s">
        <v>361</v>
      </c>
      <c r="CD106" s="29" t="s">
        <v>361</v>
      </c>
      <c r="CE106" s="29" t="s">
        <v>361</v>
      </c>
      <c r="CF106" s="29" t="s">
        <v>361</v>
      </c>
      <c r="CG106" s="29" t="s">
        <v>361</v>
      </c>
      <c r="CH106" s="29" t="s">
        <v>361</v>
      </c>
      <c r="CI106" s="29" t="s">
        <v>361</v>
      </c>
      <c r="CJ106" s="29" t="s">
        <v>361</v>
      </c>
      <c r="CK106" s="29" t="s">
        <v>361</v>
      </c>
      <c r="CL106" s="29" t="s">
        <v>361</v>
      </c>
      <c r="CM106" s="29" t="s">
        <v>361</v>
      </c>
      <c r="CN106" s="29" t="s">
        <v>361</v>
      </c>
      <c r="CO106" s="29" t="s">
        <v>361</v>
      </c>
      <c r="CP106" s="29" t="s">
        <v>361</v>
      </c>
      <c r="CQ106" s="29" t="s">
        <v>361</v>
      </c>
      <c r="CR106" s="29" t="s">
        <v>361</v>
      </c>
      <c r="CS106" s="29" t="s">
        <v>361</v>
      </c>
      <c r="CT106" s="29" t="s">
        <v>361</v>
      </c>
    </row>
    <row r="107" spans="1:98" ht="35.25" customHeight="1">
      <c r="A107" s="21">
        <v>25</v>
      </c>
      <c r="B107" s="28">
        <v>136</v>
      </c>
      <c r="C107" s="198" t="s">
        <v>246</v>
      </c>
      <c r="D107" s="259"/>
      <c r="E107" s="259"/>
      <c r="F107" s="259"/>
      <c r="G107" s="199"/>
      <c r="H107" s="200"/>
      <c r="I107" s="29" t="s">
        <v>361</v>
      </c>
      <c r="J107" s="29" t="s">
        <v>361</v>
      </c>
      <c r="K107" s="29" t="s">
        <v>361</v>
      </c>
      <c r="L107" s="29" t="s">
        <v>361</v>
      </c>
      <c r="M107" s="29" t="s">
        <v>361</v>
      </c>
      <c r="N107" s="29" t="s">
        <v>361</v>
      </c>
      <c r="O107" s="29" t="s">
        <v>361</v>
      </c>
      <c r="P107" s="29" t="s">
        <v>361</v>
      </c>
      <c r="Q107" s="29" t="s">
        <v>361</v>
      </c>
      <c r="R107" s="29" t="s">
        <v>361</v>
      </c>
      <c r="S107" s="31" t="s">
        <v>361</v>
      </c>
      <c r="T107" s="29" t="s">
        <v>361</v>
      </c>
      <c r="U107" s="29" t="s">
        <v>361</v>
      </c>
      <c r="V107" s="29" t="s">
        <v>361</v>
      </c>
      <c r="W107" s="29" t="s">
        <v>361</v>
      </c>
      <c r="X107" s="29" t="s">
        <v>361</v>
      </c>
      <c r="Y107" s="28">
        <f t="shared" si="30"/>
        <v>0</v>
      </c>
      <c r="Z107" s="29"/>
      <c r="AA107" s="91">
        <f>SUM(AA110:AA115)</f>
        <v>5</v>
      </c>
      <c r="AB107" s="29" t="s">
        <v>361</v>
      </c>
      <c r="AC107" s="29" t="s">
        <v>361</v>
      </c>
      <c r="AD107" s="29" t="s">
        <v>361</v>
      </c>
      <c r="AE107" s="29" t="s">
        <v>361</v>
      </c>
      <c r="AF107" s="29" t="s">
        <v>361</v>
      </c>
      <c r="AG107" s="29" t="s">
        <v>361</v>
      </c>
      <c r="AH107" s="29" t="s">
        <v>361</v>
      </c>
      <c r="AI107" s="29" t="s">
        <v>361</v>
      </c>
      <c r="AJ107" s="29" t="s">
        <v>361</v>
      </c>
      <c r="AK107" s="29" t="s">
        <v>361</v>
      </c>
      <c r="AL107" s="29" t="s">
        <v>361</v>
      </c>
      <c r="AM107" s="29" t="s">
        <v>361</v>
      </c>
      <c r="AN107" s="29" t="s">
        <v>361</v>
      </c>
      <c r="AO107" s="29" t="s">
        <v>361</v>
      </c>
      <c r="AP107" s="29" t="s">
        <v>361</v>
      </c>
      <c r="AQ107" s="29" t="s">
        <v>361</v>
      </c>
      <c r="AR107" s="29" t="s">
        <v>361</v>
      </c>
      <c r="AS107" s="29" t="s">
        <v>361</v>
      </c>
      <c r="AT107" s="29" t="s">
        <v>361</v>
      </c>
      <c r="AU107" s="29" t="s">
        <v>361</v>
      </c>
      <c r="AV107" s="29" t="s">
        <v>361</v>
      </c>
      <c r="AW107" s="29" t="s">
        <v>361</v>
      </c>
      <c r="AX107" s="29" t="s">
        <v>361</v>
      </c>
      <c r="AY107" s="29" t="s">
        <v>361</v>
      </c>
      <c r="AZ107" s="29" t="s">
        <v>361</v>
      </c>
      <c r="BA107" s="29" t="s">
        <v>361</v>
      </c>
      <c r="BB107" s="29" t="s">
        <v>361</v>
      </c>
      <c r="BC107" s="29" t="s">
        <v>361</v>
      </c>
      <c r="BD107" s="29" t="s">
        <v>361</v>
      </c>
      <c r="BE107" s="29" t="s">
        <v>361</v>
      </c>
      <c r="BF107" s="29" t="s">
        <v>361</v>
      </c>
      <c r="BG107" s="29" t="s">
        <v>361</v>
      </c>
      <c r="BH107" s="29" t="s">
        <v>361</v>
      </c>
      <c r="BI107" s="29" t="s">
        <v>361</v>
      </c>
      <c r="BJ107" s="29" t="s">
        <v>361</v>
      </c>
      <c r="BK107" s="29" t="s">
        <v>361</v>
      </c>
      <c r="BL107" s="29" t="s">
        <v>361</v>
      </c>
      <c r="BM107" s="29" t="s">
        <v>361</v>
      </c>
      <c r="BN107" s="29" t="s">
        <v>361</v>
      </c>
      <c r="BO107" s="29" t="s">
        <v>361</v>
      </c>
      <c r="BP107" s="29" t="s">
        <v>361</v>
      </c>
      <c r="BQ107" s="29" t="s">
        <v>361</v>
      </c>
      <c r="BR107" s="29" t="s">
        <v>361</v>
      </c>
      <c r="BS107" s="29" t="s">
        <v>361</v>
      </c>
      <c r="BT107" s="29" t="s">
        <v>361</v>
      </c>
      <c r="BU107" s="29" t="s">
        <v>361</v>
      </c>
      <c r="BV107" s="29" t="s">
        <v>361</v>
      </c>
      <c r="BW107" s="29" t="s">
        <v>361</v>
      </c>
      <c r="BX107" s="29" t="s">
        <v>361</v>
      </c>
      <c r="BY107" s="29" t="s">
        <v>361</v>
      </c>
      <c r="BZ107" s="29" t="s">
        <v>361</v>
      </c>
      <c r="CA107" s="29" t="s">
        <v>361</v>
      </c>
      <c r="CB107" s="29" t="s">
        <v>361</v>
      </c>
      <c r="CC107" s="29" t="s">
        <v>361</v>
      </c>
      <c r="CD107" s="29" t="s">
        <v>361</v>
      </c>
      <c r="CE107" s="29" t="s">
        <v>361</v>
      </c>
      <c r="CF107" s="29" t="s">
        <v>361</v>
      </c>
      <c r="CG107" s="29" t="s">
        <v>361</v>
      </c>
      <c r="CH107" s="29" t="s">
        <v>361</v>
      </c>
      <c r="CI107" s="29" t="s">
        <v>361</v>
      </c>
      <c r="CJ107" s="29" t="s">
        <v>361</v>
      </c>
      <c r="CK107" s="29" t="s">
        <v>361</v>
      </c>
      <c r="CL107" s="29" t="s">
        <v>361</v>
      </c>
      <c r="CM107" s="29" t="s">
        <v>361</v>
      </c>
      <c r="CN107" s="29" t="s">
        <v>361</v>
      </c>
      <c r="CO107" s="29" t="s">
        <v>361</v>
      </c>
      <c r="CP107" s="29" t="s">
        <v>361</v>
      </c>
      <c r="CQ107" s="29" t="s">
        <v>361</v>
      </c>
      <c r="CR107" s="29" t="s">
        <v>361</v>
      </c>
      <c r="CS107" s="29" t="s">
        <v>361</v>
      </c>
      <c r="CT107" s="29" t="s">
        <v>361</v>
      </c>
    </row>
    <row r="108" spans="1:98" ht="66" hidden="1" customHeight="1">
      <c r="A108" s="21">
        <v>102</v>
      </c>
      <c r="B108" s="28"/>
      <c r="C108" s="181" t="s">
        <v>281</v>
      </c>
      <c r="D108" s="191" t="s">
        <v>10</v>
      </c>
      <c r="E108" s="181" t="s">
        <v>142</v>
      </c>
      <c r="F108" s="191" t="s">
        <v>12</v>
      </c>
      <c r="G108" s="50" t="s">
        <v>142</v>
      </c>
      <c r="H108" s="50" t="s">
        <v>679</v>
      </c>
      <c r="I108" s="52" t="s">
        <v>780</v>
      </c>
      <c r="J108" s="24" t="s">
        <v>497</v>
      </c>
      <c r="K108" s="52" t="s">
        <v>341</v>
      </c>
      <c r="L108" s="24" t="s">
        <v>298</v>
      </c>
      <c r="M108" s="24" t="s">
        <v>186</v>
      </c>
      <c r="N108" s="29"/>
      <c r="O108" s="29"/>
      <c r="P108" s="29"/>
      <c r="Q108" s="29"/>
      <c r="R108" s="29"/>
      <c r="S108" s="31" t="s">
        <v>186</v>
      </c>
      <c r="T108" s="29"/>
      <c r="U108" s="29"/>
      <c r="V108" s="29"/>
      <c r="W108" s="29"/>
      <c r="X108" s="29"/>
      <c r="Y108" s="28">
        <f t="shared" si="30"/>
        <v>1</v>
      </c>
      <c r="Z108" s="29"/>
      <c r="AA108" s="91"/>
      <c r="AB108" s="29"/>
      <c r="AC108" s="29"/>
      <c r="AD108" s="29"/>
      <c r="AE108" s="29"/>
      <c r="AF108" s="29"/>
      <c r="AG108" s="29"/>
      <c r="AH108" s="29"/>
      <c r="AI108" s="29"/>
      <c r="AJ108" s="29"/>
      <c r="AK108" s="29"/>
      <c r="AL108" s="29"/>
      <c r="AM108" s="29"/>
      <c r="AN108" s="29"/>
      <c r="AO108" s="29"/>
      <c r="AP108" s="29"/>
      <c r="AQ108" s="29"/>
      <c r="AR108" s="29" t="s">
        <v>756</v>
      </c>
      <c r="AS108" s="29" t="s">
        <v>756</v>
      </c>
      <c r="AT108" s="29"/>
      <c r="AU108" s="29"/>
      <c r="AV108" s="29"/>
      <c r="AW108" s="29"/>
      <c r="AX108" s="29"/>
      <c r="AY108" s="29"/>
      <c r="AZ108" s="29"/>
      <c r="BA108" s="29"/>
      <c r="BB108" s="29"/>
      <c r="BC108" s="29"/>
      <c r="BD108" s="29"/>
      <c r="BE108" s="29"/>
      <c r="BF108" s="29"/>
      <c r="BG108" s="29"/>
      <c r="BH108" s="29"/>
      <c r="BI108" s="29"/>
      <c r="BJ108" s="29"/>
      <c r="BK108" s="24">
        <v>2</v>
      </c>
      <c r="BL108" s="24">
        <v>2</v>
      </c>
      <c r="BM108" s="24">
        <v>2</v>
      </c>
      <c r="BN108" s="24">
        <v>2</v>
      </c>
      <c r="BO108" s="24">
        <v>2</v>
      </c>
      <c r="BP108" s="24">
        <v>2</v>
      </c>
      <c r="BQ108" s="24">
        <v>2</v>
      </c>
      <c r="BR108" s="24">
        <v>2</v>
      </c>
      <c r="BS108" s="24">
        <v>2</v>
      </c>
      <c r="BT108" s="24">
        <v>2</v>
      </c>
      <c r="BU108" s="24">
        <v>2</v>
      </c>
      <c r="BV108" s="24">
        <v>2</v>
      </c>
      <c r="BW108" s="24">
        <v>2</v>
      </c>
      <c r="BX108" s="24">
        <v>2</v>
      </c>
      <c r="BY108" s="24">
        <v>2</v>
      </c>
      <c r="BZ108" s="24">
        <v>2</v>
      </c>
      <c r="CA108" s="24">
        <v>2</v>
      </c>
      <c r="CB108" s="24">
        <v>2</v>
      </c>
      <c r="CC108" s="24">
        <v>1</v>
      </c>
      <c r="CD108" s="24">
        <v>1</v>
      </c>
      <c r="CE108" s="24">
        <v>2</v>
      </c>
      <c r="CF108" s="24">
        <v>2</v>
      </c>
      <c r="CG108" s="24">
        <v>2</v>
      </c>
      <c r="CH108" s="24">
        <v>2</v>
      </c>
      <c r="CI108" s="24">
        <v>2</v>
      </c>
      <c r="CJ108" s="24">
        <v>2</v>
      </c>
      <c r="CK108" s="24">
        <v>2</v>
      </c>
      <c r="CL108" s="24">
        <v>2</v>
      </c>
      <c r="CM108" s="57">
        <f>COUNTIF($BK108:$CL108,2)</f>
        <v>26</v>
      </c>
      <c r="CN108" s="67">
        <f>CM108/COUNTA($BK108:$CL108)</f>
        <v>0.9285714285714286</v>
      </c>
      <c r="CO108" s="57">
        <f>COUNTIF($BK108:$CL108,1)</f>
        <v>2</v>
      </c>
      <c r="CP108" s="67">
        <f>CO108/COUNTA($BK108:$CL108)</f>
        <v>7.1428571428571425E-2</v>
      </c>
      <c r="CQ108" s="57">
        <f>COUNTIF($BK108:$CL108,0)</f>
        <v>0</v>
      </c>
      <c r="CR108" s="67">
        <f>CQ108/COUNTA($BK108:$CL108)</f>
        <v>0</v>
      </c>
      <c r="CS108" s="57">
        <f>(((CM108*2)+(CO108*1)+(CQ108*0)))/COUNTA($BK108:$CL108)</f>
        <v>1.9285714285714286</v>
      </c>
      <c r="CT108" s="57" t="str">
        <f>IF(CS108&gt;=1.6,"Đạt mục tiêu",IF(CS108&gt;=1,"Cần cố gắng","Chưa đạt"))</f>
        <v>Đạt mục tiêu</v>
      </c>
    </row>
    <row r="109" spans="1:98" ht="66" hidden="1" customHeight="1">
      <c r="A109" s="21">
        <v>103</v>
      </c>
      <c r="B109" s="28"/>
      <c r="C109" s="190"/>
      <c r="D109" s="192"/>
      <c r="E109" s="190"/>
      <c r="F109" s="192"/>
      <c r="G109" s="50" t="s">
        <v>142</v>
      </c>
      <c r="H109" s="50" t="s">
        <v>679</v>
      </c>
      <c r="I109" s="52" t="s">
        <v>780</v>
      </c>
      <c r="J109" s="24" t="s">
        <v>497</v>
      </c>
      <c r="K109" s="52" t="s">
        <v>341</v>
      </c>
      <c r="L109" s="24" t="s">
        <v>298</v>
      </c>
      <c r="M109" s="24" t="s">
        <v>186</v>
      </c>
      <c r="N109" s="29"/>
      <c r="O109" s="29" t="s">
        <v>186</v>
      </c>
      <c r="P109" s="29"/>
      <c r="Q109" s="29"/>
      <c r="R109" s="29"/>
      <c r="S109" s="31"/>
      <c r="T109" s="29"/>
      <c r="U109" s="29"/>
      <c r="V109" s="29"/>
      <c r="W109" s="29"/>
      <c r="X109" s="29"/>
      <c r="Y109" s="28">
        <f t="shared" si="30"/>
        <v>1</v>
      </c>
      <c r="Z109" s="29"/>
      <c r="AA109" s="91"/>
      <c r="AB109" s="29"/>
      <c r="AC109" s="29"/>
      <c r="AD109" s="29"/>
      <c r="AE109" s="29" t="s">
        <v>756</v>
      </c>
      <c r="AF109" s="29" t="s">
        <v>756</v>
      </c>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4">
        <v>2</v>
      </c>
      <c r="BL109" s="24">
        <v>2</v>
      </c>
      <c r="BM109" s="24">
        <v>2</v>
      </c>
      <c r="BN109" s="24">
        <v>2</v>
      </c>
      <c r="BO109" s="24">
        <v>2</v>
      </c>
      <c r="BP109" s="24">
        <v>2</v>
      </c>
      <c r="BQ109" s="24">
        <v>2</v>
      </c>
      <c r="BR109" s="24">
        <v>2</v>
      </c>
      <c r="BS109" s="24">
        <v>2</v>
      </c>
      <c r="BT109" s="24">
        <v>2</v>
      </c>
      <c r="BU109" s="24">
        <v>2</v>
      </c>
      <c r="BV109" s="24">
        <v>2</v>
      </c>
      <c r="BW109" s="24">
        <v>2</v>
      </c>
      <c r="BX109" s="24">
        <v>1</v>
      </c>
      <c r="BY109" s="24">
        <v>2</v>
      </c>
      <c r="BZ109" s="24">
        <v>1</v>
      </c>
      <c r="CA109" s="24">
        <v>2</v>
      </c>
      <c r="CB109" s="24">
        <v>2</v>
      </c>
      <c r="CC109" s="24">
        <v>2</v>
      </c>
      <c r="CD109" s="24">
        <v>2</v>
      </c>
      <c r="CE109" s="24">
        <v>2</v>
      </c>
      <c r="CF109" s="24">
        <v>2</v>
      </c>
      <c r="CG109" s="24">
        <v>2</v>
      </c>
      <c r="CH109" s="24">
        <v>2</v>
      </c>
      <c r="CI109" s="24">
        <v>2</v>
      </c>
      <c r="CJ109" s="24">
        <v>2</v>
      </c>
      <c r="CK109" s="24">
        <v>1</v>
      </c>
      <c r="CL109" s="24">
        <v>1</v>
      </c>
      <c r="CM109" s="57">
        <f t="shared" ref="CM109:CM115" si="39">COUNTIF($BK109:$CL109,2)</f>
        <v>24</v>
      </c>
      <c r="CN109" s="67">
        <f t="shared" ref="CN109:CN115" si="40">CM109/COUNTA($BK109:$CL109)</f>
        <v>0.8571428571428571</v>
      </c>
      <c r="CO109" s="57">
        <f t="shared" ref="CO109:CO115" si="41">COUNTIF($BK109:$CL109,1)</f>
        <v>4</v>
      </c>
      <c r="CP109" s="67">
        <f t="shared" ref="CP109:CP115" si="42">CO109/COUNTA($BK109:$CL109)</f>
        <v>0.14285714285714285</v>
      </c>
      <c r="CQ109" s="57">
        <f t="shared" ref="CQ109:CQ115" si="43">COUNTIF($BK109:$CL109,0)</f>
        <v>0</v>
      </c>
      <c r="CR109" s="67">
        <f t="shared" ref="CR109:CR115" si="44">CQ109/COUNTA($BK109:$CL109)</f>
        <v>0</v>
      </c>
      <c r="CS109" s="57">
        <f t="shared" ref="CS109:CS115" si="45">(((CM109*2)+(CO109*1)+(CQ109*0)))/COUNTA($BK109:$CL109)</f>
        <v>1.8571428571428572</v>
      </c>
      <c r="CT109" s="57" t="str">
        <f>IF(CS109&gt;=1.6,"Đạt mục tiêu",IF(CS109&gt;=1,"Cần cố gắng","Chưa đạt"))</f>
        <v>Đạt mục tiêu</v>
      </c>
    </row>
    <row r="110" spans="1:98" ht="54.75" customHeight="1">
      <c r="A110" s="21">
        <v>26</v>
      </c>
      <c r="B110" s="24">
        <v>139</v>
      </c>
      <c r="C110" s="182"/>
      <c r="D110" s="193"/>
      <c r="E110" s="182"/>
      <c r="F110" s="193"/>
      <c r="G110" s="50" t="s">
        <v>142</v>
      </c>
      <c r="H110" s="50" t="s">
        <v>679</v>
      </c>
      <c r="I110" s="52" t="s">
        <v>780</v>
      </c>
      <c r="J110" s="24" t="s">
        <v>497</v>
      </c>
      <c r="K110" s="52" t="s">
        <v>341</v>
      </c>
      <c r="L110" s="24" t="s">
        <v>298</v>
      </c>
      <c r="M110" s="24" t="s">
        <v>186</v>
      </c>
      <c r="N110" s="24" t="s">
        <v>186</v>
      </c>
      <c r="O110" s="24"/>
      <c r="P110" s="24"/>
      <c r="Q110" s="24"/>
      <c r="R110" s="24"/>
      <c r="S110" s="21"/>
      <c r="T110" s="24"/>
      <c r="U110" s="24"/>
      <c r="V110" s="24"/>
      <c r="W110" s="24"/>
      <c r="X110" s="24"/>
      <c r="Y110" s="28">
        <f t="shared" si="30"/>
        <v>1</v>
      </c>
      <c r="Z110" s="24"/>
      <c r="AA110" s="91">
        <v>1</v>
      </c>
      <c r="AB110" s="24" t="s">
        <v>756</v>
      </c>
      <c r="AC110" s="24" t="s">
        <v>756</v>
      </c>
      <c r="AD110" s="24" t="s">
        <v>756</v>
      </c>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v>2</v>
      </c>
      <c r="BL110" s="24">
        <v>2</v>
      </c>
      <c r="BM110" s="24">
        <v>2</v>
      </c>
      <c r="BN110" s="57">
        <v>2</v>
      </c>
      <c r="BO110" s="57">
        <v>2</v>
      </c>
      <c r="BP110" s="24">
        <v>2</v>
      </c>
      <c r="BQ110" s="24">
        <v>2</v>
      </c>
      <c r="BR110" s="24">
        <v>2</v>
      </c>
      <c r="BS110" s="24">
        <v>2</v>
      </c>
      <c r="BT110" s="24">
        <v>2</v>
      </c>
      <c r="BU110" s="24">
        <v>2</v>
      </c>
      <c r="BV110" s="24">
        <v>2</v>
      </c>
      <c r="BW110" s="24">
        <v>2</v>
      </c>
      <c r="BX110" s="24">
        <v>2</v>
      </c>
      <c r="BY110" s="24">
        <v>2</v>
      </c>
      <c r="BZ110" s="24">
        <v>1</v>
      </c>
      <c r="CA110" s="24">
        <v>2</v>
      </c>
      <c r="CB110" s="24">
        <v>2</v>
      </c>
      <c r="CC110" s="57">
        <v>2</v>
      </c>
      <c r="CD110" s="57">
        <v>2</v>
      </c>
      <c r="CE110" s="57">
        <v>2</v>
      </c>
      <c r="CF110" s="24">
        <v>2</v>
      </c>
      <c r="CG110" s="24">
        <v>2</v>
      </c>
      <c r="CH110" s="24">
        <v>2</v>
      </c>
      <c r="CI110" s="24">
        <v>2</v>
      </c>
      <c r="CJ110" s="24">
        <v>2</v>
      </c>
      <c r="CK110" s="24">
        <v>1</v>
      </c>
      <c r="CL110" s="24">
        <v>1</v>
      </c>
      <c r="CM110" s="57">
        <f t="shared" si="39"/>
        <v>25</v>
      </c>
      <c r="CN110" s="67">
        <f t="shared" si="40"/>
        <v>0.8928571428571429</v>
      </c>
      <c r="CO110" s="57">
        <f t="shared" si="41"/>
        <v>3</v>
      </c>
      <c r="CP110" s="67">
        <f t="shared" si="42"/>
        <v>0.10714285714285714</v>
      </c>
      <c r="CQ110" s="57">
        <f t="shared" si="43"/>
        <v>0</v>
      </c>
      <c r="CR110" s="67">
        <f t="shared" si="44"/>
        <v>0</v>
      </c>
      <c r="CS110" s="57">
        <f t="shared" si="45"/>
        <v>1.8928571428571428</v>
      </c>
      <c r="CT110" s="57" t="str">
        <f t="shared" si="31"/>
        <v>Đạt mục tiêu</v>
      </c>
    </row>
    <row r="111" spans="1:98" ht="76.5" hidden="1" customHeight="1">
      <c r="A111" s="21">
        <v>105</v>
      </c>
      <c r="B111" s="24">
        <v>144</v>
      </c>
      <c r="C111" s="50" t="s">
        <v>143</v>
      </c>
      <c r="D111" s="55" t="s">
        <v>11</v>
      </c>
      <c r="E111" s="50" t="s">
        <v>144</v>
      </c>
      <c r="F111" s="55" t="s">
        <v>11</v>
      </c>
      <c r="G111" s="50" t="s">
        <v>144</v>
      </c>
      <c r="H111" s="50" t="s">
        <v>680</v>
      </c>
      <c r="I111" s="52" t="s">
        <v>780</v>
      </c>
      <c r="J111" s="24" t="s">
        <v>497</v>
      </c>
      <c r="K111" s="52" t="s">
        <v>341</v>
      </c>
      <c r="L111" s="24" t="s">
        <v>298</v>
      </c>
      <c r="M111" s="24" t="s">
        <v>186</v>
      </c>
      <c r="N111" s="24"/>
      <c r="O111" s="24"/>
      <c r="P111" s="24" t="s">
        <v>186</v>
      </c>
      <c r="Q111" s="24"/>
      <c r="R111" s="24"/>
      <c r="S111" s="21"/>
      <c r="T111" s="24"/>
      <c r="U111" s="24"/>
      <c r="V111" s="24"/>
      <c r="W111" s="24"/>
      <c r="X111" s="24"/>
      <c r="Y111" s="28">
        <f t="shared" si="30"/>
        <v>1</v>
      </c>
      <c r="Z111" s="24"/>
      <c r="AA111" s="91">
        <v>1</v>
      </c>
      <c r="AB111" s="24"/>
      <c r="AC111" s="24"/>
      <c r="AD111" s="24"/>
      <c r="AE111" s="24"/>
      <c r="AF111" s="24"/>
      <c r="AG111" s="24" t="s">
        <v>756</v>
      </c>
      <c r="AH111" s="24" t="s">
        <v>756</v>
      </c>
      <c r="AI111" s="24" t="s">
        <v>756</v>
      </c>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v>2</v>
      </c>
      <c r="BL111" s="24">
        <v>2</v>
      </c>
      <c r="BM111" s="24">
        <v>2</v>
      </c>
      <c r="BN111" s="24">
        <v>2</v>
      </c>
      <c r="BO111" s="24">
        <v>2</v>
      </c>
      <c r="BP111" s="24">
        <v>2</v>
      </c>
      <c r="BQ111" s="24">
        <v>2</v>
      </c>
      <c r="BR111" s="24">
        <v>2</v>
      </c>
      <c r="BS111" s="24">
        <v>2</v>
      </c>
      <c r="BT111" s="24">
        <v>2</v>
      </c>
      <c r="BU111" s="24">
        <v>2</v>
      </c>
      <c r="BV111" s="24">
        <v>2</v>
      </c>
      <c r="BW111" s="24">
        <v>2</v>
      </c>
      <c r="BX111" s="24">
        <v>2</v>
      </c>
      <c r="BY111" s="24">
        <v>2</v>
      </c>
      <c r="BZ111" s="24">
        <v>2</v>
      </c>
      <c r="CA111" s="24">
        <v>2</v>
      </c>
      <c r="CB111" s="24">
        <v>2</v>
      </c>
      <c r="CC111" s="24">
        <v>2</v>
      </c>
      <c r="CD111" s="24">
        <v>2</v>
      </c>
      <c r="CE111" s="24">
        <v>2</v>
      </c>
      <c r="CF111" s="24">
        <v>2</v>
      </c>
      <c r="CG111" s="24">
        <v>2</v>
      </c>
      <c r="CH111" s="24">
        <v>2</v>
      </c>
      <c r="CI111" s="24">
        <v>2</v>
      </c>
      <c r="CJ111" s="24">
        <v>2</v>
      </c>
      <c r="CK111" s="24">
        <v>2</v>
      </c>
      <c r="CL111" s="24">
        <v>2</v>
      </c>
      <c r="CM111" s="57">
        <f t="shared" si="39"/>
        <v>28</v>
      </c>
      <c r="CN111" s="67">
        <f t="shared" si="40"/>
        <v>1</v>
      </c>
      <c r="CO111" s="57">
        <f t="shared" si="41"/>
        <v>0</v>
      </c>
      <c r="CP111" s="67">
        <f t="shared" si="42"/>
        <v>0</v>
      </c>
      <c r="CQ111" s="57">
        <f t="shared" si="43"/>
        <v>0</v>
      </c>
      <c r="CR111" s="67">
        <f t="shared" si="44"/>
        <v>0</v>
      </c>
      <c r="CS111" s="57">
        <f t="shared" si="45"/>
        <v>2</v>
      </c>
      <c r="CT111" s="57" t="str">
        <f t="shared" si="31"/>
        <v>Đạt mục tiêu</v>
      </c>
    </row>
    <row r="112" spans="1:98" ht="50.25" hidden="1" customHeight="1">
      <c r="A112" s="21">
        <v>106</v>
      </c>
      <c r="B112" s="24">
        <v>147</v>
      </c>
      <c r="C112" s="181" t="s">
        <v>282</v>
      </c>
      <c r="D112" s="191" t="s">
        <v>12</v>
      </c>
      <c r="E112" s="181" t="s">
        <v>145</v>
      </c>
      <c r="F112" s="191" t="s">
        <v>12</v>
      </c>
      <c r="G112" s="20" t="s">
        <v>1010</v>
      </c>
      <c r="H112" s="20" t="s">
        <v>1011</v>
      </c>
      <c r="I112" s="52" t="s">
        <v>780</v>
      </c>
      <c r="J112" s="24" t="s">
        <v>497</v>
      </c>
      <c r="K112" s="52" t="s">
        <v>341</v>
      </c>
      <c r="L112" s="24" t="s">
        <v>298</v>
      </c>
      <c r="M112" s="24" t="s">
        <v>186</v>
      </c>
      <c r="N112" s="24"/>
      <c r="O112" s="24"/>
      <c r="P112" s="24"/>
      <c r="Q112" s="24" t="s">
        <v>186</v>
      </c>
      <c r="R112" s="24"/>
      <c r="S112" s="21"/>
      <c r="T112" s="24"/>
      <c r="U112" s="24"/>
      <c r="V112" s="24"/>
      <c r="W112" s="24"/>
      <c r="X112" s="24"/>
      <c r="Y112" s="28">
        <f t="shared" si="30"/>
        <v>1</v>
      </c>
      <c r="Z112" s="24"/>
      <c r="AA112" s="91">
        <v>1</v>
      </c>
      <c r="AB112" s="24"/>
      <c r="AC112" s="24"/>
      <c r="AD112" s="24"/>
      <c r="AE112" s="24"/>
      <c r="AF112" s="24"/>
      <c r="AG112" s="24"/>
      <c r="AH112" s="24"/>
      <c r="AI112" s="24"/>
      <c r="AJ112" s="24" t="s">
        <v>756</v>
      </c>
      <c r="AK112" s="24" t="s">
        <v>756</v>
      </c>
      <c r="AL112" s="24" t="s">
        <v>756</v>
      </c>
      <c r="AM112" s="24" t="s">
        <v>756</v>
      </c>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v>2</v>
      </c>
      <c r="BL112" s="24">
        <v>2</v>
      </c>
      <c r="BM112" s="24">
        <v>2</v>
      </c>
      <c r="BN112" s="24">
        <v>2</v>
      </c>
      <c r="BO112" s="24">
        <v>2</v>
      </c>
      <c r="BP112" s="24">
        <v>2</v>
      </c>
      <c r="BQ112" s="24">
        <v>2</v>
      </c>
      <c r="BR112" s="24">
        <v>2</v>
      </c>
      <c r="BS112" s="24">
        <v>2</v>
      </c>
      <c r="BT112" s="24">
        <v>2</v>
      </c>
      <c r="BU112" s="24">
        <v>2</v>
      </c>
      <c r="BV112" s="24">
        <v>2</v>
      </c>
      <c r="BW112" s="24">
        <v>2</v>
      </c>
      <c r="BX112" s="24">
        <v>2</v>
      </c>
      <c r="BY112" s="24">
        <v>2</v>
      </c>
      <c r="BZ112" s="24">
        <v>2</v>
      </c>
      <c r="CA112" s="24">
        <v>2</v>
      </c>
      <c r="CB112" s="24">
        <v>2</v>
      </c>
      <c r="CC112" s="24">
        <v>2</v>
      </c>
      <c r="CD112" s="24">
        <v>2</v>
      </c>
      <c r="CE112" s="24">
        <v>2</v>
      </c>
      <c r="CF112" s="24">
        <v>2</v>
      </c>
      <c r="CG112" s="24">
        <v>2</v>
      </c>
      <c r="CH112" s="24">
        <v>2</v>
      </c>
      <c r="CI112" s="24">
        <v>2</v>
      </c>
      <c r="CJ112" s="24">
        <v>2</v>
      </c>
      <c r="CK112" s="24">
        <v>2</v>
      </c>
      <c r="CL112" s="24">
        <v>2</v>
      </c>
      <c r="CM112" s="57">
        <f t="shared" si="39"/>
        <v>28</v>
      </c>
      <c r="CN112" s="67">
        <f t="shared" si="40"/>
        <v>1</v>
      </c>
      <c r="CO112" s="57">
        <f t="shared" si="41"/>
        <v>0</v>
      </c>
      <c r="CP112" s="67">
        <f t="shared" si="42"/>
        <v>0</v>
      </c>
      <c r="CQ112" s="57">
        <f t="shared" si="43"/>
        <v>0</v>
      </c>
      <c r="CR112" s="67">
        <f t="shared" si="44"/>
        <v>0</v>
      </c>
      <c r="CS112" s="57">
        <f t="shared" si="45"/>
        <v>2</v>
      </c>
      <c r="CT112" s="57" t="str">
        <f t="shared" si="31"/>
        <v>Đạt mục tiêu</v>
      </c>
    </row>
    <row r="113" spans="1:98" ht="50.25" hidden="1" customHeight="1">
      <c r="A113" s="21">
        <v>107</v>
      </c>
      <c r="B113" s="24"/>
      <c r="C113" s="190"/>
      <c r="D113" s="192"/>
      <c r="E113" s="190"/>
      <c r="F113" s="192"/>
      <c r="G113" s="20" t="s">
        <v>877</v>
      </c>
      <c r="H113" s="20" t="s">
        <v>805</v>
      </c>
      <c r="I113" s="52" t="s">
        <v>780</v>
      </c>
      <c r="J113" s="24" t="s">
        <v>497</v>
      </c>
      <c r="K113" s="52" t="s">
        <v>341</v>
      </c>
      <c r="L113" s="24" t="s">
        <v>298</v>
      </c>
      <c r="M113" s="24" t="s">
        <v>186</v>
      </c>
      <c r="N113" s="24"/>
      <c r="O113" s="24" t="s">
        <v>186</v>
      </c>
      <c r="P113" s="24"/>
      <c r="Q113" s="24"/>
      <c r="R113" s="24"/>
      <c r="S113" s="21"/>
      <c r="T113" s="24"/>
      <c r="U113" s="24"/>
      <c r="V113" s="24"/>
      <c r="W113" s="24"/>
      <c r="X113" s="24"/>
      <c r="Y113" s="28">
        <f t="shared" si="30"/>
        <v>1</v>
      </c>
      <c r="Z113" s="24"/>
      <c r="AA113" s="91"/>
      <c r="AB113" s="24"/>
      <c r="AC113" s="24"/>
      <c r="AD113" s="24"/>
      <c r="AE113" s="24" t="s">
        <v>756</v>
      </c>
      <c r="AF113" s="24" t="s">
        <v>756</v>
      </c>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v>2</v>
      </c>
      <c r="BL113" s="24">
        <v>2</v>
      </c>
      <c r="BM113" s="24">
        <v>2</v>
      </c>
      <c r="BN113" s="24">
        <v>1</v>
      </c>
      <c r="BO113" s="24">
        <v>2</v>
      </c>
      <c r="BP113" s="24">
        <v>1</v>
      </c>
      <c r="BQ113" s="24">
        <v>2</v>
      </c>
      <c r="BR113" s="24">
        <v>2</v>
      </c>
      <c r="BS113" s="24">
        <v>1</v>
      </c>
      <c r="BT113" s="24">
        <v>2</v>
      </c>
      <c r="BU113" s="24">
        <v>2</v>
      </c>
      <c r="BV113" s="24">
        <v>2</v>
      </c>
      <c r="BW113" s="24">
        <v>2</v>
      </c>
      <c r="BX113" s="24">
        <v>1</v>
      </c>
      <c r="BY113" s="24">
        <v>2</v>
      </c>
      <c r="BZ113" s="24">
        <v>1</v>
      </c>
      <c r="CA113" s="24">
        <v>2</v>
      </c>
      <c r="CB113" s="24">
        <v>2</v>
      </c>
      <c r="CC113" s="24">
        <v>2</v>
      </c>
      <c r="CD113" s="24">
        <v>2</v>
      </c>
      <c r="CE113" s="24">
        <v>2</v>
      </c>
      <c r="CF113" s="24">
        <v>2</v>
      </c>
      <c r="CG113" s="24">
        <v>2</v>
      </c>
      <c r="CH113" s="24">
        <v>2</v>
      </c>
      <c r="CI113" s="24">
        <v>2</v>
      </c>
      <c r="CJ113" s="24">
        <v>2</v>
      </c>
      <c r="CK113" s="24">
        <v>1</v>
      </c>
      <c r="CL113" s="24">
        <v>1</v>
      </c>
      <c r="CM113" s="57">
        <f t="shared" si="39"/>
        <v>21</v>
      </c>
      <c r="CN113" s="67">
        <f t="shared" si="40"/>
        <v>0.75</v>
      </c>
      <c r="CO113" s="57">
        <f t="shared" si="41"/>
        <v>7</v>
      </c>
      <c r="CP113" s="67">
        <f t="shared" si="42"/>
        <v>0.25</v>
      </c>
      <c r="CQ113" s="57">
        <f t="shared" si="43"/>
        <v>0</v>
      </c>
      <c r="CR113" s="67">
        <f t="shared" si="44"/>
        <v>0</v>
      </c>
      <c r="CS113" s="57">
        <f t="shared" si="45"/>
        <v>1.75</v>
      </c>
      <c r="CT113" s="57" t="str">
        <f t="shared" si="31"/>
        <v>Đạt mục tiêu</v>
      </c>
    </row>
    <row r="114" spans="1:98" ht="50.25" hidden="1" customHeight="1">
      <c r="A114" s="21">
        <v>108</v>
      </c>
      <c r="B114" s="24"/>
      <c r="C114" s="182"/>
      <c r="D114" s="193"/>
      <c r="E114" s="182"/>
      <c r="F114" s="193"/>
      <c r="G114" s="20" t="s">
        <v>877</v>
      </c>
      <c r="H114" s="20" t="s">
        <v>805</v>
      </c>
      <c r="I114" s="52" t="s">
        <v>780</v>
      </c>
      <c r="J114" s="24" t="s">
        <v>497</v>
      </c>
      <c r="K114" s="52" t="s">
        <v>341</v>
      </c>
      <c r="L114" s="24" t="s">
        <v>298</v>
      </c>
      <c r="M114" s="24" t="s">
        <v>186</v>
      </c>
      <c r="N114" s="24"/>
      <c r="O114" s="24"/>
      <c r="P114" s="24"/>
      <c r="Q114" s="24"/>
      <c r="R114" s="24" t="s">
        <v>186</v>
      </c>
      <c r="S114" s="21"/>
      <c r="T114" s="24"/>
      <c r="U114" s="24"/>
      <c r="V114" s="24"/>
      <c r="W114" s="24"/>
      <c r="X114" s="24"/>
      <c r="Y114" s="28">
        <f t="shared" si="30"/>
        <v>1</v>
      </c>
      <c r="Z114" s="24"/>
      <c r="AA114" s="91">
        <v>1</v>
      </c>
      <c r="AB114" s="24"/>
      <c r="AC114" s="24"/>
      <c r="AD114" s="24"/>
      <c r="AE114" s="24"/>
      <c r="AF114" s="24"/>
      <c r="AG114" s="24"/>
      <c r="AH114" s="24"/>
      <c r="AI114" s="24"/>
      <c r="AJ114" s="24"/>
      <c r="AK114" s="24"/>
      <c r="AL114" s="24"/>
      <c r="AM114" s="24"/>
      <c r="AN114" s="24" t="s">
        <v>756</v>
      </c>
      <c r="AO114" s="24" t="s">
        <v>756</v>
      </c>
      <c r="AP114" s="24" t="s">
        <v>756</v>
      </c>
      <c r="AQ114" s="24" t="s">
        <v>756</v>
      </c>
      <c r="AR114" s="24"/>
      <c r="AS114" s="24"/>
      <c r="AT114" s="24"/>
      <c r="AU114" s="24"/>
      <c r="AV114" s="24"/>
      <c r="AW114" s="24"/>
      <c r="AX114" s="24"/>
      <c r="AY114" s="24"/>
      <c r="AZ114" s="24"/>
      <c r="BA114" s="24"/>
      <c r="BB114" s="24"/>
      <c r="BC114" s="24"/>
      <c r="BD114" s="24"/>
      <c r="BE114" s="24"/>
      <c r="BF114" s="24"/>
      <c r="BG114" s="24"/>
      <c r="BH114" s="24"/>
      <c r="BI114" s="24"/>
      <c r="BJ114" s="24"/>
      <c r="BK114" s="24">
        <v>2</v>
      </c>
      <c r="BL114" s="24">
        <v>2</v>
      </c>
      <c r="BM114" s="24">
        <v>2</v>
      </c>
      <c r="BN114" s="24">
        <v>2</v>
      </c>
      <c r="BO114" s="24">
        <v>2</v>
      </c>
      <c r="BP114" s="24">
        <v>2</v>
      </c>
      <c r="BQ114" s="24">
        <v>2</v>
      </c>
      <c r="BR114" s="24">
        <v>2</v>
      </c>
      <c r="BS114" s="24">
        <v>2</v>
      </c>
      <c r="BT114" s="24">
        <v>2</v>
      </c>
      <c r="BU114" s="24">
        <v>2</v>
      </c>
      <c r="BV114" s="24">
        <v>2</v>
      </c>
      <c r="BW114" s="24">
        <v>2</v>
      </c>
      <c r="BX114" s="24">
        <v>2</v>
      </c>
      <c r="BY114" s="24">
        <v>2</v>
      </c>
      <c r="BZ114" s="24">
        <v>2</v>
      </c>
      <c r="CA114" s="24">
        <v>2</v>
      </c>
      <c r="CB114" s="24">
        <v>2</v>
      </c>
      <c r="CC114" s="24">
        <v>2</v>
      </c>
      <c r="CD114" s="24">
        <v>2</v>
      </c>
      <c r="CE114" s="24">
        <v>2</v>
      </c>
      <c r="CF114" s="24">
        <v>2</v>
      </c>
      <c r="CG114" s="24">
        <v>2</v>
      </c>
      <c r="CH114" s="24">
        <v>2</v>
      </c>
      <c r="CI114" s="24">
        <v>2</v>
      </c>
      <c r="CJ114" s="24">
        <v>2</v>
      </c>
      <c r="CK114" s="24">
        <v>2</v>
      </c>
      <c r="CL114" s="24">
        <v>2</v>
      </c>
      <c r="CM114" s="57">
        <f t="shared" si="39"/>
        <v>28</v>
      </c>
      <c r="CN114" s="67">
        <f t="shared" si="40"/>
        <v>1</v>
      </c>
      <c r="CO114" s="57">
        <f t="shared" si="41"/>
        <v>0</v>
      </c>
      <c r="CP114" s="67">
        <f t="shared" si="42"/>
        <v>0</v>
      </c>
      <c r="CQ114" s="57">
        <f t="shared" si="43"/>
        <v>0</v>
      </c>
      <c r="CR114" s="67">
        <f t="shared" si="44"/>
        <v>0</v>
      </c>
      <c r="CS114" s="57">
        <f t="shared" si="45"/>
        <v>2</v>
      </c>
      <c r="CT114" s="57" t="str">
        <f t="shared" si="31"/>
        <v>Đạt mục tiêu</v>
      </c>
    </row>
    <row r="115" spans="1:98" ht="99" hidden="1" customHeight="1">
      <c r="A115" s="21">
        <v>109</v>
      </c>
      <c r="B115" s="24">
        <v>150</v>
      </c>
      <c r="C115" s="50" t="s">
        <v>283</v>
      </c>
      <c r="D115" s="55" t="s">
        <v>12</v>
      </c>
      <c r="E115" s="50" t="s">
        <v>146</v>
      </c>
      <c r="F115" s="55" t="s">
        <v>12</v>
      </c>
      <c r="G115" s="50" t="s">
        <v>146</v>
      </c>
      <c r="H115" s="50" t="s">
        <v>1356</v>
      </c>
      <c r="I115" s="52" t="s">
        <v>780</v>
      </c>
      <c r="J115" s="24" t="s">
        <v>497</v>
      </c>
      <c r="K115" s="52" t="s">
        <v>341</v>
      </c>
      <c r="L115" s="24" t="s">
        <v>298</v>
      </c>
      <c r="M115" s="24" t="s">
        <v>186</v>
      </c>
      <c r="N115" s="24"/>
      <c r="O115" s="24"/>
      <c r="P115" s="24"/>
      <c r="Q115" s="24"/>
      <c r="R115" s="24"/>
      <c r="S115" s="21"/>
      <c r="T115" s="24" t="s">
        <v>186</v>
      </c>
      <c r="U115" s="24"/>
      <c r="V115" s="24"/>
      <c r="W115" s="24"/>
      <c r="X115" s="24"/>
      <c r="Y115" s="28">
        <f t="shared" si="30"/>
        <v>1</v>
      </c>
      <c r="Z115" s="24"/>
      <c r="AA115" s="91">
        <v>1</v>
      </c>
      <c r="AB115" s="24"/>
      <c r="AC115" s="24"/>
      <c r="AD115" s="24"/>
      <c r="AE115" s="24"/>
      <c r="AF115" s="24"/>
      <c r="AG115" s="24"/>
      <c r="AH115" s="24"/>
      <c r="AI115" s="24"/>
      <c r="AJ115" s="24"/>
      <c r="AK115" s="24"/>
      <c r="AL115" s="24"/>
      <c r="AM115" s="24"/>
      <c r="AN115" s="24"/>
      <c r="AO115" s="24"/>
      <c r="AP115" s="24"/>
      <c r="AQ115" s="24"/>
      <c r="AR115" s="24"/>
      <c r="AS115" s="24"/>
      <c r="AT115" s="24" t="s">
        <v>756</v>
      </c>
      <c r="AU115" s="24" t="s">
        <v>756</v>
      </c>
      <c r="AV115" s="24" t="s">
        <v>756</v>
      </c>
      <c r="AW115" s="24" t="s">
        <v>756</v>
      </c>
      <c r="AX115" s="24"/>
      <c r="AY115" s="24"/>
      <c r="AZ115" s="24"/>
      <c r="BA115" s="24"/>
      <c r="BB115" s="24"/>
      <c r="BC115" s="24"/>
      <c r="BD115" s="24"/>
      <c r="BE115" s="24"/>
      <c r="BF115" s="24"/>
      <c r="BG115" s="24"/>
      <c r="BH115" s="24"/>
      <c r="BI115" s="24"/>
      <c r="BJ115" s="24"/>
      <c r="BK115" s="24">
        <v>2</v>
      </c>
      <c r="BL115" s="24">
        <v>1</v>
      </c>
      <c r="BM115" s="24">
        <v>2</v>
      </c>
      <c r="BN115" s="24">
        <v>2</v>
      </c>
      <c r="BO115" s="24">
        <v>2</v>
      </c>
      <c r="BP115" s="24">
        <v>2</v>
      </c>
      <c r="BQ115" s="24">
        <v>2</v>
      </c>
      <c r="BR115" s="24">
        <v>2</v>
      </c>
      <c r="BS115" s="24">
        <v>2</v>
      </c>
      <c r="BT115" s="24">
        <v>2</v>
      </c>
      <c r="BU115" s="24">
        <v>2</v>
      </c>
      <c r="BV115" s="24">
        <v>2</v>
      </c>
      <c r="BW115" s="24">
        <v>2</v>
      </c>
      <c r="BX115" s="24">
        <v>2</v>
      </c>
      <c r="BY115" s="24">
        <v>2</v>
      </c>
      <c r="BZ115" s="24">
        <v>1</v>
      </c>
      <c r="CA115" s="24">
        <v>2</v>
      </c>
      <c r="CB115" s="24">
        <v>2</v>
      </c>
      <c r="CC115" s="24">
        <v>2</v>
      </c>
      <c r="CD115" s="24">
        <v>2</v>
      </c>
      <c r="CE115" s="24">
        <v>2</v>
      </c>
      <c r="CF115" s="24">
        <v>2</v>
      </c>
      <c r="CG115" s="24">
        <v>2</v>
      </c>
      <c r="CH115" s="24">
        <v>2</v>
      </c>
      <c r="CI115" s="24">
        <v>2</v>
      </c>
      <c r="CJ115" s="24">
        <v>2</v>
      </c>
      <c r="CK115" s="24">
        <v>1</v>
      </c>
      <c r="CL115" s="24">
        <v>2</v>
      </c>
      <c r="CM115" s="57">
        <f t="shared" si="39"/>
        <v>25</v>
      </c>
      <c r="CN115" s="67">
        <f t="shared" si="40"/>
        <v>0.8928571428571429</v>
      </c>
      <c r="CO115" s="57">
        <f t="shared" si="41"/>
        <v>3</v>
      </c>
      <c r="CP115" s="67">
        <f t="shared" si="42"/>
        <v>0.10714285714285714</v>
      </c>
      <c r="CQ115" s="57">
        <f t="shared" si="43"/>
        <v>0</v>
      </c>
      <c r="CR115" s="67">
        <f t="shared" si="44"/>
        <v>0</v>
      </c>
      <c r="CS115" s="57">
        <f t="shared" si="45"/>
        <v>1.8928571428571428</v>
      </c>
      <c r="CT115" s="57" t="str">
        <f t="shared" si="31"/>
        <v>Đạt mục tiêu</v>
      </c>
    </row>
    <row r="116" spans="1:98" ht="24" customHeight="1">
      <c r="A116" s="21">
        <v>27</v>
      </c>
      <c r="B116" s="28">
        <v>156</v>
      </c>
      <c r="C116" s="198" t="s">
        <v>248</v>
      </c>
      <c r="D116" s="259"/>
      <c r="E116" s="259"/>
      <c r="F116" s="259"/>
      <c r="G116" s="199"/>
      <c r="H116" s="200"/>
      <c r="I116" s="29" t="s">
        <v>361</v>
      </c>
      <c r="J116" s="29" t="s">
        <v>361</v>
      </c>
      <c r="K116" s="29" t="s">
        <v>361</v>
      </c>
      <c r="L116" s="29" t="s">
        <v>361</v>
      </c>
      <c r="M116" s="29" t="s">
        <v>361</v>
      </c>
      <c r="N116" s="29" t="s">
        <v>361</v>
      </c>
      <c r="O116" s="29" t="s">
        <v>361</v>
      </c>
      <c r="P116" s="29" t="s">
        <v>361</v>
      </c>
      <c r="Q116" s="29" t="s">
        <v>361</v>
      </c>
      <c r="R116" s="29" t="s">
        <v>361</v>
      </c>
      <c r="S116" s="31" t="s">
        <v>361</v>
      </c>
      <c r="T116" s="29" t="s">
        <v>361</v>
      </c>
      <c r="U116" s="29" t="s">
        <v>361</v>
      </c>
      <c r="V116" s="29" t="s">
        <v>361</v>
      </c>
      <c r="W116" s="29" t="s">
        <v>361</v>
      </c>
      <c r="X116" s="29" t="s">
        <v>361</v>
      </c>
      <c r="Y116" s="28">
        <f t="shared" si="30"/>
        <v>0</v>
      </c>
      <c r="Z116" s="29"/>
      <c r="AA116" s="91">
        <f>SUM(AA117:AA127)</f>
        <v>8</v>
      </c>
      <c r="AB116" s="29" t="s">
        <v>361</v>
      </c>
      <c r="AC116" s="29" t="s">
        <v>361</v>
      </c>
      <c r="AD116" s="29" t="s">
        <v>361</v>
      </c>
      <c r="AE116" s="29" t="s">
        <v>361</v>
      </c>
      <c r="AF116" s="29" t="s">
        <v>361</v>
      </c>
      <c r="AG116" s="29" t="s">
        <v>361</v>
      </c>
      <c r="AH116" s="29" t="s">
        <v>361</v>
      </c>
      <c r="AI116" s="29" t="s">
        <v>361</v>
      </c>
      <c r="AJ116" s="29" t="s">
        <v>361</v>
      </c>
      <c r="AK116" s="29" t="s">
        <v>361</v>
      </c>
      <c r="AL116" s="29" t="s">
        <v>361</v>
      </c>
      <c r="AM116" s="29" t="s">
        <v>361</v>
      </c>
      <c r="AN116" s="29" t="s">
        <v>361</v>
      </c>
      <c r="AO116" s="29" t="s">
        <v>361</v>
      </c>
      <c r="AP116" s="29" t="s">
        <v>361</v>
      </c>
      <c r="AQ116" s="29" t="s">
        <v>361</v>
      </c>
      <c r="AR116" s="29" t="s">
        <v>361</v>
      </c>
      <c r="AS116" s="29" t="s">
        <v>361</v>
      </c>
      <c r="AT116" s="29" t="s">
        <v>361</v>
      </c>
      <c r="AU116" s="29" t="s">
        <v>361</v>
      </c>
      <c r="AV116" s="29" t="s">
        <v>361</v>
      </c>
      <c r="AW116" s="29" t="s">
        <v>361</v>
      </c>
      <c r="AX116" s="29" t="s">
        <v>361</v>
      </c>
      <c r="AY116" s="29" t="s">
        <v>361</v>
      </c>
      <c r="AZ116" s="29" t="s">
        <v>361</v>
      </c>
      <c r="BA116" s="29" t="s">
        <v>361</v>
      </c>
      <c r="BB116" s="29" t="s">
        <v>361</v>
      </c>
      <c r="BC116" s="29" t="s">
        <v>361</v>
      </c>
      <c r="BD116" s="29" t="s">
        <v>361</v>
      </c>
      <c r="BE116" s="29" t="s">
        <v>361</v>
      </c>
      <c r="BF116" s="29" t="s">
        <v>361</v>
      </c>
      <c r="BG116" s="29" t="s">
        <v>361</v>
      </c>
      <c r="BH116" s="29" t="s">
        <v>361</v>
      </c>
      <c r="BI116" s="29" t="s">
        <v>361</v>
      </c>
      <c r="BJ116" s="29" t="s">
        <v>361</v>
      </c>
      <c r="BK116" s="29" t="s">
        <v>361</v>
      </c>
      <c r="BL116" s="29" t="s">
        <v>361</v>
      </c>
      <c r="BM116" s="29" t="s">
        <v>361</v>
      </c>
      <c r="BN116" s="29" t="s">
        <v>361</v>
      </c>
      <c r="BO116" s="29" t="s">
        <v>361</v>
      </c>
      <c r="BP116" s="29" t="s">
        <v>361</v>
      </c>
      <c r="BQ116" s="29" t="s">
        <v>361</v>
      </c>
      <c r="BR116" s="29" t="s">
        <v>361</v>
      </c>
      <c r="BS116" s="29" t="s">
        <v>361</v>
      </c>
      <c r="BT116" s="29" t="s">
        <v>361</v>
      </c>
      <c r="BU116" s="29" t="s">
        <v>361</v>
      </c>
      <c r="BV116" s="29" t="s">
        <v>361</v>
      </c>
      <c r="BW116" s="29" t="s">
        <v>361</v>
      </c>
      <c r="BX116" s="29" t="s">
        <v>361</v>
      </c>
      <c r="BY116" s="29" t="s">
        <v>361</v>
      </c>
      <c r="BZ116" s="29" t="s">
        <v>361</v>
      </c>
      <c r="CA116" s="29" t="s">
        <v>361</v>
      </c>
      <c r="CB116" s="29" t="s">
        <v>361</v>
      </c>
      <c r="CC116" s="29" t="s">
        <v>361</v>
      </c>
      <c r="CD116" s="29" t="s">
        <v>361</v>
      </c>
      <c r="CE116" s="29" t="s">
        <v>361</v>
      </c>
      <c r="CF116" s="29" t="s">
        <v>361</v>
      </c>
      <c r="CG116" s="29" t="s">
        <v>361</v>
      </c>
      <c r="CH116" s="29" t="s">
        <v>361</v>
      </c>
      <c r="CI116" s="29" t="s">
        <v>361</v>
      </c>
      <c r="CJ116" s="29" t="s">
        <v>361</v>
      </c>
      <c r="CK116" s="29" t="s">
        <v>361</v>
      </c>
      <c r="CL116" s="29" t="s">
        <v>361</v>
      </c>
      <c r="CM116" s="29" t="s">
        <v>361</v>
      </c>
      <c r="CN116" s="29" t="s">
        <v>361</v>
      </c>
      <c r="CO116" s="29" t="s">
        <v>361</v>
      </c>
      <c r="CP116" s="29" t="s">
        <v>361</v>
      </c>
      <c r="CQ116" s="29" t="s">
        <v>361</v>
      </c>
      <c r="CR116" s="29" t="s">
        <v>361</v>
      </c>
      <c r="CS116" s="29" t="s">
        <v>361</v>
      </c>
      <c r="CT116" s="29" t="s">
        <v>361</v>
      </c>
    </row>
    <row r="117" spans="1:98" ht="56.25" customHeight="1">
      <c r="A117" s="21">
        <v>28</v>
      </c>
      <c r="B117" s="24">
        <v>159</v>
      </c>
      <c r="C117" s="50" t="s">
        <v>147</v>
      </c>
      <c r="D117" s="55" t="s">
        <v>10</v>
      </c>
      <c r="E117" s="50" t="s">
        <v>148</v>
      </c>
      <c r="F117" s="55" t="s">
        <v>12</v>
      </c>
      <c r="G117" s="50" t="s">
        <v>148</v>
      </c>
      <c r="H117" s="50" t="s">
        <v>1357</v>
      </c>
      <c r="I117" s="52" t="s">
        <v>780</v>
      </c>
      <c r="J117" s="24" t="s">
        <v>497</v>
      </c>
      <c r="K117" s="52" t="s">
        <v>341</v>
      </c>
      <c r="L117" s="24" t="s">
        <v>298</v>
      </c>
      <c r="M117" s="24" t="s">
        <v>186</v>
      </c>
      <c r="N117" s="24" t="s">
        <v>186</v>
      </c>
      <c r="O117" s="24"/>
      <c r="P117" s="24"/>
      <c r="Q117" s="24"/>
      <c r="R117" s="24"/>
      <c r="S117" s="21"/>
      <c r="T117" s="24"/>
      <c r="U117" s="24"/>
      <c r="V117" s="24"/>
      <c r="W117" s="24"/>
      <c r="X117" s="24"/>
      <c r="Y117" s="28">
        <f t="shared" si="30"/>
        <v>1</v>
      </c>
      <c r="Z117" s="24"/>
      <c r="AA117" s="91">
        <v>1</v>
      </c>
      <c r="AB117" s="24" t="s">
        <v>756</v>
      </c>
      <c r="AC117" s="24" t="s">
        <v>756</v>
      </c>
      <c r="AD117" s="24" t="s">
        <v>756</v>
      </c>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v>1</v>
      </c>
      <c r="BL117" s="24">
        <v>1</v>
      </c>
      <c r="BM117" s="24">
        <v>1</v>
      </c>
      <c r="BN117" s="24">
        <v>1</v>
      </c>
      <c r="BO117" s="24">
        <v>1</v>
      </c>
      <c r="BP117" s="24">
        <v>1</v>
      </c>
      <c r="BQ117" s="24">
        <v>1</v>
      </c>
      <c r="BR117" s="24">
        <v>1</v>
      </c>
      <c r="BS117" s="24">
        <v>1</v>
      </c>
      <c r="BT117" s="24">
        <v>1</v>
      </c>
      <c r="BU117" s="24">
        <v>1</v>
      </c>
      <c r="BV117" s="24">
        <v>1</v>
      </c>
      <c r="BW117" s="24">
        <v>1</v>
      </c>
      <c r="BX117" s="24">
        <v>1</v>
      </c>
      <c r="BY117" s="24">
        <v>1</v>
      </c>
      <c r="BZ117" s="24">
        <v>1</v>
      </c>
      <c r="CA117" s="24">
        <v>1</v>
      </c>
      <c r="CB117" s="24">
        <v>1</v>
      </c>
      <c r="CC117" s="24">
        <v>1</v>
      </c>
      <c r="CD117" s="24">
        <v>1</v>
      </c>
      <c r="CE117" s="24">
        <v>1</v>
      </c>
      <c r="CF117" s="24">
        <v>1</v>
      </c>
      <c r="CG117" s="24">
        <v>1</v>
      </c>
      <c r="CH117" s="24">
        <v>1</v>
      </c>
      <c r="CI117" s="24">
        <v>1</v>
      </c>
      <c r="CJ117" s="24">
        <v>1</v>
      </c>
      <c r="CK117" s="24">
        <v>1</v>
      </c>
      <c r="CL117" s="24">
        <v>1</v>
      </c>
      <c r="CM117" s="57">
        <f t="shared" ref="CM117:CM127" si="46">COUNTIF($BK117:$CL117,2)</f>
        <v>0</v>
      </c>
      <c r="CN117" s="67">
        <f t="shared" ref="CN117:CN127" si="47">CM117/COUNTA($BK117:$CL117)</f>
        <v>0</v>
      </c>
      <c r="CO117" s="57">
        <f t="shared" ref="CO117:CO127" si="48">COUNTIF($BK117:$CL117,1)</f>
        <v>28</v>
      </c>
      <c r="CP117" s="67">
        <f t="shared" ref="CP117:CP127" si="49">CO117/COUNTA($BK117:$CL117)</f>
        <v>1</v>
      </c>
      <c r="CQ117" s="57">
        <f t="shared" ref="CQ117:CQ127" si="50">COUNTIF($BK117:$CL117,0)</f>
        <v>0</v>
      </c>
      <c r="CR117" s="67">
        <f t="shared" ref="CR117:CR127" si="51">CQ117/COUNTA($BK117:$CL117)</f>
        <v>0</v>
      </c>
      <c r="CS117" s="57">
        <f t="shared" ref="CS117:CS127" si="52">(((CM117*2)+(CO117*1)+(CQ117*0)))/COUNTA($BK117:$CL117)</f>
        <v>1</v>
      </c>
      <c r="CT117" s="57" t="str">
        <f t="shared" si="31"/>
        <v>Cần cố gắng</v>
      </c>
    </row>
    <row r="118" spans="1:98" ht="58.5" hidden="1" customHeight="1">
      <c r="A118" s="21">
        <v>112</v>
      </c>
      <c r="B118" s="24">
        <v>162</v>
      </c>
      <c r="C118" s="50" t="s">
        <v>149</v>
      </c>
      <c r="D118" s="55" t="s">
        <v>10</v>
      </c>
      <c r="E118" s="50" t="s">
        <v>150</v>
      </c>
      <c r="F118" s="55" t="s">
        <v>12</v>
      </c>
      <c r="G118" s="50" t="s">
        <v>150</v>
      </c>
      <c r="H118" s="50" t="s">
        <v>1358</v>
      </c>
      <c r="I118" s="52" t="s">
        <v>780</v>
      </c>
      <c r="J118" s="24" t="s">
        <v>497</v>
      </c>
      <c r="K118" s="52" t="s">
        <v>341</v>
      </c>
      <c r="L118" s="24" t="s">
        <v>298</v>
      </c>
      <c r="M118" s="24" t="s">
        <v>186</v>
      </c>
      <c r="N118" s="24"/>
      <c r="O118" s="24" t="s">
        <v>186</v>
      </c>
      <c r="P118" s="24"/>
      <c r="Q118" s="24"/>
      <c r="R118" s="24"/>
      <c r="S118" s="21"/>
      <c r="T118" s="24"/>
      <c r="U118" s="24"/>
      <c r="V118" s="24"/>
      <c r="W118" s="24"/>
      <c r="X118" s="24"/>
      <c r="Y118" s="28">
        <f t="shared" si="30"/>
        <v>1</v>
      </c>
      <c r="Z118" s="24"/>
      <c r="AA118" s="91">
        <v>1</v>
      </c>
      <c r="AB118" s="24"/>
      <c r="AC118" s="24"/>
      <c r="AD118" s="24"/>
      <c r="AE118" s="24" t="s">
        <v>756</v>
      </c>
      <c r="AF118" s="24" t="s">
        <v>756</v>
      </c>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v>2</v>
      </c>
      <c r="BL118" s="24">
        <v>2</v>
      </c>
      <c r="BM118" s="24">
        <v>2</v>
      </c>
      <c r="BN118" s="24">
        <v>2</v>
      </c>
      <c r="BO118" s="24">
        <v>2</v>
      </c>
      <c r="BP118" s="24">
        <v>2</v>
      </c>
      <c r="BQ118" s="24">
        <v>2</v>
      </c>
      <c r="BR118" s="24">
        <v>2</v>
      </c>
      <c r="BS118" s="24">
        <v>2</v>
      </c>
      <c r="BT118" s="24">
        <v>2</v>
      </c>
      <c r="BU118" s="24">
        <v>2</v>
      </c>
      <c r="BV118" s="24">
        <v>2</v>
      </c>
      <c r="BW118" s="24">
        <v>2</v>
      </c>
      <c r="BX118" s="24">
        <v>1</v>
      </c>
      <c r="BY118" s="24">
        <v>2</v>
      </c>
      <c r="BZ118" s="24">
        <v>1</v>
      </c>
      <c r="CA118" s="24">
        <v>2</v>
      </c>
      <c r="CB118" s="24">
        <v>2</v>
      </c>
      <c r="CC118" s="24">
        <v>2</v>
      </c>
      <c r="CD118" s="24">
        <v>2</v>
      </c>
      <c r="CE118" s="24">
        <v>2</v>
      </c>
      <c r="CF118" s="24">
        <v>2</v>
      </c>
      <c r="CG118" s="24">
        <v>2</v>
      </c>
      <c r="CH118" s="24">
        <v>2</v>
      </c>
      <c r="CI118" s="24">
        <v>2</v>
      </c>
      <c r="CJ118" s="24">
        <v>2</v>
      </c>
      <c r="CK118" s="24">
        <v>1</v>
      </c>
      <c r="CL118" s="24">
        <v>1</v>
      </c>
      <c r="CM118" s="57">
        <f t="shared" si="46"/>
        <v>24</v>
      </c>
      <c r="CN118" s="67">
        <f t="shared" si="47"/>
        <v>0.8571428571428571</v>
      </c>
      <c r="CO118" s="57">
        <f t="shared" si="48"/>
        <v>4</v>
      </c>
      <c r="CP118" s="67">
        <f t="shared" si="49"/>
        <v>0.14285714285714285</v>
      </c>
      <c r="CQ118" s="57">
        <f t="shared" si="50"/>
        <v>0</v>
      </c>
      <c r="CR118" s="67">
        <f t="shared" si="51"/>
        <v>0</v>
      </c>
      <c r="CS118" s="57">
        <f t="shared" si="52"/>
        <v>1.8571428571428572</v>
      </c>
      <c r="CT118" s="57" t="str">
        <f t="shared" si="31"/>
        <v>Đạt mục tiêu</v>
      </c>
    </row>
    <row r="119" spans="1:98" ht="58.5" hidden="1" customHeight="1">
      <c r="A119" s="21">
        <v>113</v>
      </c>
      <c r="B119" s="24">
        <v>165</v>
      </c>
      <c r="C119" s="50" t="s">
        <v>151</v>
      </c>
      <c r="D119" s="55" t="s">
        <v>10</v>
      </c>
      <c r="E119" s="50" t="s">
        <v>152</v>
      </c>
      <c r="F119" s="55" t="s">
        <v>12</v>
      </c>
      <c r="G119" s="50" t="s">
        <v>152</v>
      </c>
      <c r="H119" s="50" t="s">
        <v>683</v>
      </c>
      <c r="I119" s="52" t="s">
        <v>780</v>
      </c>
      <c r="J119" s="24" t="s">
        <v>497</v>
      </c>
      <c r="K119" s="52" t="s">
        <v>341</v>
      </c>
      <c r="L119" s="24" t="s">
        <v>298</v>
      </c>
      <c r="M119" s="24" t="s">
        <v>186</v>
      </c>
      <c r="N119" s="24"/>
      <c r="O119" s="24"/>
      <c r="P119" s="24" t="s">
        <v>186</v>
      </c>
      <c r="Q119" s="24"/>
      <c r="R119" s="24"/>
      <c r="S119" s="21"/>
      <c r="T119" s="24"/>
      <c r="U119" s="24"/>
      <c r="V119" s="24"/>
      <c r="W119" s="24"/>
      <c r="X119" s="24"/>
      <c r="Y119" s="28">
        <f t="shared" si="30"/>
        <v>1</v>
      </c>
      <c r="Z119" s="24"/>
      <c r="AA119" s="93">
        <v>1</v>
      </c>
      <c r="AB119" s="24"/>
      <c r="AC119" s="24"/>
      <c r="AD119" s="24"/>
      <c r="AE119" s="24"/>
      <c r="AF119" s="24"/>
      <c r="AG119" s="24" t="s">
        <v>756</v>
      </c>
      <c r="AH119" s="24" t="s">
        <v>756</v>
      </c>
      <c r="AI119" s="24" t="s">
        <v>756</v>
      </c>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v>2</v>
      </c>
      <c r="BL119" s="24">
        <v>2</v>
      </c>
      <c r="BM119" s="24">
        <v>2</v>
      </c>
      <c r="BN119" s="24">
        <v>2</v>
      </c>
      <c r="BO119" s="24">
        <v>2</v>
      </c>
      <c r="BP119" s="24">
        <v>2</v>
      </c>
      <c r="BQ119" s="24">
        <v>2</v>
      </c>
      <c r="BR119" s="24">
        <v>2</v>
      </c>
      <c r="BS119" s="24">
        <v>2</v>
      </c>
      <c r="BT119" s="24">
        <v>2</v>
      </c>
      <c r="BU119" s="24">
        <v>2</v>
      </c>
      <c r="BV119" s="24">
        <v>2</v>
      </c>
      <c r="BW119" s="24">
        <v>2</v>
      </c>
      <c r="BX119" s="24">
        <v>2</v>
      </c>
      <c r="BY119" s="24">
        <v>2</v>
      </c>
      <c r="BZ119" s="24">
        <v>2</v>
      </c>
      <c r="CA119" s="24">
        <v>2</v>
      </c>
      <c r="CB119" s="24">
        <v>2</v>
      </c>
      <c r="CC119" s="24">
        <v>2</v>
      </c>
      <c r="CD119" s="24">
        <v>2</v>
      </c>
      <c r="CE119" s="24">
        <v>2</v>
      </c>
      <c r="CF119" s="24">
        <v>2</v>
      </c>
      <c r="CG119" s="24">
        <v>2</v>
      </c>
      <c r="CH119" s="24">
        <v>2</v>
      </c>
      <c r="CI119" s="24">
        <v>2</v>
      </c>
      <c r="CJ119" s="24">
        <v>2</v>
      </c>
      <c r="CK119" s="24">
        <v>2</v>
      </c>
      <c r="CL119" s="24">
        <v>2</v>
      </c>
      <c r="CM119" s="57">
        <f t="shared" si="46"/>
        <v>28</v>
      </c>
      <c r="CN119" s="67">
        <f t="shared" si="47"/>
        <v>1</v>
      </c>
      <c r="CO119" s="57">
        <f t="shared" si="48"/>
        <v>0</v>
      </c>
      <c r="CP119" s="67">
        <f t="shared" si="49"/>
        <v>0</v>
      </c>
      <c r="CQ119" s="57">
        <f t="shared" si="50"/>
        <v>0</v>
      </c>
      <c r="CR119" s="67">
        <f t="shared" si="51"/>
        <v>0</v>
      </c>
      <c r="CS119" s="57">
        <f t="shared" si="52"/>
        <v>2</v>
      </c>
      <c r="CT119" s="57" t="str">
        <f t="shared" si="31"/>
        <v>Đạt mục tiêu</v>
      </c>
    </row>
    <row r="120" spans="1:98" ht="58.5" hidden="1" customHeight="1">
      <c r="A120" s="21">
        <v>114</v>
      </c>
      <c r="B120" s="24">
        <v>168</v>
      </c>
      <c r="C120" s="50" t="s">
        <v>153</v>
      </c>
      <c r="D120" s="55" t="s">
        <v>10</v>
      </c>
      <c r="E120" s="50" t="s">
        <v>154</v>
      </c>
      <c r="F120" s="55" t="s">
        <v>12</v>
      </c>
      <c r="G120" s="50" t="s">
        <v>154</v>
      </c>
      <c r="H120" s="50" t="s">
        <v>684</v>
      </c>
      <c r="I120" s="52" t="s">
        <v>780</v>
      </c>
      <c r="J120" s="24" t="s">
        <v>497</v>
      </c>
      <c r="K120" s="52" t="s">
        <v>341</v>
      </c>
      <c r="L120" s="24" t="s">
        <v>298</v>
      </c>
      <c r="M120" s="24" t="s">
        <v>186</v>
      </c>
      <c r="N120" s="24"/>
      <c r="O120" s="24"/>
      <c r="P120" s="24"/>
      <c r="Q120" s="24" t="s">
        <v>186</v>
      </c>
      <c r="R120" s="24"/>
      <c r="S120" s="21"/>
      <c r="T120" s="24"/>
      <c r="U120" s="24"/>
      <c r="V120" s="24"/>
      <c r="W120" s="24"/>
      <c r="X120" s="24"/>
      <c r="Y120" s="28">
        <f t="shared" si="30"/>
        <v>1</v>
      </c>
      <c r="Z120" s="24"/>
      <c r="AA120" s="91">
        <v>1</v>
      </c>
      <c r="AB120" s="24"/>
      <c r="AC120" s="24"/>
      <c r="AD120" s="24"/>
      <c r="AE120" s="24"/>
      <c r="AF120" s="24"/>
      <c r="AG120" s="24"/>
      <c r="AH120" s="24"/>
      <c r="AI120" s="24"/>
      <c r="AJ120" s="24"/>
      <c r="AK120" s="24"/>
      <c r="AL120" s="24"/>
      <c r="AM120" s="24"/>
      <c r="AN120" s="24" t="s">
        <v>756</v>
      </c>
      <c r="AO120" s="24" t="s">
        <v>756</v>
      </c>
      <c r="AP120" s="24" t="s">
        <v>756</v>
      </c>
      <c r="AQ120" s="24" t="s">
        <v>756</v>
      </c>
      <c r="AR120" s="24"/>
      <c r="AS120" s="24"/>
      <c r="AT120" s="24"/>
      <c r="AU120" s="24"/>
      <c r="AV120" s="24"/>
      <c r="AW120" s="24"/>
      <c r="AX120" s="24"/>
      <c r="AY120" s="24"/>
      <c r="AZ120" s="24"/>
      <c r="BA120" s="24"/>
      <c r="BB120" s="24"/>
      <c r="BC120" s="24"/>
      <c r="BD120" s="24"/>
      <c r="BE120" s="24"/>
      <c r="BF120" s="24"/>
      <c r="BG120" s="24"/>
      <c r="BH120" s="24"/>
      <c r="BI120" s="24"/>
      <c r="BJ120" s="24"/>
      <c r="BK120" s="24">
        <v>2</v>
      </c>
      <c r="BL120" s="24">
        <v>2</v>
      </c>
      <c r="BM120" s="24">
        <v>2</v>
      </c>
      <c r="BN120" s="24">
        <v>2</v>
      </c>
      <c r="BO120" s="24">
        <v>2</v>
      </c>
      <c r="BP120" s="24">
        <v>2</v>
      </c>
      <c r="BQ120" s="24">
        <v>2</v>
      </c>
      <c r="BR120" s="24">
        <v>2</v>
      </c>
      <c r="BS120" s="24">
        <v>2</v>
      </c>
      <c r="BT120" s="24">
        <v>2</v>
      </c>
      <c r="BU120" s="24">
        <v>2</v>
      </c>
      <c r="BV120" s="24">
        <v>2</v>
      </c>
      <c r="BW120" s="24">
        <v>2</v>
      </c>
      <c r="BX120" s="24">
        <v>2</v>
      </c>
      <c r="BY120" s="24">
        <v>2</v>
      </c>
      <c r="BZ120" s="24">
        <v>2</v>
      </c>
      <c r="CA120" s="24">
        <v>2</v>
      </c>
      <c r="CB120" s="24">
        <v>2</v>
      </c>
      <c r="CC120" s="24">
        <v>2</v>
      </c>
      <c r="CD120" s="24">
        <v>2</v>
      </c>
      <c r="CE120" s="24">
        <v>2</v>
      </c>
      <c r="CF120" s="24">
        <v>2</v>
      </c>
      <c r="CG120" s="24">
        <v>2</v>
      </c>
      <c r="CH120" s="24">
        <v>2</v>
      </c>
      <c r="CI120" s="24">
        <v>2</v>
      </c>
      <c r="CJ120" s="24">
        <v>2</v>
      </c>
      <c r="CK120" s="24">
        <v>2</v>
      </c>
      <c r="CL120" s="24">
        <v>2</v>
      </c>
      <c r="CM120" s="57">
        <f t="shared" si="46"/>
        <v>28</v>
      </c>
      <c r="CN120" s="67">
        <f t="shared" si="47"/>
        <v>1</v>
      </c>
      <c r="CO120" s="57">
        <f t="shared" si="48"/>
        <v>0</v>
      </c>
      <c r="CP120" s="67">
        <f t="shared" si="49"/>
        <v>0</v>
      </c>
      <c r="CQ120" s="57">
        <f t="shared" si="50"/>
        <v>0</v>
      </c>
      <c r="CR120" s="67">
        <f t="shared" si="51"/>
        <v>0</v>
      </c>
      <c r="CS120" s="57">
        <f t="shared" si="52"/>
        <v>2</v>
      </c>
      <c r="CT120" s="57" t="str">
        <f t="shared" si="31"/>
        <v>Đạt mục tiêu</v>
      </c>
    </row>
    <row r="121" spans="1:98" ht="58.5" hidden="1" customHeight="1">
      <c r="A121" s="21">
        <v>115</v>
      </c>
      <c r="B121" s="24">
        <v>169</v>
      </c>
      <c r="C121" s="181" t="s">
        <v>155</v>
      </c>
      <c r="D121" s="191" t="s">
        <v>54</v>
      </c>
      <c r="E121" s="181" t="s">
        <v>156</v>
      </c>
      <c r="F121" s="191" t="s">
        <v>54</v>
      </c>
      <c r="G121" s="50" t="s">
        <v>878</v>
      </c>
      <c r="H121" s="50" t="s">
        <v>685</v>
      </c>
      <c r="I121" s="52" t="s">
        <v>780</v>
      </c>
      <c r="J121" s="24" t="s">
        <v>497</v>
      </c>
      <c r="K121" s="52" t="s">
        <v>341</v>
      </c>
      <c r="L121" s="24" t="s">
        <v>298</v>
      </c>
      <c r="M121" s="24" t="s">
        <v>186</v>
      </c>
      <c r="N121" s="24"/>
      <c r="O121" s="24"/>
      <c r="P121" s="24"/>
      <c r="Q121" s="24"/>
      <c r="R121" s="24"/>
      <c r="S121" s="21"/>
      <c r="T121" s="24" t="s">
        <v>186</v>
      </c>
      <c r="U121" s="24"/>
      <c r="V121" s="24"/>
      <c r="W121" s="24"/>
      <c r="X121" s="24"/>
      <c r="Y121" s="28">
        <f t="shared" si="30"/>
        <v>1</v>
      </c>
      <c r="Z121" s="24"/>
      <c r="AA121" s="91">
        <v>1</v>
      </c>
      <c r="AB121" s="24"/>
      <c r="AC121" s="24"/>
      <c r="AD121" s="24"/>
      <c r="AE121" s="24"/>
      <c r="AF121" s="24"/>
      <c r="AG121" s="24"/>
      <c r="AH121" s="24"/>
      <c r="AI121" s="24"/>
      <c r="AJ121" s="24"/>
      <c r="AK121" s="24"/>
      <c r="AL121" s="24"/>
      <c r="AM121" s="24"/>
      <c r="AN121" s="24"/>
      <c r="AO121" s="24"/>
      <c r="AP121" s="24"/>
      <c r="AQ121" s="24"/>
      <c r="AR121" s="24"/>
      <c r="AS121" s="24"/>
      <c r="AT121" s="24" t="s">
        <v>756</v>
      </c>
      <c r="AU121" s="24" t="s">
        <v>756</v>
      </c>
      <c r="AV121" s="24" t="s">
        <v>756</v>
      </c>
      <c r="AW121" s="24" t="s">
        <v>756</v>
      </c>
      <c r="AX121" s="24"/>
      <c r="AY121" s="24"/>
      <c r="AZ121" s="24"/>
      <c r="BA121" s="24"/>
      <c r="BB121" s="24"/>
      <c r="BC121" s="24"/>
      <c r="BD121" s="24"/>
      <c r="BE121" s="24"/>
      <c r="BF121" s="24"/>
      <c r="BG121" s="24"/>
      <c r="BH121" s="24"/>
      <c r="BI121" s="24"/>
      <c r="BJ121" s="24"/>
      <c r="BK121" s="24">
        <v>2</v>
      </c>
      <c r="BL121" s="24">
        <v>2</v>
      </c>
      <c r="BM121" s="24">
        <v>2</v>
      </c>
      <c r="BN121" s="24">
        <v>2</v>
      </c>
      <c r="BO121" s="24">
        <v>2</v>
      </c>
      <c r="BP121" s="24">
        <v>2</v>
      </c>
      <c r="BQ121" s="24">
        <v>2</v>
      </c>
      <c r="BR121" s="24">
        <v>2</v>
      </c>
      <c r="BS121" s="24">
        <v>2</v>
      </c>
      <c r="BT121" s="24">
        <v>2</v>
      </c>
      <c r="BU121" s="24">
        <v>2</v>
      </c>
      <c r="BV121" s="24">
        <v>2</v>
      </c>
      <c r="BW121" s="24">
        <v>2</v>
      </c>
      <c r="BX121" s="24">
        <v>2</v>
      </c>
      <c r="BY121" s="24">
        <v>2</v>
      </c>
      <c r="BZ121" s="24">
        <v>1</v>
      </c>
      <c r="CA121" s="24">
        <v>2</v>
      </c>
      <c r="CB121" s="24">
        <v>2</v>
      </c>
      <c r="CC121" s="24">
        <v>2</v>
      </c>
      <c r="CD121" s="24">
        <v>2</v>
      </c>
      <c r="CE121" s="24">
        <v>2</v>
      </c>
      <c r="CF121" s="24">
        <v>2</v>
      </c>
      <c r="CG121" s="24">
        <v>2</v>
      </c>
      <c r="CH121" s="24">
        <v>2</v>
      </c>
      <c r="CI121" s="24">
        <v>2</v>
      </c>
      <c r="CJ121" s="24">
        <v>2</v>
      </c>
      <c r="CK121" s="24">
        <v>0</v>
      </c>
      <c r="CL121" s="24">
        <v>2</v>
      </c>
      <c r="CM121" s="57">
        <f t="shared" si="46"/>
        <v>26</v>
      </c>
      <c r="CN121" s="67">
        <f t="shared" si="47"/>
        <v>0.9285714285714286</v>
      </c>
      <c r="CO121" s="57">
        <f t="shared" si="48"/>
        <v>1</v>
      </c>
      <c r="CP121" s="67">
        <f t="shared" si="49"/>
        <v>3.5714285714285712E-2</v>
      </c>
      <c r="CQ121" s="57">
        <f t="shared" si="50"/>
        <v>1</v>
      </c>
      <c r="CR121" s="67">
        <f t="shared" si="51"/>
        <v>3.5714285714285712E-2</v>
      </c>
      <c r="CS121" s="57">
        <f t="shared" si="52"/>
        <v>1.8928571428571428</v>
      </c>
      <c r="CT121" s="57" t="str">
        <f t="shared" si="31"/>
        <v>Đạt mục tiêu</v>
      </c>
    </row>
    <row r="122" spans="1:98" ht="58.5" hidden="1" customHeight="1">
      <c r="A122" s="21">
        <v>116</v>
      </c>
      <c r="B122" s="24"/>
      <c r="C122" s="182"/>
      <c r="D122" s="193"/>
      <c r="E122" s="182"/>
      <c r="F122" s="193"/>
      <c r="G122" s="50" t="s">
        <v>1013</v>
      </c>
      <c r="H122" s="50" t="s">
        <v>1014</v>
      </c>
      <c r="I122" s="52" t="s">
        <v>780</v>
      </c>
      <c r="J122" s="24" t="s">
        <v>497</v>
      </c>
      <c r="K122" s="52" t="s">
        <v>341</v>
      </c>
      <c r="L122" s="24" t="s">
        <v>298</v>
      </c>
      <c r="M122" s="24" t="s">
        <v>186</v>
      </c>
      <c r="N122" s="24"/>
      <c r="O122" s="24"/>
      <c r="P122" s="24"/>
      <c r="Q122" s="24"/>
      <c r="R122" s="24"/>
      <c r="S122" s="21"/>
      <c r="T122" s="24"/>
      <c r="U122" s="24" t="s">
        <v>186</v>
      </c>
      <c r="V122" s="24"/>
      <c r="W122" s="24"/>
      <c r="X122" s="24"/>
      <c r="Y122" s="28">
        <f t="shared" si="30"/>
        <v>1</v>
      </c>
      <c r="Z122" s="24"/>
      <c r="AA122" s="91"/>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t="s">
        <v>756</v>
      </c>
      <c r="AY122" s="24" t="s">
        <v>756</v>
      </c>
      <c r="AZ122" s="24" t="s">
        <v>756</v>
      </c>
      <c r="BA122" s="24" t="s">
        <v>756</v>
      </c>
      <c r="BB122" s="24"/>
      <c r="BC122" s="24"/>
      <c r="BD122" s="24"/>
      <c r="BE122" s="24"/>
      <c r="BF122" s="24"/>
      <c r="BG122" s="24"/>
      <c r="BH122" s="24"/>
      <c r="BI122" s="24"/>
      <c r="BJ122" s="24"/>
      <c r="BK122" s="24">
        <v>2</v>
      </c>
      <c r="BL122" s="24">
        <v>2</v>
      </c>
      <c r="BM122" s="24">
        <v>2</v>
      </c>
      <c r="BN122" s="24">
        <v>2</v>
      </c>
      <c r="BO122" s="24">
        <v>2</v>
      </c>
      <c r="BP122" s="24">
        <v>2</v>
      </c>
      <c r="BQ122" s="24">
        <v>2</v>
      </c>
      <c r="BR122" s="24">
        <v>2</v>
      </c>
      <c r="BS122" s="24">
        <v>2</v>
      </c>
      <c r="BT122" s="24">
        <v>2</v>
      </c>
      <c r="BU122" s="24">
        <v>2</v>
      </c>
      <c r="BV122" s="24">
        <v>2</v>
      </c>
      <c r="BW122" s="24">
        <v>2</v>
      </c>
      <c r="BX122" s="24">
        <v>2</v>
      </c>
      <c r="BY122" s="24">
        <v>2</v>
      </c>
      <c r="BZ122" s="24">
        <v>1</v>
      </c>
      <c r="CA122" s="24">
        <v>2</v>
      </c>
      <c r="CB122" s="24">
        <v>2</v>
      </c>
      <c r="CC122" s="24">
        <v>2</v>
      </c>
      <c r="CD122" s="24">
        <v>1</v>
      </c>
      <c r="CE122" s="24">
        <v>2</v>
      </c>
      <c r="CF122" s="24">
        <v>2</v>
      </c>
      <c r="CG122" s="24">
        <v>2</v>
      </c>
      <c r="CH122" s="24">
        <v>2</v>
      </c>
      <c r="CI122" s="24">
        <v>2</v>
      </c>
      <c r="CJ122" s="24">
        <v>2</v>
      </c>
      <c r="CK122" s="24">
        <v>1</v>
      </c>
      <c r="CL122" s="24">
        <v>2</v>
      </c>
      <c r="CM122" s="57">
        <f t="shared" si="46"/>
        <v>25</v>
      </c>
      <c r="CN122" s="67">
        <f t="shared" si="47"/>
        <v>0.8928571428571429</v>
      </c>
      <c r="CO122" s="57">
        <f t="shared" si="48"/>
        <v>3</v>
      </c>
      <c r="CP122" s="67">
        <f t="shared" si="49"/>
        <v>0.10714285714285714</v>
      </c>
      <c r="CQ122" s="57">
        <f t="shared" si="50"/>
        <v>0</v>
      </c>
      <c r="CR122" s="67">
        <f t="shared" si="51"/>
        <v>0</v>
      </c>
      <c r="CS122" s="57">
        <f t="shared" si="52"/>
        <v>1.8928571428571428</v>
      </c>
      <c r="CT122" s="57" t="str">
        <f t="shared" si="31"/>
        <v>Đạt mục tiêu</v>
      </c>
    </row>
    <row r="123" spans="1:98" ht="58.5" hidden="1" customHeight="1">
      <c r="A123" s="21">
        <v>117</v>
      </c>
      <c r="B123" s="24"/>
      <c r="C123" s="181" t="s">
        <v>157</v>
      </c>
      <c r="D123" s="191" t="s">
        <v>10</v>
      </c>
      <c r="E123" s="181" t="s">
        <v>158</v>
      </c>
      <c r="F123" s="191" t="s">
        <v>12</v>
      </c>
      <c r="G123" s="50" t="s">
        <v>158</v>
      </c>
      <c r="H123" s="50" t="s">
        <v>686</v>
      </c>
      <c r="I123" s="52" t="s">
        <v>780</v>
      </c>
      <c r="J123" s="24" t="s">
        <v>497</v>
      </c>
      <c r="K123" s="52" t="s">
        <v>341</v>
      </c>
      <c r="L123" s="24" t="s">
        <v>298</v>
      </c>
      <c r="M123" s="24" t="s">
        <v>186</v>
      </c>
      <c r="N123" s="24"/>
      <c r="O123" s="24"/>
      <c r="P123" s="24"/>
      <c r="Q123" s="24"/>
      <c r="R123" s="24"/>
      <c r="S123" s="21" t="s">
        <v>186</v>
      </c>
      <c r="T123" s="24"/>
      <c r="U123" s="24"/>
      <c r="V123" s="24"/>
      <c r="W123" s="24"/>
      <c r="X123" s="24"/>
      <c r="Y123" s="28">
        <f t="shared" si="30"/>
        <v>1</v>
      </c>
      <c r="Z123" s="24"/>
      <c r="AA123" s="91"/>
      <c r="AB123" s="24"/>
      <c r="AC123" s="24"/>
      <c r="AD123" s="24"/>
      <c r="AE123" s="24"/>
      <c r="AF123" s="24"/>
      <c r="AG123" s="24"/>
      <c r="AH123" s="24"/>
      <c r="AI123" s="24"/>
      <c r="AJ123" s="24"/>
      <c r="AK123" s="24"/>
      <c r="AL123" s="24"/>
      <c r="AM123" s="24"/>
      <c r="AN123" s="24"/>
      <c r="AO123" s="24"/>
      <c r="AP123" s="24"/>
      <c r="AQ123" s="24"/>
      <c r="AR123" s="24" t="s">
        <v>756</v>
      </c>
      <c r="AS123" s="24" t="s">
        <v>756</v>
      </c>
      <c r="AT123" s="24"/>
      <c r="AU123" s="24"/>
      <c r="AV123" s="24"/>
      <c r="AW123" s="24"/>
      <c r="AX123" s="24"/>
      <c r="AY123" s="24"/>
      <c r="AZ123" s="24"/>
      <c r="BA123" s="24"/>
      <c r="BB123" s="24"/>
      <c r="BC123" s="24"/>
      <c r="BD123" s="24"/>
      <c r="BE123" s="24"/>
      <c r="BF123" s="24"/>
      <c r="BG123" s="24"/>
      <c r="BH123" s="24"/>
      <c r="BI123" s="24"/>
      <c r="BJ123" s="24"/>
      <c r="BK123" s="24">
        <v>1</v>
      </c>
      <c r="BL123" s="24">
        <v>2</v>
      </c>
      <c r="BM123" s="24">
        <v>2</v>
      </c>
      <c r="BN123" s="24">
        <v>2</v>
      </c>
      <c r="BO123" s="24">
        <v>2</v>
      </c>
      <c r="BP123" s="24">
        <v>2</v>
      </c>
      <c r="BQ123" s="24">
        <v>2</v>
      </c>
      <c r="BR123" s="24">
        <v>2</v>
      </c>
      <c r="BS123" s="24">
        <v>2</v>
      </c>
      <c r="BT123" s="24">
        <v>2</v>
      </c>
      <c r="BU123" s="24">
        <v>2</v>
      </c>
      <c r="BV123" s="24">
        <v>2</v>
      </c>
      <c r="BW123" s="24">
        <v>2</v>
      </c>
      <c r="BX123" s="24">
        <v>2</v>
      </c>
      <c r="BY123" s="24">
        <v>2</v>
      </c>
      <c r="BZ123" s="24">
        <v>2</v>
      </c>
      <c r="CA123" s="24">
        <v>2</v>
      </c>
      <c r="CB123" s="24">
        <v>2</v>
      </c>
      <c r="CC123" s="24">
        <v>2</v>
      </c>
      <c r="CD123" s="24">
        <v>2</v>
      </c>
      <c r="CE123" s="24">
        <v>2</v>
      </c>
      <c r="CF123" s="24">
        <v>2</v>
      </c>
      <c r="CG123" s="24">
        <v>2</v>
      </c>
      <c r="CH123" s="24">
        <v>2</v>
      </c>
      <c r="CI123" s="24">
        <v>2</v>
      </c>
      <c r="CJ123" s="24">
        <v>2</v>
      </c>
      <c r="CK123" s="24">
        <v>2</v>
      </c>
      <c r="CL123" s="24">
        <v>2</v>
      </c>
      <c r="CM123" s="57">
        <f t="shared" si="46"/>
        <v>27</v>
      </c>
      <c r="CN123" s="67">
        <f t="shared" si="47"/>
        <v>0.9642857142857143</v>
      </c>
      <c r="CO123" s="57">
        <f t="shared" si="48"/>
        <v>1</v>
      </c>
      <c r="CP123" s="67">
        <f t="shared" si="49"/>
        <v>3.5714285714285712E-2</v>
      </c>
      <c r="CQ123" s="57">
        <f t="shared" si="50"/>
        <v>0</v>
      </c>
      <c r="CR123" s="67">
        <f t="shared" si="51"/>
        <v>0</v>
      </c>
      <c r="CS123" s="57">
        <f t="shared" si="52"/>
        <v>1.9642857142857142</v>
      </c>
      <c r="CT123" s="57" t="str">
        <f>IF(CS123&gt;=1.6,"Đạt mục tiêu",IF(CS123&gt;=1,"Cần cố gắng","Chưa đạt"))</f>
        <v>Đạt mục tiêu</v>
      </c>
    </row>
    <row r="124" spans="1:98" ht="58.5" hidden="1" customHeight="1">
      <c r="A124" s="21">
        <v>118</v>
      </c>
      <c r="B124" s="24"/>
      <c r="C124" s="190"/>
      <c r="D124" s="192"/>
      <c r="E124" s="190"/>
      <c r="F124" s="192"/>
      <c r="G124" s="50" t="s">
        <v>158</v>
      </c>
      <c r="H124" s="50" t="s">
        <v>686</v>
      </c>
      <c r="I124" s="52" t="s">
        <v>780</v>
      </c>
      <c r="J124" s="24" t="s">
        <v>497</v>
      </c>
      <c r="K124" s="52" t="s">
        <v>341</v>
      </c>
      <c r="L124" s="24" t="s">
        <v>298</v>
      </c>
      <c r="M124" s="24" t="s">
        <v>186</v>
      </c>
      <c r="N124" s="24"/>
      <c r="O124" s="24" t="s">
        <v>186</v>
      </c>
      <c r="P124" s="24"/>
      <c r="Q124" s="24"/>
      <c r="R124" s="24"/>
      <c r="S124" s="21"/>
      <c r="T124" s="24"/>
      <c r="U124" s="24"/>
      <c r="V124" s="24"/>
      <c r="W124" s="24"/>
      <c r="X124" s="24"/>
      <c r="Y124" s="28">
        <f t="shared" si="30"/>
        <v>1</v>
      </c>
      <c r="Z124" s="24"/>
      <c r="AA124" s="91"/>
      <c r="AB124" s="24"/>
      <c r="AC124" s="24"/>
      <c r="AD124" s="24"/>
      <c r="AE124" s="24" t="s">
        <v>756</v>
      </c>
      <c r="AF124" s="24" t="s">
        <v>756</v>
      </c>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v>2</v>
      </c>
      <c r="BL124" s="24">
        <v>2</v>
      </c>
      <c r="BM124" s="24">
        <v>2</v>
      </c>
      <c r="BN124" s="24">
        <v>2</v>
      </c>
      <c r="BO124" s="24">
        <v>2</v>
      </c>
      <c r="BP124" s="24">
        <v>2</v>
      </c>
      <c r="BQ124" s="24">
        <v>2</v>
      </c>
      <c r="BR124" s="24">
        <v>2</v>
      </c>
      <c r="BS124" s="24">
        <v>2</v>
      </c>
      <c r="BT124" s="24">
        <v>2</v>
      </c>
      <c r="BU124" s="24">
        <v>2</v>
      </c>
      <c r="BV124" s="24">
        <v>2</v>
      </c>
      <c r="BW124" s="24">
        <v>2</v>
      </c>
      <c r="BX124" s="24">
        <v>2</v>
      </c>
      <c r="BY124" s="24">
        <v>2</v>
      </c>
      <c r="BZ124" s="24">
        <v>2</v>
      </c>
      <c r="CA124" s="24">
        <v>2</v>
      </c>
      <c r="CB124" s="24">
        <v>2</v>
      </c>
      <c r="CC124" s="24">
        <v>2</v>
      </c>
      <c r="CD124" s="24">
        <v>2</v>
      </c>
      <c r="CE124" s="24">
        <v>2</v>
      </c>
      <c r="CF124" s="24">
        <v>2</v>
      </c>
      <c r="CG124" s="24">
        <v>2</v>
      </c>
      <c r="CH124" s="24">
        <v>2</v>
      </c>
      <c r="CI124" s="24">
        <v>2</v>
      </c>
      <c r="CJ124" s="24">
        <v>2</v>
      </c>
      <c r="CK124" s="24">
        <v>2</v>
      </c>
      <c r="CL124" s="24">
        <v>2</v>
      </c>
      <c r="CM124" s="57">
        <f t="shared" si="46"/>
        <v>28</v>
      </c>
      <c r="CN124" s="67">
        <f t="shared" si="47"/>
        <v>1</v>
      </c>
      <c r="CO124" s="57">
        <f t="shared" si="48"/>
        <v>0</v>
      </c>
      <c r="CP124" s="67">
        <f t="shared" si="49"/>
        <v>0</v>
      </c>
      <c r="CQ124" s="57">
        <f t="shared" si="50"/>
        <v>0</v>
      </c>
      <c r="CR124" s="67">
        <f t="shared" si="51"/>
        <v>0</v>
      </c>
      <c r="CS124" s="57">
        <f t="shared" si="52"/>
        <v>2</v>
      </c>
      <c r="CT124" s="57" t="str">
        <f>IF(CS124&gt;=1.6,"Đạt mục tiêu",IF(CS124&gt;=1,"Cần cố gắng","Chưa đạt"))</f>
        <v>Đạt mục tiêu</v>
      </c>
    </row>
    <row r="125" spans="1:98" ht="58.5" hidden="1" customHeight="1">
      <c r="A125" s="21">
        <v>119</v>
      </c>
      <c r="B125" s="24"/>
      <c r="C125" s="182"/>
      <c r="D125" s="193"/>
      <c r="E125" s="182"/>
      <c r="F125" s="193"/>
      <c r="G125" s="50" t="s">
        <v>158</v>
      </c>
      <c r="H125" s="50" t="s">
        <v>686</v>
      </c>
      <c r="I125" s="52" t="s">
        <v>780</v>
      </c>
      <c r="J125" s="24" t="s">
        <v>497</v>
      </c>
      <c r="K125" s="52" t="s">
        <v>341</v>
      </c>
      <c r="L125" s="24" t="s">
        <v>298</v>
      </c>
      <c r="M125" s="24" t="s">
        <v>186</v>
      </c>
      <c r="N125" s="24"/>
      <c r="O125" s="24"/>
      <c r="P125" s="24"/>
      <c r="Q125" s="24"/>
      <c r="R125" s="24"/>
      <c r="S125" s="21"/>
      <c r="T125" s="24"/>
      <c r="U125" s="24"/>
      <c r="V125" s="24" t="s">
        <v>186</v>
      </c>
      <c r="W125" s="24"/>
      <c r="X125" s="24"/>
      <c r="Y125" s="28">
        <f t="shared" si="30"/>
        <v>1</v>
      </c>
      <c r="Z125" s="24"/>
      <c r="AA125" s="91">
        <v>1</v>
      </c>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t="s">
        <v>756</v>
      </c>
      <c r="BC125" s="24" t="s">
        <v>756</v>
      </c>
      <c r="BD125" s="24" t="s">
        <v>756</v>
      </c>
      <c r="BE125" s="24"/>
      <c r="BF125" s="24"/>
      <c r="BG125" s="24"/>
      <c r="BH125" s="24"/>
      <c r="BI125" s="24"/>
      <c r="BJ125" s="24"/>
      <c r="BK125" s="24">
        <v>2</v>
      </c>
      <c r="BL125" s="24">
        <v>2</v>
      </c>
      <c r="BM125" s="24">
        <v>2</v>
      </c>
      <c r="BN125" s="24">
        <v>2</v>
      </c>
      <c r="BO125" s="24">
        <v>2</v>
      </c>
      <c r="BP125" s="24">
        <v>2</v>
      </c>
      <c r="BQ125" s="24">
        <v>2</v>
      </c>
      <c r="BR125" s="24">
        <v>2</v>
      </c>
      <c r="BS125" s="24">
        <v>2</v>
      </c>
      <c r="BT125" s="24">
        <v>2</v>
      </c>
      <c r="BU125" s="24">
        <v>2</v>
      </c>
      <c r="BV125" s="24">
        <v>2</v>
      </c>
      <c r="BW125" s="24">
        <v>2</v>
      </c>
      <c r="BX125" s="24">
        <v>2</v>
      </c>
      <c r="BY125" s="24">
        <v>2</v>
      </c>
      <c r="BZ125" s="24">
        <v>2</v>
      </c>
      <c r="CA125" s="24">
        <v>2</v>
      </c>
      <c r="CB125" s="24">
        <v>2</v>
      </c>
      <c r="CC125" s="24">
        <v>2</v>
      </c>
      <c r="CD125" s="24">
        <v>2</v>
      </c>
      <c r="CE125" s="24">
        <v>2</v>
      </c>
      <c r="CF125" s="24">
        <v>2</v>
      </c>
      <c r="CG125" s="24">
        <v>2</v>
      </c>
      <c r="CH125" s="24">
        <v>2</v>
      </c>
      <c r="CI125" s="24">
        <v>2</v>
      </c>
      <c r="CJ125" s="24">
        <v>2</v>
      </c>
      <c r="CK125" s="24">
        <v>2</v>
      </c>
      <c r="CL125" s="24">
        <v>2</v>
      </c>
      <c r="CM125" s="57">
        <f t="shared" si="46"/>
        <v>28</v>
      </c>
      <c r="CN125" s="67">
        <f t="shared" si="47"/>
        <v>1</v>
      </c>
      <c r="CO125" s="57">
        <f t="shared" si="48"/>
        <v>0</v>
      </c>
      <c r="CP125" s="67">
        <f t="shared" si="49"/>
        <v>0</v>
      </c>
      <c r="CQ125" s="57">
        <f t="shared" si="50"/>
        <v>0</v>
      </c>
      <c r="CR125" s="67">
        <f t="shared" si="51"/>
        <v>0</v>
      </c>
      <c r="CS125" s="57">
        <f t="shared" si="52"/>
        <v>2</v>
      </c>
      <c r="CT125" s="57" t="str">
        <f t="shared" si="31"/>
        <v>Đạt mục tiêu</v>
      </c>
    </row>
    <row r="126" spans="1:98" ht="58.5" hidden="1" customHeight="1">
      <c r="A126" s="21">
        <v>120</v>
      </c>
      <c r="B126" s="24"/>
      <c r="C126" s="181" t="s">
        <v>182</v>
      </c>
      <c r="D126" s="191" t="s">
        <v>10</v>
      </c>
      <c r="E126" s="181" t="s">
        <v>159</v>
      </c>
      <c r="F126" s="191" t="s">
        <v>12</v>
      </c>
      <c r="G126" s="50" t="s">
        <v>1015</v>
      </c>
      <c r="H126" s="50" t="s">
        <v>1018</v>
      </c>
      <c r="I126" s="52" t="s">
        <v>780</v>
      </c>
      <c r="J126" s="24" t="s">
        <v>497</v>
      </c>
      <c r="K126" s="52" t="s">
        <v>341</v>
      </c>
      <c r="L126" s="24" t="s">
        <v>298</v>
      </c>
      <c r="M126" s="24" t="s">
        <v>186</v>
      </c>
      <c r="N126" s="24"/>
      <c r="O126" s="24"/>
      <c r="P126" s="24"/>
      <c r="Q126" s="24"/>
      <c r="R126" s="24"/>
      <c r="S126" s="21"/>
      <c r="T126" s="24"/>
      <c r="U126" s="24"/>
      <c r="V126" s="24"/>
      <c r="W126" s="24" t="s">
        <v>186</v>
      </c>
      <c r="X126" s="24"/>
      <c r="Y126" s="28">
        <f t="shared" si="30"/>
        <v>1</v>
      </c>
      <c r="Z126" s="24"/>
      <c r="AA126" s="91">
        <v>1</v>
      </c>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t="s">
        <v>756</v>
      </c>
      <c r="BF126" s="24" t="s">
        <v>756</v>
      </c>
      <c r="BG126" s="24" t="s">
        <v>756</v>
      </c>
      <c r="BH126" s="24"/>
      <c r="BI126" s="24"/>
      <c r="BJ126" s="24"/>
      <c r="BK126" s="24">
        <v>2</v>
      </c>
      <c r="BL126" s="24">
        <v>2</v>
      </c>
      <c r="BM126" s="24">
        <v>2</v>
      </c>
      <c r="BN126" s="24">
        <v>2</v>
      </c>
      <c r="BO126" s="24">
        <v>2</v>
      </c>
      <c r="BP126" s="24">
        <v>2</v>
      </c>
      <c r="BQ126" s="24">
        <v>2</v>
      </c>
      <c r="BR126" s="24">
        <v>2</v>
      </c>
      <c r="BS126" s="24">
        <v>2</v>
      </c>
      <c r="BT126" s="24">
        <v>2</v>
      </c>
      <c r="BU126" s="24">
        <v>2</v>
      </c>
      <c r="BV126" s="24">
        <v>2</v>
      </c>
      <c r="BW126" s="24">
        <v>2</v>
      </c>
      <c r="BX126" s="24">
        <v>2</v>
      </c>
      <c r="BY126" s="24">
        <v>2</v>
      </c>
      <c r="BZ126" s="24">
        <v>2</v>
      </c>
      <c r="CA126" s="24">
        <v>2</v>
      </c>
      <c r="CB126" s="24">
        <v>2</v>
      </c>
      <c r="CC126" s="24">
        <v>2</v>
      </c>
      <c r="CD126" s="24">
        <v>2</v>
      </c>
      <c r="CE126" s="24">
        <v>2</v>
      </c>
      <c r="CF126" s="24">
        <v>2</v>
      </c>
      <c r="CG126" s="24">
        <v>2</v>
      </c>
      <c r="CH126" s="24">
        <v>2</v>
      </c>
      <c r="CI126" s="24">
        <v>2</v>
      </c>
      <c r="CJ126" s="24">
        <v>2</v>
      </c>
      <c r="CK126" s="24">
        <v>2</v>
      </c>
      <c r="CL126" s="24">
        <v>2</v>
      </c>
      <c r="CM126" s="57">
        <f t="shared" si="46"/>
        <v>28</v>
      </c>
      <c r="CN126" s="67">
        <f t="shared" si="47"/>
        <v>1</v>
      </c>
      <c r="CO126" s="57">
        <f t="shared" si="48"/>
        <v>0</v>
      </c>
      <c r="CP126" s="67">
        <f t="shared" si="49"/>
        <v>0</v>
      </c>
      <c r="CQ126" s="57">
        <f t="shared" si="50"/>
        <v>0</v>
      </c>
      <c r="CR126" s="67">
        <f t="shared" si="51"/>
        <v>0</v>
      </c>
      <c r="CS126" s="57">
        <f t="shared" si="52"/>
        <v>2</v>
      </c>
      <c r="CT126" s="57" t="str">
        <f t="shared" si="31"/>
        <v>Đạt mục tiêu</v>
      </c>
    </row>
    <row r="127" spans="1:98" ht="58.5" hidden="1" customHeight="1">
      <c r="A127" s="21">
        <v>121</v>
      </c>
      <c r="B127" s="24">
        <v>174</v>
      </c>
      <c r="C127" s="182"/>
      <c r="D127" s="193"/>
      <c r="E127" s="182"/>
      <c r="F127" s="193"/>
      <c r="G127" s="50" t="s">
        <v>1016</v>
      </c>
      <c r="H127" s="50" t="s">
        <v>1017</v>
      </c>
      <c r="I127" s="52" t="s">
        <v>780</v>
      </c>
      <c r="J127" s="24" t="s">
        <v>497</v>
      </c>
      <c r="K127" s="52" t="s">
        <v>341</v>
      </c>
      <c r="L127" s="24" t="s">
        <v>298</v>
      </c>
      <c r="M127" s="24" t="s">
        <v>186</v>
      </c>
      <c r="N127" s="24"/>
      <c r="O127" s="24"/>
      <c r="P127" s="24"/>
      <c r="Q127" s="24"/>
      <c r="R127" s="24"/>
      <c r="S127" s="21"/>
      <c r="T127" s="24"/>
      <c r="U127" s="24"/>
      <c r="V127" s="24"/>
      <c r="W127" s="24"/>
      <c r="X127" s="24" t="s">
        <v>186</v>
      </c>
      <c r="Y127" s="28">
        <f t="shared" si="30"/>
        <v>1</v>
      </c>
      <c r="Z127" s="24"/>
      <c r="AA127" s="91">
        <v>1</v>
      </c>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t="s">
        <v>756</v>
      </c>
      <c r="BI127" s="24" t="s">
        <v>756</v>
      </c>
      <c r="BJ127" s="24" t="s">
        <v>756</v>
      </c>
      <c r="BK127" s="24">
        <v>2</v>
      </c>
      <c r="BL127" s="24">
        <v>2</v>
      </c>
      <c r="BM127" s="24">
        <v>2</v>
      </c>
      <c r="BN127" s="24">
        <v>2</v>
      </c>
      <c r="BO127" s="24">
        <v>2</v>
      </c>
      <c r="BP127" s="24">
        <v>2</v>
      </c>
      <c r="BQ127" s="24">
        <v>2</v>
      </c>
      <c r="BR127" s="24">
        <v>2</v>
      </c>
      <c r="BS127" s="24">
        <v>2</v>
      </c>
      <c r="BT127" s="24">
        <v>2</v>
      </c>
      <c r="BU127" s="24">
        <v>2</v>
      </c>
      <c r="BV127" s="24">
        <v>2</v>
      </c>
      <c r="BW127" s="24">
        <v>2</v>
      </c>
      <c r="BX127" s="24">
        <v>2</v>
      </c>
      <c r="BY127" s="24">
        <v>2</v>
      </c>
      <c r="BZ127" s="24">
        <v>2</v>
      </c>
      <c r="CA127" s="24">
        <v>2</v>
      </c>
      <c r="CB127" s="24">
        <v>2</v>
      </c>
      <c r="CC127" s="24">
        <v>2</v>
      </c>
      <c r="CD127" s="24">
        <v>2</v>
      </c>
      <c r="CE127" s="24">
        <v>2</v>
      </c>
      <c r="CF127" s="24">
        <v>2</v>
      </c>
      <c r="CG127" s="24">
        <v>2</v>
      </c>
      <c r="CH127" s="24">
        <v>2</v>
      </c>
      <c r="CI127" s="24">
        <v>2</v>
      </c>
      <c r="CJ127" s="24">
        <v>2</v>
      </c>
      <c r="CK127" s="24">
        <v>2</v>
      </c>
      <c r="CL127" s="24">
        <v>2</v>
      </c>
      <c r="CM127" s="57">
        <f t="shared" si="46"/>
        <v>28</v>
      </c>
      <c r="CN127" s="67">
        <f t="shared" si="47"/>
        <v>1</v>
      </c>
      <c r="CO127" s="57">
        <f t="shared" si="48"/>
        <v>0</v>
      </c>
      <c r="CP127" s="67">
        <f t="shared" si="49"/>
        <v>0</v>
      </c>
      <c r="CQ127" s="57">
        <f t="shared" si="50"/>
        <v>0</v>
      </c>
      <c r="CR127" s="67">
        <f t="shared" si="51"/>
        <v>0</v>
      </c>
      <c r="CS127" s="57">
        <f t="shared" si="52"/>
        <v>2</v>
      </c>
      <c r="CT127" s="57" t="str">
        <f t="shared" si="31"/>
        <v>Đạt mục tiêu</v>
      </c>
    </row>
    <row r="128" spans="1:98" ht="21.75" customHeight="1">
      <c r="A128" s="21">
        <v>29</v>
      </c>
      <c r="B128" s="28">
        <v>176</v>
      </c>
      <c r="C128" s="198" t="s">
        <v>249</v>
      </c>
      <c r="D128" s="259"/>
      <c r="E128" s="259"/>
      <c r="F128" s="259"/>
      <c r="G128" s="199"/>
      <c r="H128" s="200"/>
      <c r="I128" s="29" t="s">
        <v>361</v>
      </c>
      <c r="J128" s="29" t="s">
        <v>361</v>
      </c>
      <c r="K128" s="29" t="s">
        <v>361</v>
      </c>
      <c r="L128" s="29" t="s">
        <v>361</v>
      </c>
      <c r="M128" s="29" t="s">
        <v>361</v>
      </c>
      <c r="N128" s="29" t="s">
        <v>361</v>
      </c>
      <c r="O128" s="29" t="s">
        <v>361</v>
      </c>
      <c r="P128" s="29" t="s">
        <v>361</v>
      </c>
      <c r="Q128" s="29" t="s">
        <v>361</v>
      </c>
      <c r="R128" s="29" t="s">
        <v>361</v>
      </c>
      <c r="S128" s="31" t="s">
        <v>361</v>
      </c>
      <c r="T128" s="29" t="s">
        <v>361</v>
      </c>
      <c r="U128" s="29" t="s">
        <v>361</v>
      </c>
      <c r="V128" s="29" t="s">
        <v>361</v>
      </c>
      <c r="W128" s="29" t="s">
        <v>361</v>
      </c>
      <c r="X128" s="29" t="s">
        <v>361</v>
      </c>
      <c r="Y128" s="28">
        <f t="shared" si="30"/>
        <v>0</v>
      </c>
      <c r="Z128" s="29"/>
      <c r="AA128" s="91">
        <f>SUM(AA129:AA147)</f>
        <v>12</v>
      </c>
      <c r="AB128" s="29" t="s">
        <v>361</v>
      </c>
      <c r="AC128" s="29" t="s">
        <v>361</v>
      </c>
      <c r="AD128" s="29" t="s">
        <v>361</v>
      </c>
      <c r="AE128" s="29" t="s">
        <v>361</v>
      </c>
      <c r="AF128" s="29" t="s">
        <v>361</v>
      </c>
      <c r="AG128" s="29" t="s">
        <v>361</v>
      </c>
      <c r="AH128" s="29" t="s">
        <v>361</v>
      </c>
      <c r="AI128" s="29" t="s">
        <v>361</v>
      </c>
      <c r="AJ128" s="29" t="s">
        <v>361</v>
      </c>
      <c r="AK128" s="29" t="s">
        <v>361</v>
      </c>
      <c r="AL128" s="29" t="s">
        <v>361</v>
      </c>
      <c r="AM128" s="29" t="s">
        <v>361</v>
      </c>
      <c r="AN128" s="29" t="s">
        <v>361</v>
      </c>
      <c r="AO128" s="29" t="s">
        <v>361</v>
      </c>
      <c r="AP128" s="29" t="s">
        <v>361</v>
      </c>
      <c r="AQ128" s="29" t="s">
        <v>361</v>
      </c>
      <c r="AR128" s="29" t="s">
        <v>361</v>
      </c>
      <c r="AS128" s="29" t="s">
        <v>361</v>
      </c>
      <c r="AT128" s="29" t="s">
        <v>361</v>
      </c>
      <c r="AU128" s="29" t="s">
        <v>361</v>
      </c>
      <c r="AV128" s="29" t="s">
        <v>361</v>
      </c>
      <c r="AW128" s="29" t="s">
        <v>361</v>
      </c>
      <c r="AX128" s="29" t="s">
        <v>361</v>
      </c>
      <c r="AY128" s="29" t="s">
        <v>361</v>
      </c>
      <c r="AZ128" s="29" t="s">
        <v>361</v>
      </c>
      <c r="BA128" s="29" t="s">
        <v>361</v>
      </c>
      <c r="BB128" s="29" t="s">
        <v>361</v>
      </c>
      <c r="BC128" s="29" t="s">
        <v>361</v>
      </c>
      <c r="BD128" s="29" t="s">
        <v>361</v>
      </c>
      <c r="BE128" s="29" t="s">
        <v>361</v>
      </c>
      <c r="BF128" s="29" t="s">
        <v>361</v>
      </c>
      <c r="BG128" s="29" t="s">
        <v>361</v>
      </c>
      <c r="BH128" s="29" t="s">
        <v>361</v>
      </c>
      <c r="BI128" s="29" t="s">
        <v>361</v>
      </c>
      <c r="BJ128" s="29" t="s">
        <v>361</v>
      </c>
      <c r="BK128" s="29" t="s">
        <v>361</v>
      </c>
      <c r="BL128" s="29" t="s">
        <v>361</v>
      </c>
      <c r="BM128" s="29" t="s">
        <v>361</v>
      </c>
      <c r="BN128" s="29" t="s">
        <v>361</v>
      </c>
      <c r="BO128" s="29" t="s">
        <v>361</v>
      </c>
      <c r="BP128" s="29" t="s">
        <v>361</v>
      </c>
      <c r="BQ128" s="29" t="s">
        <v>361</v>
      </c>
      <c r="BR128" s="29" t="s">
        <v>361</v>
      </c>
      <c r="BS128" s="29" t="s">
        <v>361</v>
      </c>
      <c r="BT128" s="29" t="s">
        <v>361</v>
      </c>
      <c r="BU128" s="29" t="s">
        <v>361</v>
      </c>
      <c r="BV128" s="29" t="s">
        <v>361</v>
      </c>
      <c r="BW128" s="29" t="s">
        <v>361</v>
      </c>
      <c r="BX128" s="29" t="s">
        <v>361</v>
      </c>
      <c r="BY128" s="29" t="s">
        <v>361</v>
      </c>
      <c r="BZ128" s="29" t="s">
        <v>361</v>
      </c>
      <c r="CA128" s="29" t="s">
        <v>361</v>
      </c>
      <c r="CB128" s="29" t="s">
        <v>361</v>
      </c>
      <c r="CC128" s="29" t="s">
        <v>361</v>
      </c>
      <c r="CD128" s="29" t="s">
        <v>361</v>
      </c>
      <c r="CE128" s="29" t="s">
        <v>361</v>
      </c>
      <c r="CF128" s="29" t="s">
        <v>361</v>
      </c>
      <c r="CG128" s="29" t="s">
        <v>361</v>
      </c>
      <c r="CH128" s="29" t="s">
        <v>361</v>
      </c>
      <c r="CI128" s="29" t="s">
        <v>361</v>
      </c>
      <c r="CJ128" s="29" t="s">
        <v>361</v>
      </c>
      <c r="CK128" s="29" t="s">
        <v>361</v>
      </c>
      <c r="CL128" s="29" t="s">
        <v>361</v>
      </c>
      <c r="CM128" s="29" t="s">
        <v>361</v>
      </c>
      <c r="CN128" s="29" t="s">
        <v>361</v>
      </c>
      <c r="CO128" s="29" t="s">
        <v>361</v>
      </c>
      <c r="CP128" s="29" t="s">
        <v>361</v>
      </c>
      <c r="CQ128" s="29" t="s">
        <v>361</v>
      </c>
      <c r="CR128" s="29" t="s">
        <v>361</v>
      </c>
      <c r="CS128" s="29" t="s">
        <v>361</v>
      </c>
      <c r="CT128" s="29" t="s">
        <v>361</v>
      </c>
    </row>
    <row r="129" spans="1:98" ht="35.25" customHeight="1">
      <c r="A129" s="21">
        <v>30</v>
      </c>
      <c r="B129" s="24">
        <v>184</v>
      </c>
      <c r="C129" s="195" t="s">
        <v>160</v>
      </c>
      <c r="D129" s="22" t="s">
        <v>10</v>
      </c>
      <c r="E129" s="181" t="s">
        <v>161</v>
      </c>
      <c r="F129" s="55" t="s">
        <v>10</v>
      </c>
      <c r="G129" s="50" t="s">
        <v>161</v>
      </c>
      <c r="H129" s="50" t="s">
        <v>687</v>
      </c>
      <c r="I129" s="52" t="s">
        <v>780</v>
      </c>
      <c r="J129" s="24" t="s">
        <v>497</v>
      </c>
      <c r="K129" s="52" t="s">
        <v>341</v>
      </c>
      <c r="L129" s="24" t="s">
        <v>298</v>
      </c>
      <c r="M129" s="24" t="s">
        <v>186</v>
      </c>
      <c r="N129" s="24" t="s">
        <v>186</v>
      </c>
      <c r="O129" s="24"/>
      <c r="P129" s="24"/>
      <c r="Q129" s="24"/>
      <c r="R129" s="24"/>
      <c r="S129" s="21"/>
      <c r="T129" s="24"/>
      <c r="U129" s="24"/>
      <c r="V129" s="24"/>
      <c r="W129" s="24"/>
      <c r="X129" s="24"/>
      <c r="Y129" s="28">
        <f t="shared" si="30"/>
        <v>1</v>
      </c>
      <c r="Z129" s="24"/>
      <c r="AA129" s="91">
        <v>1</v>
      </c>
      <c r="AB129" s="24" t="s">
        <v>756</v>
      </c>
      <c r="AC129" s="24" t="s">
        <v>756</v>
      </c>
      <c r="AD129" s="24" t="s">
        <v>756</v>
      </c>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v>2</v>
      </c>
      <c r="BL129" s="24">
        <v>2</v>
      </c>
      <c r="BM129" s="24">
        <v>2</v>
      </c>
      <c r="BN129" s="57">
        <v>2</v>
      </c>
      <c r="BO129" s="57">
        <v>2</v>
      </c>
      <c r="BP129" s="24">
        <v>2</v>
      </c>
      <c r="BQ129" s="24">
        <v>2</v>
      </c>
      <c r="BR129" s="24">
        <v>2</v>
      </c>
      <c r="BS129" s="24">
        <v>2</v>
      </c>
      <c r="BT129" s="24">
        <v>2</v>
      </c>
      <c r="BU129" s="24">
        <v>2</v>
      </c>
      <c r="BV129" s="24">
        <v>2</v>
      </c>
      <c r="BW129" s="24">
        <v>2</v>
      </c>
      <c r="BX129" s="24">
        <v>2</v>
      </c>
      <c r="BY129" s="24">
        <v>2</v>
      </c>
      <c r="BZ129" s="24">
        <v>1</v>
      </c>
      <c r="CA129" s="24">
        <v>2</v>
      </c>
      <c r="CB129" s="24">
        <v>2</v>
      </c>
      <c r="CC129" s="57">
        <v>2</v>
      </c>
      <c r="CD129" s="57">
        <v>2</v>
      </c>
      <c r="CE129" s="57">
        <v>2</v>
      </c>
      <c r="CF129" s="24">
        <v>2</v>
      </c>
      <c r="CG129" s="24">
        <v>2</v>
      </c>
      <c r="CH129" s="24">
        <v>2</v>
      </c>
      <c r="CI129" s="24">
        <v>2</v>
      </c>
      <c r="CJ129" s="24">
        <v>2</v>
      </c>
      <c r="CK129" s="24">
        <v>1</v>
      </c>
      <c r="CL129" s="24">
        <v>1</v>
      </c>
      <c r="CM129" s="57">
        <f t="shared" ref="CM129:CM147" si="53">COUNTIF($BK129:$CL129,2)</f>
        <v>25</v>
      </c>
      <c r="CN129" s="67">
        <f t="shared" ref="CN129:CN147" si="54">CM129/COUNTA($BK129:$CL129)</f>
        <v>0.8928571428571429</v>
      </c>
      <c r="CO129" s="57">
        <f t="shared" ref="CO129:CO147" si="55">COUNTIF($BK129:$CL129,1)</f>
        <v>3</v>
      </c>
      <c r="CP129" s="67">
        <f t="shared" ref="CP129:CP147" si="56">CO129/COUNTA($BK129:$CL129)</f>
        <v>0.10714285714285714</v>
      </c>
      <c r="CQ129" s="57">
        <f t="shared" ref="CQ129:CQ147" si="57">COUNTIF($BK129:$CL129,0)</f>
        <v>0</v>
      </c>
      <c r="CR129" s="67">
        <f t="shared" ref="CR129:CR147" si="58">CQ129/COUNTA($BK129:$CL129)</f>
        <v>0</v>
      </c>
      <c r="CS129" s="57">
        <f t="shared" ref="CS129:CS147" si="59">(((CM129*2)+(CO129*1)+(CQ129*0)))/COUNTA($BK129:$CL129)</f>
        <v>1.8928571428571428</v>
      </c>
      <c r="CT129" s="57" t="str">
        <f t="shared" si="31"/>
        <v>Đạt mục tiêu</v>
      </c>
    </row>
    <row r="130" spans="1:98" ht="45" hidden="1" customHeight="1">
      <c r="A130" s="21">
        <v>124</v>
      </c>
      <c r="B130" s="24"/>
      <c r="C130" s="196"/>
      <c r="D130" s="22" t="s">
        <v>10</v>
      </c>
      <c r="E130" s="182"/>
      <c r="F130" s="55" t="s">
        <v>10</v>
      </c>
      <c r="G130" s="50" t="s">
        <v>161</v>
      </c>
      <c r="H130" s="50" t="s">
        <v>1322</v>
      </c>
      <c r="I130" s="52" t="s">
        <v>780</v>
      </c>
      <c r="J130" s="24" t="s">
        <v>497</v>
      </c>
      <c r="K130" s="52" t="s">
        <v>341</v>
      </c>
      <c r="L130" s="24" t="s">
        <v>298</v>
      </c>
      <c r="M130" s="24" t="s">
        <v>186</v>
      </c>
      <c r="N130" s="24"/>
      <c r="O130" s="24" t="s">
        <v>186</v>
      </c>
      <c r="P130" s="24"/>
      <c r="Q130" s="24"/>
      <c r="R130" s="24"/>
      <c r="S130" s="21"/>
      <c r="T130" s="24"/>
      <c r="U130" s="24"/>
      <c r="V130" s="24"/>
      <c r="W130" s="24"/>
      <c r="X130" s="24"/>
      <c r="Y130" s="28">
        <f t="shared" si="30"/>
        <v>1</v>
      </c>
      <c r="Z130" s="24"/>
      <c r="AA130" s="91"/>
      <c r="AB130" s="24"/>
      <c r="AC130" s="24"/>
      <c r="AD130" s="24"/>
      <c r="AE130" s="24" t="s">
        <v>756</v>
      </c>
      <c r="AF130" s="24" t="s">
        <v>756</v>
      </c>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v>2</v>
      </c>
      <c r="BL130" s="24">
        <v>2</v>
      </c>
      <c r="BM130" s="24">
        <v>2</v>
      </c>
      <c r="BN130" s="24">
        <v>2</v>
      </c>
      <c r="BO130" s="24">
        <v>2</v>
      </c>
      <c r="BP130" s="24">
        <v>2</v>
      </c>
      <c r="BQ130" s="24">
        <v>2</v>
      </c>
      <c r="BR130" s="24">
        <v>2</v>
      </c>
      <c r="BS130" s="24">
        <v>2</v>
      </c>
      <c r="BT130" s="24">
        <v>2</v>
      </c>
      <c r="BU130" s="24">
        <v>2</v>
      </c>
      <c r="BV130" s="24">
        <v>2</v>
      </c>
      <c r="BW130" s="24">
        <v>2</v>
      </c>
      <c r="BX130" s="24">
        <v>1</v>
      </c>
      <c r="BY130" s="24">
        <v>2</v>
      </c>
      <c r="BZ130" s="24">
        <v>1</v>
      </c>
      <c r="CA130" s="24">
        <v>2</v>
      </c>
      <c r="CB130" s="24">
        <v>2</v>
      </c>
      <c r="CC130" s="24">
        <v>2</v>
      </c>
      <c r="CD130" s="24">
        <v>2</v>
      </c>
      <c r="CE130" s="24">
        <v>2</v>
      </c>
      <c r="CF130" s="24">
        <v>2</v>
      </c>
      <c r="CG130" s="24">
        <v>2</v>
      </c>
      <c r="CH130" s="24">
        <v>2</v>
      </c>
      <c r="CI130" s="24">
        <v>2</v>
      </c>
      <c r="CJ130" s="24">
        <v>2</v>
      </c>
      <c r="CK130" s="24">
        <v>1</v>
      </c>
      <c r="CL130" s="24">
        <v>1</v>
      </c>
      <c r="CM130" s="57">
        <f t="shared" si="53"/>
        <v>24</v>
      </c>
      <c r="CN130" s="67">
        <f t="shared" si="54"/>
        <v>0.8571428571428571</v>
      </c>
      <c r="CO130" s="57">
        <f t="shared" si="55"/>
        <v>4</v>
      </c>
      <c r="CP130" s="67">
        <f t="shared" si="56"/>
        <v>0.14285714285714285</v>
      </c>
      <c r="CQ130" s="57">
        <f t="shared" si="57"/>
        <v>0</v>
      </c>
      <c r="CR130" s="67">
        <f t="shared" si="58"/>
        <v>0</v>
      </c>
      <c r="CS130" s="57">
        <f t="shared" si="59"/>
        <v>1.8571428571428572</v>
      </c>
      <c r="CT130" s="57" t="str">
        <f>IF(CS130&gt;=1.6,"Đạt mục tiêu",IF(CS130&gt;=1,"Cần cố gắng","Chưa đạt"))</f>
        <v>Đạt mục tiêu</v>
      </c>
    </row>
    <row r="131" spans="1:98" ht="45" hidden="1" customHeight="1">
      <c r="A131" s="21">
        <v>125</v>
      </c>
      <c r="B131" s="24"/>
      <c r="C131" s="196"/>
      <c r="D131" s="22" t="s">
        <v>10</v>
      </c>
      <c r="E131" s="50" t="s">
        <v>183</v>
      </c>
      <c r="F131" s="55" t="s">
        <v>10</v>
      </c>
      <c r="G131" s="50" t="s">
        <v>183</v>
      </c>
      <c r="H131" s="50" t="s">
        <v>688</v>
      </c>
      <c r="I131" s="52" t="s">
        <v>780</v>
      </c>
      <c r="J131" s="24" t="s">
        <v>497</v>
      </c>
      <c r="K131" s="52" t="s">
        <v>341</v>
      </c>
      <c r="L131" s="24" t="s">
        <v>298</v>
      </c>
      <c r="M131" s="24" t="s">
        <v>186</v>
      </c>
      <c r="N131" s="24"/>
      <c r="O131" s="24" t="s">
        <v>186</v>
      </c>
      <c r="P131" s="24"/>
      <c r="Q131" s="24"/>
      <c r="R131" s="24"/>
      <c r="S131" s="21"/>
      <c r="T131" s="24"/>
      <c r="U131" s="24"/>
      <c r="V131" s="24"/>
      <c r="W131" s="24"/>
      <c r="X131" s="24"/>
      <c r="Y131" s="28">
        <f t="shared" si="30"/>
        <v>1</v>
      </c>
      <c r="Z131" s="24"/>
      <c r="AA131" s="91"/>
      <c r="AB131" s="24"/>
      <c r="AC131" s="24"/>
      <c r="AD131" s="24"/>
      <c r="AE131" s="24" t="s">
        <v>756</v>
      </c>
      <c r="AF131" s="24" t="s">
        <v>756</v>
      </c>
      <c r="AG131" s="24"/>
      <c r="AH131" s="24"/>
      <c r="AI131" s="24"/>
      <c r="AJ131" s="24"/>
      <c r="AK131" s="24"/>
      <c r="AL131" s="24"/>
      <c r="AM131" s="24"/>
      <c r="AN131" s="24"/>
      <c r="AO131" s="24"/>
      <c r="AP131" s="24"/>
      <c r="AQ131" s="24"/>
      <c r="AR131" s="24" t="s">
        <v>756</v>
      </c>
      <c r="AS131" s="24" t="s">
        <v>756</v>
      </c>
      <c r="AT131" s="24"/>
      <c r="AU131" s="24"/>
      <c r="AV131" s="24"/>
      <c r="AW131" s="24"/>
      <c r="AX131" s="24"/>
      <c r="AY131" s="24"/>
      <c r="AZ131" s="24"/>
      <c r="BA131" s="24"/>
      <c r="BB131" s="24"/>
      <c r="BC131" s="24"/>
      <c r="BD131" s="24"/>
      <c r="BE131" s="24"/>
      <c r="BF131" s="24"/>
      <c r="BG131" s="24"/>
      <c r="BH131" s="24"/>
      <c r="BI131" s="24"/>
      <c r="BJ131" s="24"/>
      <c r="BK131" s="24">
        <v>2</v>
      </c>
      <c r="BL131" s="24">
        <v>2</v>
      </c>
      <c r="BM131" s="24">
        <v>2</v>
      </c>
      <c r="BN131" s="24">
        <v>1</v>
      </c>
      <c r="BO131" s="24">
        <v>2</v>
      </c>
      <c r="BP131" s="24">
        <v>1</v>
      </c>
      <c r="BQ131" s="24">
        <v>1</v>
      </c>
      <c r="BR131" s="24">
        <v>2</v>
      </c>
      <c r="BS131" s="24">
        <v>1</v>
      </c>
      <c r="BT131" s="24">
        <v>2</v>
      </c>
      <c r="BU131" s="24">
        <v>2</v>
      </c>
      <c r="BV131" s="24">
        <v>2</v>
      </c>
      <c r="BW131" s="24">
        <v>2</v>
      </c>
      <c r="BX131" s="24">
        <v>2</v>
      </c>
      <c r="BY131" s="24">
        <v>2</v>
      </c>
      <c r="BZ131" s="24">
        <v>2</v>
      </c>
      <c r="CA131" s="24">
        <v>2</v>
      </c>
      <c r="CB131" s="24">
        <v>2</v>
      </c>
      <c r="CC131" s="24">
        <v>2</v>
      </c>
      <c r="CD131" s="24">
        <v>2</v>
      </c>
      <c r="CE131" s="24">
        <v>2</v>
      </c>
      <c r="CF131" s="24">
        <v>2</v>
      </c>
      <c r="CG131" s="24">
        <v>2</v>
      </c>
      <c r="CH131" s="24">
        <v>2</v>
      </c>
      <c r="CI131" s="24">
        <v>2</v>
      </c>
      <c r="CJ131" s="24">
        <v>2</v>
      </c>
      <c r="CK131" s="24">
        <v>2</v>
      </c>
      <c r="CL131" s="24">
        <v>2</v>
      </c>
      <c r="CM131" s="57">
        <f t="shared" si="53"/>
        <v>24</v>
      </c>
      <c r="CN131" s="67">
        <f t="shared" si="54"/>
        <v>0.8571428571428571</v>
      </c>
      <c r="CO131" s="57">
        <f t="shared" si="55"/>
        <v>4</v>
      </c>
      <c r="CP131" s="67">
        <f t="shared" si="56"/>
        <v>0.14285714285714285</v>
      </c>
      <c r="CQ131" s="57">
        <f t="shared" si="57"/>
        <v>0</v>
      </c>
      <c r="CR131" s="67">
        <f t="shared" si="58"/>
        <v>0</v>
      </c>
      <c r="CS131" s="57">
        <f t="shared" si="59"/>
        <v>1.8571428571428572</v>
      </c>
      <c r="CT131" s="57" t="str">
        <f>IF(CS131&gt;=1.6,"Đạt mục tiêu",IF(CS131&gt;=1,"Cần cố gắng","Chưa đạt"))</f>
        <v>Đạt mục tiêu</v>
      </c>
    </row>
    <row r="132" spans="1:98" ht="34.5" hidden="1" customHeight="1">
      <c r="A132" s="21">
        <v>126</v>
      </c>
      <c r="B132" s="24">
        <v>185</v>
      </c>
      <c r="C132" s="196"/>
      <c r="D132" s="22" t="s">
        <v>10</v>
      </c>
      <c r="E132" s="50" t="s">
        <v>183</v>
      </c>
      <c r="F132" s="55" t="s">
        <v>10</v>
      </c>
      <c r="G132" s="50" t="s">
        <v>183</v>
      </c>
      <c r="H132" s="50" t="s">
        <v>688</v>
      </c>
      <c r="I132" s="52" t="s">
        <v>780</v>
      </c>
      <c r="J132" s="24" t="s">
        <v>497</v>
      </c>
      <c r="K132" s="52" t="s">
        <v>341</v>
      </c>
      <c r="L132" s="24" t="s">
        <v>298</v>
      </c>
      <c r="M132" s="24" t="s">
        <v>186</v>
      </c>
      <c r="N132" s="24"/>
      <c r="O132" s="24"/>
      <c r="P132" s="24" t="s">
        <v>186</v>
      </c>
      <c r="Q132" s="24"/>
      <c r="R132" s="24"/>
      <c r="S132" s="21"/>
      <c r="T132" s="24"/>
      <c r="U132" s="24"/>
      <c r="V132" s="24"/>
      <c r="W132" s="24"/>
      <c r="X132" s="24"/>
      <c r="Y132" s="28">
        <f t="shared" si="30"/>
        <v>1</v>
      </c>
      <c r="Z132" s="24"/>
      <c r="AA132" s="91">
        <v>1</v>
      </c>
      <c r="AB132" s="24"/>
      <c r="AC132" s="24"/>
      <c r="AD132" s="24"/>
      <c r="AE132" s="24"/>
      <c r="AF132" s="24"/>
      <c r="AG132" s="24" t="s">
        <v>756</v>
      </c>
      <c r="AH132" s="24" t="s">
        <v>756</v>
      </c>
      <c r="AI132" s="24" t="s">
        <v>756</v>
      </c>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v>2</v>
      </c>
      <c r="BL132" s="24">
        <v>2</v>
      </c>
      <c r="BM132" s="24">
        <v>2</v>
      </c>
      <c r="BN132" s="24">
        <v>2</v>
      </c>
      <c r="BO132" s="24">
        <v>2</v>
      </c>
      <c r="BP132" s="24">
        <v>2</v>
      </c>
      <c r="BQ132" s="24">
        <v>2</v>
      </c>
      <c r="BR132" s="24">
        <v>2</v>
      </c>
      <c r="BS132" s="24">
        <v>2</v>
      </c>
      <c r="BT132" s="24">
        <v>2</v>
      </c>
      <c r="BU132" s="24">
        <v>2</v>
      </c>
      <c r="BV132" s="24">
        <v>2</v>
      </c>
      <c r="BW132" s="24">
        <v>2</v>
      </c>
      <c r="BX132" s="24">
        <v>1</v>
      </c>
      <c r="BY132" s="24">
        <v>2</v>
      </c>
      <c r="BZ132" s="24">
        <v>1</v>
      </c>
      <c r="CA132" s="24">
        <v>2</v>
      </c>
      <c r="CB132" s="24">
        <v>2</v>
      </c>
      <c r="CC132" s="24">
        <v>2</v>
      </c>
      <c r="CD132" s="24">
        <v>2</v>
      </c>
      <c r="CE132" s="24">
        <v>2</v>
      </c>
      <c r="CF132" s="24">
        <v>2</v>
      </c>
      <c r="CG132" s="24">
        <v>2</v>
      </c>
      <c r="CH132" s="24">
        <v>2</v>
      </c>
      <c r="CI132" s="24">
        <v>2</v>
      </c>
      <c r="CJ132" s="24">
        <v>2</v>
      </c>
      <c r="CK132" s="24">
        <v>1</v>
      </c>
      <c r="CL132" s="24">
        <v>1</v>
      </c>
      <c r="CM132" s="57">
        <f t="shared" si="53"/>
        <v>24</v>
      </c>
      <c r="CN132" s="67">
        <f t="shared" si="54"/>
        <v>0.8571428571428571</v>
      </c>
      <c r="CO132" s="57">
        <f t="shared" si="55"/>
        <v>4</v>
      </c>
      <c r="CP132" s="67">
        <f t="shared" si="56"/>
        <v>0.14285714285714285</v>
      </c>
      <c r="CQ132" s="57">
        <f t="shared" si="57"/>
        <v>0</v>
      </c>
      <c r="CR132" s="67">
        <f t="shared" si="58"/>
        <v>0</v>
      </c>
      <c r="CS132" s="57">
        <f t="shared" si="59"/>
        <v>1.8571428571428572</v>
      </c>
      <c r="CT132" s="57" t="str">
        <f t="shared" si="31"/>
        <v>Đạt mục tiêu</v>
      </c>
    </row>
    <row r="133" spans="1:98" ht="62.25" hidden="1" customHeight="1">
      <c r="A133" s="21">
        <v>127</v>
      </c>
      <c r="B133" s="24">
        <v>186</v>
      </c>
      <c r="C133" s="196"/>
      <c r="D133" s="22" t="s">
        <v>10</v>
      </c>
      <c r="E133" s="181" t="s">
        <v>1392</v>
      </c>
      <c r="F133" s="55" t="s">
        <v>13</v>
      </c>
      <c r="G133" s="50" t="s">
        <v>1387</v>
      </c>
      <c r="H133" s="50" t="s">
        <v>1388</v>
      </c>
      <c r="I133" s="52" t="s">
        <v>780</v>
      </c>
      <c r="J133" s="24" t="s">
        <v>497</v>
      </c>
      <c r="K133" s="52" t="s">
        <v>341</v>
      </c>
      <c r="L133" s="24" t="s">
        <v>298</v>
      </c>
      <c r="M133" s="24" t="s">
        <v>186</v>
      </c>
      <c r="N133" s="24"/>
      <c r="O133" s="24"/>
      <c r="P133" s="24"/>
      <c r="Q133" s="24" t="s">
        <v>186</v>
      </c>
      <c r="R133" s="24"/>
      <c r="S133" s="21"/>
      <c r="T133" s="24"/>
      <c r="U133" s="24"/>
      <c r="V133" s="24"/>
      <c r="W133" s="24"/>
      <c r="X133" s="24"/>
      <c r="Y133" s="28">
        <f t="shared" si="30"/>
        <v>1</v>
      </c>
      <c r="Z133" s="24"/>
      <c r="AA133" s="91">
        <v>1</v>
      </c>
      <c r="AB133" s="24"/>
      <c r="AC133" s="24"/>
      <c r="AD133" s="24"/>
      <c r="AE133" s="24"/>
      <c r="AF133" s="24"/>
      <c r="AG133" s="24"/>
      <c r="AH133" s="24"/>
      <c r="AI133" s="24"/>
      <c r="AJ133" s="24" t="s">
        <v>756</v>
      </c>
      <c r="AK133" s="24" t="s">
        <v>756</v>
      </c>
      <c r="AL133" s="24" t="s">
        <v>756</v>
      </c>
      <c r="AM133" s="24" t="s">
        <v>756</v>
      </c>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v>2</v>
      </c>
      <c r="BL133" s="24">
        <v>2</v>
      </c>
      <c r="BM133" s="24">
        <v>2</v>
      </c>
      <c r="BN133" s="24">
        <v>2</v>
      </c>
      <c r="BO133" s="24">
        <v>2</v>
      </c>
      <c r="BP133" s="24">
        <v>2</v>
      </c>
      <c r="BQ133" s="24">
        <v>2</v>
      </c>
      <c r="BR133" s="24">
        <v>2</v>
      </c>
      <c r="BS133" s="24">
        <v>2</v>
      </c>
      <c r="BT133" s="24">
        <v>2</v>
      </c>
      <c r="BU133" s="24">
        <v>2</v>
      </c>
      <c r="BV133" s="24">
        <v>2</v>
      </c>
      <c r="BW133" s="24">
        <v>2</v>
      </c>
      <c r="BX133" s="24">
        <v>2</v>
      </c>
      <c r="BY133" s="24">
        <v>2</v>
      </c>
      <c r="BZ133" s="24">
        <v>1</v>
      </c>
      <c r="CA133" s="24">
        <v>2</v>
      </c>
      <c r="CB133" s="24">
        <v>2</v>
      </c>
      <c r="CC133" s="24">
        <v>2</v>
      </c>
      <c r="CD133" s="24">
        <v>2</v>
      </c>
      <c r="CE133" s="24">
        <v>2</v>
      </c>
      <c r="CF133" s="24">
        <v>2</v>
      </c>
      <c r="CG133" s="24">
        <v>2</v>
      </c>
      <c r="CH133" s="24">
        <v>2</v>
      </c>
      <c r="CI133" s="24">
        <v>2</v>
      </c>
      <c r="CJ133" s="24">
        <v>2</v>
      </c>
      <c r="CK133" s="24">
        <v>1</v>
      </c>
      <c r="CL133" s="24">
        <v>1</v>
      </c>
      <c r="CM133" s="57">
        <f t="shared" si="53"/>
        <v>25</v>
      </c>
      <c r="CN133" s="67">
        <f>CM133/COUNTA($BK133:$CL133)</f>
        <v>0.8928571428571429</v>
      </c>
      <c r="CO133" s="57">
        <f t="shared" si="55"/>
        <v>3</v>
      </c>
      <c r="CP133" s="67">
        <f>CO133/COUNTA($BK133:$CL133)</f>
        <v>0.10714285714285714</v>
      </c>
      <c r="CQ133" s="57">
        <f t="shared" si="57"/>
        <v>0</v>
      </c>
      <c r="CR133" s="67">
        <f>CQ133/COUNTA($BK133:$CL133)</f>
        <v>0</v>
      </c>
      <c r="CS133" s="57">
        <f>(((CM133*2)+(CO133*1)+(CQ133*0)))/COUNTA($BK133:$CL133)</f>
        <v>1.8928571428571428</v>
      </c>
      <c r="CT133" s="57" t="str">
        <f>IF(CS133&gt;=1.6,"Đạt mục tiêu",IF(CS133&gt;=1,"Cần cố gắng","Chưa đạt"))</f>
        <v>Đạt mục tiêu</v>
      </c>
    </row>
    <row r="134" spans="1:98" ht="78.75" customHeight="1">
      <c r="A134" s="21">
        <v>31</v>
      </c>
      <c r="B134" s="24">
        <v>186</v>
      </c>
      <c r="C134" s="196"/>
      <c r="D134" s="22" t="s">
        <v>10</v>
      </c>
      <c r="E134" s="190"/>
      <c r="F134" s="55" t="s">
        <v>13</v>
      </c>
      <c r="G134" s="50" t="s">
        <v>1389</v>
      </c>
      <c r="H134" s="50" t="s">
        <v>1390</v>
      </c>
      <c r="I134" s="52" t="s">
        <v>780</v>
      </c>
      <c r="J134" s="24" t="s">
        <v>497</v>
      </c>
      <c r="K134" s="52" t="s">
        <v>341</v>
      </c>
      <c r="L134" s="24" t="s">
        <v>298</v>
      </c>
      <c r="M134" s="24" t="s">
        <v>186</v>
      </c>
      <c r="N134" s="24" t="s">
        <v>186</v>
      </c>
      <c r="O134" s="24"/>
      <c r="P134" s="24"/>
      <c r="Q134" s="24"/>
      <c r="R134" s="24"/>
      <c r="S134" s="21"/>
      <c r="T134" s="24"/>
      <c r="U134" s="24"/>
      <c r="V134" s="24"/>
      <c r="W134" s="24"/>
      <c r="X134" s="24"/>
      <c r="Y134" s="28">
        <f t="shared" si="30"/>
        <v>1</v>
      </c>
      <c r="Z134" s="24"/>
      <c r="AA134" s="91">
        <v>1</v>
      </c>
      <c r="AB134" s="24" t="s">
        <v>756</v>
      </c>
      <c r="AC134" s="24" t="s">
        <v>756</v>
      </c>
      <c r="AD134" s="24" t="s">
        <v>756</v>
      </c>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v>2</v>
      </c>
      <c r="BL134" s="24">
        <v>2</v>
      </c>
      <c r="BM134" s="24">
        <v>2</v>
      </c>
      <c r="BN134" s="24">
        <v>2</v>
      </c>
      <c r="BO134" s="24">
        <v>2</v>
      </c>
      <c r="BP134" s="24">
        <v>2</v>
      </c>
      <c r="BQ134" s="24">
        <v>2</v>
      </c>
      <c r="BR134" s="24">
        <v>2</v>
      </c>
      <c r="BS134" s="24">
        <v>2</v>
      </c>
      <c r="BT134" s="24">
        <v>2</v>
      </c>
      <c r="BU134" s="24">
        <v>2</v>
      </c>
      <c r="BV134" s="24">
        <v>2</v>
      </c>
      <c r="BW134" s="24">
        <v>2</v>
      </c>
      <c r="BX134" s="24">
        <v>2</v>
      </c>
      <c r="BY134" s="24">
        <v>2</v>
      </c>
      <c r="BZ134" s="24">
        <v>1</v>
      </c>
      <c r="CA134" s="24">
        <v>2</v>
      </c>
      <c r="CB134" s="24">
        <v>2</v>
      </c>
      <c r="CC134" s="24">
        <v>2</v>
      </c>
      <c r="CD134" s="24">
        <v>2</v>
      </c>
      <c r="CE134" s="24">
        <v>2</v>
      </c>
      <c r="CF134" s="24">
        <v>2</v>
      </c>
      <c r="CG134" s="24">
        <v>2</v>
      </c>
      <c r="CH134" s="24">
        <v>2</v>
      </c>
      <c r="CI134" s="24">
        <v>2</v>
      </c>
      <c r="CJ134" s="24">
        <v>2</v>
      </c>
      <c r="CK134" s="24">
        <v>1</v>
      </c>
      <c r="CL134" s="24">
        <v>1</v>
      </c>
      <c r="CM134" s="57">
        <f t="shared" si="53"/>
        <v>25</v>
      </c>
      <c r="CN134" s="67">
        <f>CM134/COUNTA($BK134:$CL134)</f>
        <v>0.8928571428571429</v>
      </c>
      <c r="CO134" s="57">
        <f t="shared" si="55"/>
        <v>3</v>
      </c>
      <c r="CP134" s="67">
        <f>CO134/COUNTA($BK134:$CL134)</f>
        <v>0.10714285714285714</v>
      </c>
      <c r="CQ134" s="57">
        <f t="shared" si="57"/>
        <v>0</v>
      </c>
      <c r="CR134" s="67">
        <f>CQ134/COUNTA($BK134:$CL134)</f>
        <v>0</v>
      </c>
      <c r="CS134" s="57">
        <f>(((CM134*2)+(CO134*1)+(CQ134*0)))/COUNTA($BK134:$CL134)</f>
        <v>1.8928571428571428</v>
      </c>
      <c r="CT134" s="57" t="str">
        <f>IF(CS134&gt;=1.6,"Đạt mục tiêu",IF(CS134&gt;=1,"Cần cố gắng","Chưa đạt"))</f>
        <v>Đạt mục tiêu</v>
      </c>
    </row>
    <row r="135" spans="1:98" ht="72.75" hidden="1" customHeight="1">
      <c r="A135" s="21">
        <v>129</v>
      </c>
      <c r="B135" s="24">
        <v>186</v>
      </c>
      <c r="C135" s="197"/>
      <c r="D135" s="22" t="s">
        <v>10</v>
      </c>
      <c r="E135" s="182"/>
      <c r="F135" s="55" t="s">
        <v>13</v>
      </c>
      <c r="G135" s="50" t="s">
        <v>1391</v>
      </c>
      <c r="H135" s="50" t="s">
        <v>1393</v>
      </c>
      <c r="I135" s="52" t="s">
        <v>780</v>
      </c>
      <c r="J135" s="24" t="s">
        <v>497</v>
      </c>
      <c r="K135" s="52" t="s">
        <v>341</v>
      </c>
      <c r="L135" s="24" t="s">
        <v>298</v>
      </c>
      <c r="M135" s="24" t="s">
        <v>186</v>
      </c>
      <c r="N135" s="24"/>
      <c r="O135" s="24" t="s">
        <v>186</v>
      </c>
      <c r="P135" s="24"/>
      <c r="Q135" s="24"/>
      <c r="R135" s="24"/>
      <c r="S135" s="21"/>
      <c r="T135" s="24"/>
      <c r="U135" s="24"/>
      <c r="V135" s="24"/>
      <c r="W135" s="24"/>
      <c r="X135" s="24"/>
      <c r="Y135" s="28">
        <f t="shared" ref="Y135:Y198" si="60">COUNTIF($N135:$X135,"x")</f>
        <v>1</v>
      </c>
      <c r="Z135" s="24"/>
      <c r="AA135" s="91">
        <v>1</v>
      </c>
      <c r="AB135" s="24"/>
      <c r="AC135" s="24"/>
      <c r="AD135" s="24"/>
      <c r="AE135" s="24" t="s">
        <v>756</v>
      </c>
      <c r="AF135" s="24" t="s">
        <v>756</v>
      </c>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v>2</v>
      </c>
      <c r="BL135" s="24">
        <v>2</v>
      </c>
      <c r="BM135" s="24">
        <v>2</v>
      </c>
      <c r="BN135" s="24">
        <v>1</v>
      </c>
      <c r="BO135" s="24">
        <v>2</v>
      </c>
      <c r="BP135" s="24">
        <v>1</v>
      </c>
      <c r="BQ135" s="24">
        <v>1</v>
      </c>
      <c r="BR135" s="24">
        <v>2</v>
      </c>
      <c r="BS135" s="24">
        <v>2</v>
      </c>
      <c r="BT135" s="24">
        <v>1</v>
      </c>
      <c r="BU135" s="24">
        <v>2</v>
      </c>
      <c r="BV135" s="24">
        <v>2</v>
      </c>
      <c r="BW135" s="24">
        <v>2</v>
      </c>
      <c r="BX135" s="24">
        <v>1</v>
      </c>
      <c r="BY135" s="24">
        <v>2</v>
      </c>
      <c r="BZ135" s="24">
        <v>1</v>
      </c>
      <c r="CA135" s="24">
        <v>2</v>
      </c>
      <c r="CB135" s="24">
        <v>2</v>
      </c>
      <c r="CC135" s="24">
        <v>2</v>
      </c>
      <c r="CD135" s="24">
        <v>2</v>
      </c>
      <c r="CE135" s="24">
        <v>2</v>
      </c>
      <c r="CF135" s="24">
        <v>2</v>
      </c>
      <c r="CG135" s="24">
        <v>2</v>
      </c>
      <c r="CH135" s="24">
        <v>2</v>
      </c>
      <c r="CI135" s="24">
        <v>2</v>
      </c>
      <c r="CJ135" s="24">
        <v>2</v>
      </c>
      <c r="CK135" s="24">
        <v>1</v>
      </c>
      <c r="CL135" s="24">
        <v>1</v>
      </c>
      <c r="CM135" s="57">
        <f t="shared" si="53"/>
        <v>20</v>
      </c>
      <c r="CN135" s="67">
        <f t="shared" si="54"/>
        <v>0.7142857142857143</v>
      </c>
      <c r="CO135" s="57">
        <f t="shared" si="55"/>
        <v>8</v>
      </c>
      <c r="CP135" s="67">
        <f t="shared" si="56"/>
        <v>0.2857142857142857</v>
      </c>
      <c r="CQ135" s="57">
        <f t="shared" si="57"/>
        <v>0</v>
      </c>
      <c r="CR135" s="67">
        <f t="shared" si="58"/>
        <v>0</v>
      </c>
      <c r="CS135" s="57">
        <f t="shared" si="59"/>
        <v>1.7142857142857142</v>
      </c>
      <c r="CT135" s="57" t="str">
        <f t="shared" si="31"/>
        <v>Đạt mục tiêu</v>
      </c>
    </row>
    <row r="136" spans="1:98" ht="62.25" hidden="1" customHeight="1">
      <c r="A136" s="21">
        <v>130</v>
      </c>
      <c r="B136" s="24"/>
      <c r="C136" s="181" t="s">
        <v>177</v>
      </c>
      <c r="D136" s="191" t="s">
        <v>10</v>
      </c>
      <c r="E136" s="181" t="s">
        <v>178</v>
      </c>
      <c r="F136" s="191" t="s">
        <v>10</v>
      </c>
      <c r="G136" s="50" t="s">
        <v>178</v>
      </c>
      <c r="H136" s="50" t="s">
        <v>1019</v>
      </c>
      <c r="I136" s="52" t="s">
        <v>780</v>
      </c>
      <c r="J136" s="24" t="s">
        <v>497</v>
      </c>
      <c r="K136" s="52" t="s">
        <v>341</v>
      </c>
      <c r="L136" s="24" t="s">
        <v>298</v>
      </c>
      <c r="M136" s="24" t="s">
        <v>186</v>
      </c>
      <c r="N136" s="24"/>
      <c r="O136" s="24"/>
      <c r="P136" s="24"/>
      <c r="Q136" s="24"/>
      <c r="R136" s="24"/>
      <c r="S136" s="21" t="s">
        <v>186</v>
      </c>
      <c r="T136" s="24"/>
      <c r="U136" s="24"/>
      <c r="V136" s="24"/>
      <c r="W136" s="24"/>
      <c r="X136" s="24"/>
      <c r="Y136" s="28">
        <f t="shared" si="60"/>
        <v>1</v>
      </c>
      <c r="Z136" s="24"/>
      <c r="AA136" s="91"/>
      <c r="AB136" s="24"/>
      <c r="AC136" s="24"/>
      <c r="AD136" s="24"/>
      <c r="AE136" s="24"/>
      <c r="AF136" s="24"/>
      <c r="AG136" s="24"/>
      <c r="AH136" s="24"/>
      <c r="AI136" s="24"/>
      <c r="AJ136" s="24"/>
      <c r="AK136" s="24"/>
      <c r="AL136" s="24"/>
      <c r="AM136" s="24"/>
      <c r="AN136" s="24"/>
      <c r="AO136" s="24"/>
      <c r="AP136" s="24"/>
      <c r="AQ136" s="24"/>
      <c r="AR136" s="24" t="s">
        <v>758</v>
      </c>
      <c r="AS136" s="24" t="s">
        <v>758</v>
      </c>
      <c r="AT136" s="24"/>
      <c r="AU136" s="24"/>
      <c r="AV136" s="24"/>
      <c r="AW136" s="24"/>
      <c r="AX136" s="24"/>
      <c r="AY136" s="24"/>
      <c r="AZ136" s="24"/>
      <c r="BA136" s="24"/>
      <c r="BB136" s="24"/>
      <c r="BC136" s="24"/>
      <c r="BD136" s="24"/>
      <c r="BE136" s="24"/>
      <c r="BF136" s="24"/>
      <c r="BG136" s="24"/>
      <c r="BH136" s="24"/>
      <c r="BI136" s="24"/>
      <c r="BJ136" s="24"/>
      <c r="BK136" s="24">
        <v>2</v>
      </c>
      <c r="BL136" s="24">
        <v>2</v>
      </c>
      <c r="BM136" s="24">
        <v>2</v>
      </c>
      <c r="BN136" s="24">
        <v>1</v>
      </c>
      <c r="BO136" s="24">
        <v>1</v>
      </c>
      <c r="BP136" s="24">
        <v>2</v>
      </c>
      <c r="BQ136" s="24">
        <v>2</v>
      </c>
      <c r="BR136" s="24">
        <v>2</v>
      </c>
      <c r="BS136" s="24">
        <v>2</v>
      </c>
      <c r="BT136" s="24">
        <v>2</v>
      </c>
      <c r="BU136" s="24">
        <v>2</v>
      </c>
      <c r="BV136" s="24">
        <v>2</v>
      </c>
      <c r="BW136" s="24">
        <v>2</v>
      </c>
      <c r="BX136" s="24">
        <v>2</v>
      </c>
      <c r="BY136" s="24">
        <v>2</v>
      </c>
      <c r="BZ136" s="24">
        <v>1</v>
      </c>
      <c r="CA136" s="24">
        <v>2</v>
      </c>
      <c r="CB136" s="24">
        <v>2</v>
      </c>
      <c r="CC136" s="24">
        <v>2</v>
      </c>
      <c r="CD136" s="24">
        <v>2</v>
      </c>
      <c r="CE136" s="24">
        <v>2</v>
      </c>
      <c r="CF136" s="24">
        <v>2</v>
      </c>
      <c r="CG136" s="24">
        <v>2</v>
      </c>
      <c r="CH136" s="24">
        <v>2</v>
      </c>
      <c r="CI136" s="24">
        <v>2</v>
      </c>
      <c r="CJ136" s="24">
        <v>2</v>
      </c>
      <c r="CK136" s="24">
        <v>1</v>
      </c>
      <c r="CL136" s="24">
        <v>2</v>
      </c>
      <c r="CM136" s="57">
        <f t="shared" si="53"/>
        <v>24</v>
      </c>
      <c r="CN136" s="67">
        <f t="shared" si="54"/>
        <v>0.8571428571428571</v>
      </c>
      <c r="CO136" s="57">
        <f t="shared" si="55"/>
        <v>4</v>
      </c>
      <c r="CP136" s="67">
        <f t="shared" si="56"/>
        <v>0.14285714285714285</v>
      </c>
      <c r="CQ136" s="57">
        <f t="shared" si="57"/>
        <v>0</v>
      </c>
      <c r="CR136" s="67">
        <f t="shared" si="58"/>
        <v>0</v>
      </c>
      <c r="CS136" s="57">
        <f t="shared" si="59"/>
        <v>1.8571428571428572</v>
      </c>
      <c r="CT136" s="57" t="str">
        <f>IF(CS136&gt;=1.6,"Đạt mục tiêu",IF(CS136&gt;=1,"Cần cố gắng","Chưa đạt"))</f>
        <v>Đạt mục tiêu</v>
      </c>
    </row>
    <row r="137" spans="1:98" ht="73.5" hidden="1" customHeight="1">
      <c r="A137" s="21">
        <v>131</v>
      </c>
      <c r="B137" s="24">
        <v>187</v>
      </c>
      <c r="C137" s="182"/>
      <c r="D137" s="193"/>
      <c r="E137" s="182"/>
      <c r="F137" s="193"/>
      <c r="G137" s="50" t="s">
        <v>178</v>
      </c>
      <c r="H137" s="50" t="s">
        <v>1019</v>
      </c>
      <c r="I137" s="52" t="s">
        <v>780</v>
      </c>
      <c r="J137" s="24" t="s">
        <v>497</v>
      </c>
      <c r="K137" s="52" t="s">
        <v>341</v>
      </c>
      <c r="L137" s="24" t="s">
        <v>298</v>
      </c>
      <c r="M137" s="24" t="s">
        <v>186</v>
      </c>
      <c r="N137" s="24"/>
      <c r="O137" s="24"/>
      <c r="P137" s="24"/>
      <c r="Q137" s="24"/>
      <c r="R137" s="24" t="s">
        <v>186</v>
      </c>
      <c r="S137" s="21"/>
      <c r="T137" s="24"/>
      <c r="U137" s="24"/>
      <c r="V137" s="24"/>
      <c r="W137" s="24"/>
      <c r="X137" s="24"/>
      <c r="Y137" s="28">
        <f t="shared" si="60"/>
        <v>1</v>
      </c>
      <c r="Z137" s="24"/>
      <c r="AA137" s="91">
        <v>1</v>
      </c>
      <c r="AB137" s="24"/>
      <c r="AC137" s="24"/>
      <c r="AD137" s="24"/>
      <c r="AE137" s="24"/>
      <c r="AF137" s="24"/>
      <c r="AG137" s="24"/>
      <c r="AH137" s="24"/>
      <c r="AI137" s="24"/>
      <c r="AJ137" s="24"/>
      <c r="AK137" s="24"/>
      <c r="AL137" s="24"/>
      <c r="AM137" s="24"/>
      <c r="AN137" s="24" t="s">
        <v>758</v>
      </c>
      <c r="AO137" s="24" t="s">
        <v>758</v>
      </c>
      <c r="AP137" s="24" t="s">
        <v>758</v>
      </c>
      <c r="AQ137" s="24" t="s">
        <v>758</v>
      </c>
      <c r="AR137" s="24"/>
      <c r="AS137" s="24"/>
      <c r="AT137" s="24"/>
      <c r="AU137" s="24"/>
      <c r="AV137" s="24"/>
      <c r="AW137" s="24"/>
      <c r="AX137" s="24"/>
      <c r="AY137" s="24"/>
      <c r="AZ137" s="24"/>
      <c r="BA137" s="24"/>
      <c r="BB137" s="24"/>
      <c r="BC137" s="24"/>
      <c r="BD137" s="24"/>
      <c r="BE137" s="24"/>
      <c r="BF137" s="24"/>
      <c r="BG137" s="24"/>
      <c r="BH137" s="24"/>
      <c r="BI137" s="24"/>
      <c r="BJ137" s="24"/>
      <c r="BK137" s="24">
        <v>2</v>
      </c>
      <c r="BL137" s="24">
        <v>2</v>
      </c>
      <c r="BM137" s="24">
        <v>2</v>
      </c>
      <c r="BN137" s="24">
        <v>1</v>
      </c>
      <c r="BO137" s="24">
        <v>1</v>
      </c>
      <c r="BP137" s="24">
        <v>2</v>
      </c>
      <c r="BQ137" s="24">
        <v>2</v>
      </c>
      <c r="BR137" s="24">
        <v>2</v>
      </c>
      <c r="BS137" s="24">
        <v>2</v>
      </c>
      <c r="BT137" s="24">
        <v>2</v>
      </c>
      <c r="BU137" s="24">
        <v>2</v>
      </c>
      <c r="BV137" s="24">
        <v>2</v>
      </c>
      <c r="BW137" s="24">
        <v>2</v>
      </c>
      <c r="BX137" s="24">
        <v>2</v>
      </c>
      <c r="BY137" s="24">
        <v>2</v>
      </c>
      <c r="BZ137" s="24">
        <v>1</v>
      </c>
      <c r="CA137" s="24">
        <v>2</v>
      </c>
      <c r="CB137" s="24">
        <v>2</v>
      </c>
      <c r="CC137" s="24">
        <v>2</v>
      </c>
      <c r="CD137" s="24">
        <v>2</v>
      </c>
      <c r="CE137" s="24">
        <v>2</v>
      </c>
      <c r="CF137" s="24">
        <v>2</v>
      </c>
      <c r="CG137" s="24">
        <v>2</v>
      </c>
      <c r="CH137" s="24">
        <v>2</v>
      </c>
      <c r="CI137" s="24">
        <v>2</v>
      </c>
      <c r="CJ137" s="24">
        <v>2</v>
      </c>
      <c r="CK137" s="24">
        <v>1</v>
      </c>
      <c r="CL137" s="24">
        <v>1</v>
      </c>
      <c r="CM137" s="57">
        <f t="shared" si="53"/>
        <v>23</v>
      </c>
      <c r="CN137" s="67">
        <f t="shared" si="54"/>
        <v>0.8214285714285714</v>
      </c>
      <c r="CO137" s="57">
        <f t="shared" si="55"/>
        <v>5</v>
      </c>
      <c r="CP137" s="67">
        <f t="shared" si="56"/>
        <v>0.17857142857142858</v>
      </c>
      <c r="CQ137" s="57">
        <f t="shared" si="57"/>
        <v>0</v>
      </c>
      <c r="CR137" s="67">
        <f t="shared" si="58"/>
        <v>0</v>
      </c>
      <c r="CS137" s="57">
        <f t="shared" si="59"/>
        <v>1.8214285714285714</v>
      </c>
      <c r="CT137" s="57" t="str">
        <f t="shared" si="31"/>
        <v>Đạt mục tiêu</v>
      </c>
    </row>
    <row r="138" spans="1:98" ht="73.5" hidden="1" customHeight="1">
      <c r="A138" s="21">
        <v>132</v>
      </c>
      <c r="B138" s="24">
        <v>189</v>
      </c>
      <c r="C138" s="50" t="s">
        <v>179</v>
      </c>
      <c r="D138" s="55" t="s">
        <v>54</v>
      </c>
      <c r="E138" s="50" t="s">
        <v>163</v>
      </c>
      <c r="F138" s="55" t="s">
        <v>54</v>
      </c>
      <c r="G138" s="50" t="s">
        <v>163</v>
      </c>
      <c r="H138" s="50" t="s">
        <v>1020</v>
      </c>
      <c r="I138" s="52" t="s">
        <v>780</v>
      </c>
      <c r="J138" s="24" t="s">
        <v>497</v>
      </c>
      <c r="K138" s="52" t="s">
        <v>341</v>
      </c>
      <c r="L138" s="24" t="s">
        <v>318</v>
      </c>
      <c r="M138" s="24" t="s">
        <v>186</v>
      </c>
      <c r="N138" s="24"/>
      <c r="O138" s="24"/>
      <c r="P138" s="24"/>
      <c r="Q138" s="24"/>
      <c r="R138" s="24"/>
      <c r="S138" s="21"/>
      <c r="T138" s="24" t="s">
        <v>186</v>
      </c>
      <c r="U138" s="24"/>
      <c r="V138" s="24"/>
      <c r="W138" s="24"/>
      <c r="X138" s="24"/>
      <c r="Y138" s="28">
        <f t="shared" si="60"/>
        <v>1</v>
      </c>
      <c r="Z138" s="24"/>
      <c r="AA138" s="91">
        <v>1</v>
      </c>
      <c r="AB138" s="24"/>
      <c r="AC138" s="24"/>
      <c r="AD138" s="24"/>
      <c r="AE138" s="24"/>
      <c r="AF138" s="24"/>
      <c r="AG138" s="24"/>
      <c r="AH138" s="24"/>
      <c r="AI138" s="24"/>
      <c r="AJ138" s="24"/>
      <c r="AK138" s="24"/>
      <c r="AL138" s="24"/>
      <c r="AM138" s="24"/>
      <c r="AN138" s="24"/>
      <c r="AO138" s="24"/>
      <c r="AP138" s="24"/>
      <c r="AQ138" s="24"/>
      <c r="AR138" s="24"/>
      <c r="AS138" s="24"/>
      <c r="AT138" s="24" t="s">
        <v>758</v>
      </c>
      <c r="AU138" s="24" t="s">
        <v>758</v>
      </c>
      <c r="AV138" s="24" t="s">
        <v>758</v>
      </c>
      <c r="AW138" s="24" t="s">
        <v>758</v>
      </c>
      <c r="AX138" s="24"/>
      <c r="AY138" s="24"/>
      <c r="AZ138" s="24"/>
      <c r="BA138" s="24"/>
      <c r="BB138" s="24"/>
      <c r="BC138" s="24"/>
      <c r="BD138" s="24"/>
      <c r="BE138" s="24"/>
      <c r="BF138" s="24"/>
      <c r="BG138" s="24"/>
      <c r="BH138" s="24"/>
      <c r="BI138" s="24"/>
      <c r="BJ138" s="24"/>
      <c r="BK138" s="24">
        <v>2</v>
      </c>
      <c r="BL138" s="24">
        <v>1</v>
      </c>
      <c r="BM138" s="24">
        <v>2</v>
      </c>
      <c r="BN138" s="24">
        <v>1</v>
      </c>
      <c r="BO138" s="24">
        <v>2</v>
      </c>
      <c r="BP138" s="24">
        <v>2</v>
      </c>
      <c r="BQ138" s="24">
        <v>2</v>
      </c>
      <c r="BR138" s="24">
        <v>2</v>
      </c>
      <c r="BS138" s="24">
        <v>2</v>
      </c>
      <c r="BT138" s="24">
        <v>2</v>
      </c>
      <c r="BU138" s="24">
        <v>2</v>
      </c>
      <c r="BV138" s="24">
        <v>2</v>
      </c>
      <c r="BW138" s="24">
        <v>2</v>
      </c>
      <c r="BX138" s="24">
        <v>2</v>
      </c>
      <c r="BY138" s="24">
        <v>2</v>
      </c>
      <c r="BZ138" s="24">
        <v>1</v>
      </c>
      <c r="CA138" s="24">
        <v>2</v>
      </c>
      <c r="CB138" s="24">
        <v>2</v>
      </c>
      <c r="CC138" s="24">
        <v>2</v>
      </c>
      <c r="CD138" s="24">
        <v>1</v>
      </c>
      <c r="CE138" s="24">
        <v>2</v>
      </c>
      <c r="CF138" s="24">
        <v>2</v>
      </c>
      <c r="CG138" s="24">
        <v>2</v>
      </c>
      <c r="CH138" s="24">
        <v>2</v>
      </c>
      <c r="CI138" s="24">
        <v>2</v>
      </c>
      <c r="CJ138" s="24">
        <v>2</v>
      </c>
      <c r="CK138" s="24">
        <v>1</v>
      </c>
      <c r="CL138" s="24">
        <v>2</v>
      </c>
      <c r="CM138" s="57">
        <f t="shared" si="53"/>
        <v>23</v>
      </c>
      <c r="CN138" s="67">
        <f t="shared" si="54"/>
        <v>0.8214285714285714</v>
      </c>
      <c r="CO138" s="57">
        <f t="shared" si="55"/>
        <v>5</v>
      </c>
      <c r="CP138" s="67">
        <f t="shared" si="56"/>
        <v>0.17857142857142858</v>
      </c>
      <c r="CQ138" s="57">
        <f t="shared" si="57"/>
        <v>0</v>
      </c>
      <c r="CR138" s="67">
        <f t="shared" si="58"/>
        <v>0</v>
      </c>
      <c r="CS138" s="57">
        <f t="shared" si="59"/>
        <v>1.8214285714285714</v>
      </c>
      <c r="CT138" s="57" t="str">
        <f t="shared" si="31"/>
        <v>Đạt mục tiêu</v>
      </c>
    </row>
    <row r="139" spans="1:98" ht="62.25" hidden="1" customHeight="1">
      <c r="A139" s="21">
        <v>133</v>
      </c>
      <c r="B139" s="24">
        <v>190</v>
      </c>
      <c r="C139" s="195" t="s">
        <v>184</v>
      </c>
      <c r="D139" s="55" t="s">
        <v>11</v>
      </c>
      <c r="E139" s="50" t="s">
        <v>164</v>
      </c>
      <c r="F139" s="55" t="s">
        <v>11</v>
      </c>
      <c r="G139" s="50" t="s">
        <v>164</v>
      </c>
      <c r="H139" s="50" t="s">
        <v>1021</v>
      </c>
      <c r="I139" s="52" t="s">
        <v>780</v>
      </c>
      <c r="J139" s="24" t="s">
        <v>497</v>
      </c>
      <c r="K139" s="52" t="s">
        <v>341</v>
      </c>
      <c r="L139" s="24" t="s">
        <v>298</v>
      </c>
      <c r="M139" s="24" t="s">
        <v>186</v>
      </c>
      <c r="N139" s="24"/>
      <c r="O139" s="24"/>
      <c r="P139" s="24"/>
      <c r="Q139" s="24"/>
      <c r="R139" s="24"/>
      <c r="S139" s="21"/>
      <c r="T139" s="24"/>
      <c r="U139" s="24" t="s">
        <v>186</v>
      </c>
      <c r="V139" s="24"/>
      <c r="W139" s="24"/>
      <c r="X139" s="24"/>
      <c r="Y139" s="28">
        <f t="shared" si="60"/>
        <v>1</v>
      </c>
      <c r="Z139" s="24"/>
      <c r="AA139" s="91">
        <v>1</v>
      </c>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t="s">
        <v>756</v>
      </c>
      <c r="AY139" s="24" t="s">
        <v>756</v>
      </c>
      <c r="AZ139" s="24" t="s">
        <v>756</v>
      </c>
      <c r="BA139" s="24" t="s">
        <v>756</v>
      </c>
      <c r="BB139" s="24"/>
      <c r="BC139" s="24"/>
      <c r="BD139" s="24"/>
      <c r="BE139" s="24"/>
      <c r="BF139" s="24"/>
      <c r="BG139" s="24"/>
      <c r="BH139" s="24"/>
      <c r="BI139" s="24"/>
      <c r="BJ139" s="24"/>
      <c r="BK139" s="24">
        <v>2</v>
      </c>
      <c r="BL139" s="24">
        <v>2</v>
      </c>
      <c r="BM139" s="24">
        <v>2</v>
      </c>
      <c r="BN139" s="24">
        <v>1</v>
      </c>
      <c r="BO139" s="24">
        <v>2</v>
      </c>
      <c r="BP139" s="24">
        <v>2</v>
      </c>
      <c r="BQ139" s="24">
        <v>2</v>
      </c>
      <c r="BR139" s="24">
        <v>2</v>
      </c>
      <c r="BS139" s="24">
        <v>2</v>
      </c>
      <c r="BT139" s="24">
        <v>2</v>
      </c>
      <c r="BU139" s="24">
        <v>2</v>
      </c>
      <c r="BV139" s="24">
        <v>2</v>
      </c>
      <c r="BW139" s="24">
        <v>2</v>
      </c>
      <c r="BX139" s="24">
        <v>2</v>
      </c>
      <c r="BY139" s="24">
        <v>2</v>
      </c>
      <c r="BZ139" s="24">
        <v>1</v>
      </c>
      <c r="CA139" s="24">
        <v>2</v>
      </c>
      <c r="CB139" s="24">
        <v>2</v>
      </c>
      <c r="CC139" s="24">
        <v>2</v>
      </c>
      <c r="CD139" s="24">
        <v>1</v>
      </c>
      <c r="CE139" s="24">
        <v>2</v>
      </c>
      <c r="CF139" s="24">
        <v>2</v>
      </c>
      <c r="CG139" s="24">
        <v>2</v>
      </c>
      <c r="CH139" s="24">
        <v>2</v>
      </c>
      <c r="CI139" s="24">
        <v>2</v>
      </c>
      <c r="CJ139" s="24">
        <v>2</v>
      </c>
      <c r="CK139" s="24">
        <v>1</v>
      </c>
      <c r="CL139" s="24">
        <v>2</v>
      </c>
      <c r="CM139" s="57">
        <f t="shared" si="53"/>
        <v>24</v>
      </c>
      <c r="CN139" s="67">
        <f t="shared" si="54"/>
        <v>0.8571428571428571</v>
      </c>
      <c r="CO139" s="57">
        <f t="shared" si="55"/>
        <v>4</v>
      </c>
      <c r="CP139" s="67">
        <f t="shared" si="56"/>
        <v>0.14285714285714285</v>
      </c>
      <c r="CQ139" s="57">
        <f t="shared" si="57"/>
        <v>0</v>
      </c>
      <c r="CR139" s="67">
        <f t="shared" si="58"/>
        <v>0</v>
      </c>
      <c r="CS139" s="57">
        <f t="shared" si="59"/>
        <v>1.8571428571428572</v>
      </c>
      <c r="CT139" s="57" t="str">
        <f t="shared" si="31"/>
        <v>Đạt mục tiêu</v>
      </c>
    </row>
    <row r="140" spans="1:98" ht="62.25" hidden="1" customHeight="1">
      <c r="A140" s="21">
        <v>134</v>
      </c>
      <c r="B140" s="24"/>
      <c r="C140" s="196"/>
      <c r="D140" s="191" t="s">
        <v>11</v>
      </c>
      <c r="E140" s="181" t="s">
        <v>165</v>
      </c>
      <c r="F140" s="191" t="s">
        <v>11</v>
      </c>
      <c r="G140" s="50" t="s">
        <v>165</v>
      </c>
      <c r="H140" s="50" t="s">
        <v>1359</v>
      </c>
      <c r="I140" s="52" t="s">
        <v>780</v>
      </c>
      <c r="J140" s="24" t="s">
        <v>497</v>
      </c>
      <c r="K140" s="52" t="s">
        <v>341</v>
      </c>
      <c r="L140" s="24" t="s">
        <v>298</v>
      </c>
      <c r="M140" s="24" t="s">
        <v>186</v>
      </c>
      <c r="N140" s="24"/>
      <c r="O140" s="24"/>
      <c r="P140" s="24"/>
      <c r="Q140" s="24"/>
      <c r="R140" s="24"/>
      <c r="S140" s="21" t="s">
        <v>186</v>
      </c>
      <c r="T140" s="24"/>
      <c r="U140" s="24"/>
      <c r="V140" s="24"/>
      <c r="W140" s="24"/>
      <c r="X140" s="24"/>
      <c r="Y140" s="28">
        <f t="shared" si="60"/>
        <v>1</v>
      </c>
      <c r="Z140" s="24"/>
      <c r="AA140" s="91"/>
      <c r="AB140" s="24"/>
      <c r="AC140" s="24"/>
      <c r="AD140" s="24"/>
      <c r="AE140" s="24"/>
      <c r="AF140" s="24"/>
      <c r="AG140" s="24"/>
      <c r="AH140" s="24"/>
      <c r="AI140" s="24"/>
      <c r="AJ140" s="24"/>
      <c r="AK140" s="24"/>
      <c r="AL140" s="24"/>
      <c r="AM140" s="24"/>
      <c r="AN140" s="24"/>
      <c r="AO140" s="24"/>
      <c r="AP140" s="24"/>
      <c r="AQ140" s="24"/>
      <c r="AR140" s="24" t="s">
        <v>756</v>
      </c>
      <c r="AS140" s="24" t="s">
        <v>756</v>
      </c>
      <c r="AT140" s="24"/>
      <c r="AU140" s="24"/>
      <c r="AV140" s="24"/>
      <c r="AW140" s="24"/>
      <c r="AX140" s="24"/>
      <c r="AY140" s="24"/>
      <c r="AZ140" s="24"/>
      <c r="BA140" s="24"/>
      <c r="BB140" s="24"/>
      <c r="BC140" s="24"/>
      <c r="BD140" s="24"/>
      <c r="BE140" s="24"/>
      <c r="BF140" s="24"/>
      <c r="BG140" s="24"/>
      <c r="BH140" s="24"/>
      <c r="BI140" s="24"/>
      <c r="BJ140" s="24"/>
      <c r="BK140" s="24">
        <v>2</v>
      </c>
      <c r="BL140" s="24">
        <v>2</v>
      </c>
      <c r="BM140" s="24">
        <v>2</v>
      </c>
      <c r="BN140" s="24">
        <v>2</v>
      </c>
      <c r="BO140" s="24">
        <v>2</v>
      </c>
      <c r="BP140" s="24">
        <v>2</v>
      </c>
      <c r="BQ140" s="24">
        <v>2</v>
      </c>
      <c r="BR140" s="24">
        <v>2</v>
      </c>
      <c r="BS140" s="24">
        <v>2</v>
      </c>
      <c r="BT140" s="24">
        <v>2</v>
      </c>
      <c r="BU140" s="24">
        <v>2</v>
      </c>
      <c r="BV140" s="24">
        <v>2</v>
      </c>
      <c r="BW140" s="24">
        <v>2</v>
      </c>
      <c r="BX140" s="24">
        <v>2</v>
      </c>
      <c r="BY140" s="24">
        <v>2</v>
      </c>
      <c r="BZ140" s="24">
        <v>2</v>
      </c>
      <c r="CA140" s="24">
        <v>2</v>
      </c>
      <c r="CB140" s="24">
        <v>2</v>
      </c>
      <c r="CC140" s="24">
        <v>2</v>
      </c>
      <c r="CD140" s="24">
        <v>2</v>
      </c>
      <c r="CE140" s="24">
        <v>2</v>
      </c>
      <c r="CF140" s="24">
        <v>2</v>
      </c>
      <c r="CG140" s="24">
        <v>2</v>
      </c>
      <c r="CH140" s="24">
        <v>2</v>
      </c>
      <c r="CI140" s="24">
        <v>2</v>
      </c>
      <c r="CJ140" s="24">
        <v>2</v>
      </c>
      <c r="CK140" s="24">
        <v>2</v>
      </c>
      <c r="CL140" s="24">
        <v>2</v>
      </c>
      <c r="CM140" s="57">
        <f t="shared" si="53"/>
        <v>28</v>
      </c>
      <c r="CN140" s="67">
        <f t="shared" si="54"/>
        <v>1</v>
      </c>
      <c r="CO140" s="57">
        <f t="shared" si="55"/>
        <v>0</v>
      </c>
      <c r="CP140" s="67">
        <f t="shared" si="56"/>
        <v>0</v>
      </c>
      <c r="CQ140" s="57">
        <f t="shared" si="57"/>
        <v>0</v>
      </c>
      <c r="CR140" s="67">
        <f t="shared" si="58"/>
        <v>0</v>
      </c>
      <c r="CS140" s="57">
        <f t="shared" si="59"/>
        <v>2</v>
      </c>
      <c r="CT140" s="57" t="str">
        <f>IF(CS140&gt;=1.6,"Đạt mục tiêu",IF(CS140&gt;=1,"Cần cố gắng","Chưa đạt"))</f>
        <v>Đạt mục tiêu</v>
      </c>
    </row>
    <row r="141" spans="1:98" ht="62.25" hidden="1" customHeight="1">
      <c r="A141" s="21">
        <v>135</v>
      </c>
      <c r="B141" s="24">
        <v>191</v>
      </c>
      <c r="C141" s="196"/>
      <c r="D141" s="193"/>
      <c r="E141" s="182"/>
      <c r="F141" s="193"/>
      <c r="G141" s="50" t="s">
        <v>165</v>
      </c>
      <c r="H141" s="50" t="s">
        <v>1359</v>
      </c>
      <c r="I141" s="52" t="s">
        <v>780</v>
      </c>
      <c r="J141" s="24" t="s">
        <v>497</v>
      </c>
      <c r="K141" s="52" t="s">
        <v>341</v>
      </c>
      <c r="L141" s="24" t="s">
        <v>298</v>
      </c>
      <c r="M141" s="24" t="s">
        <v>186</v>
      </c>
      <c r="N141" s="24"/>
      <c r="O141" s="24"/>
      <c r="P141" s="24"/>
      <c r="Q141" s="24"/>
      <c r="R141" s="24"/>
      <c r="S141" s="21"/>
      <c r="T141" s="24"/>
      <c r="U141" s="24"/>
      <c r="V141" s="24" t="s">
        <v>186</v>
      </c>
      <c r="W141" s="24"/>
      <c r="X141" s="24"/>
      <c r="Y141" s="28">
        <f t="shared" si="60"/>
        <v>1</v>
      </c>
      <c r="Z141" s="24"/>
      <c r="AA141" s="91">
        <v>1</v>
      </c>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t="s">
        <v>756</v>
      </c>
      <c r="BC141" s="24" t="s">
        <v>756</v>
      </c>
      <c r="BD141" s="24" t="s">
        <v>756</v>
      </c>
      <c r="BE141" s="24"/>
      <c r="BF141" s="24"/>
      <c r="BG141" s="24"/>
      <c r="BH141" s="24"/>
      <c r="BI141" s="24"/>
      <c r="BJ141" s="24"/>
      <c r="BK141" s="24">
        <v>2</v>
      </c>
      <c r="BL141" s="24">
        <v>2</v>
      </c>
      <c r="BM141" s="24">
        <v>2</v>
      </c>
      <c r="BN141" s="24">
        <v>2</v>
      </c>
      <c r="BO141" s="24">
        <v>2</v>
      </c>
      <c r="BP141" s="24">
        <v>2</v>
      </c>
      <c r="BQ141" s="24">
        <v>2</v>
      </c>
      <c r="BR141" s="24">
        <v>2</v>
      </c>
      <c r="BS141" s="24">
        <v>2</v>
      </c>
      <c r="BT141" s="24">
        <v>2</v>
      </c>
      <c r="BU141" s="24">
        <v>2</v>
      </c>
      <c r="BV141" s="24">
        <v>2</v>
      </c>
      <c r="BW141" s="24">
        <v>2</v>
      </c>
      <c r="BX141" s="24">
        <v>2</v>
      </c>
      <c r="BY141" s="24">
        <v>2</v>
      </c>
      <c r="BZ141" s="24">
        <v>2</v>
      </c>
      <c r="CA141" s="24">
        <v>2</v>
      </c>
      <c r="CB141" s="24">
        <v>2</v>
      </c>
      <c r="CC141" s="24">
        <v>2</v>
      </c>
      <c r="CD141" s="24">
        <v>2</v>
      </c>
      <c r="CE141" s="24">
        <v>2</v>
      </c>
      <c r="CF141" s="24">
        <v>2</v>
      </c>
      <c r="CG141" s="24">
        <v>2</v>
      </c>
      <c r="CH141" s="24">
        <v>2</v>
      </c>
      <c r="CI141" s="24">
        <v>2</v>
      </c>
      <c r="CJ141" s="24">
        <v>2</v>
      </c>
      <c r="CK141" s="24">
        <v>2</v>
      </c>
      <c r="CL141" s="24">
        <v>2</v>
      </c>
      <c r="CM141" s="57">
        <f t="shared" si="53"/>
        <v>28</v>
      </c>
      <c r="CN141" s="67">
        <f t="shared" si="54"/>
        <v>1</v>
      </c>
      <c r="CO141" s="57">
        <f t="shared" si="55"/>
        <v>0</v>
      </c>
      <c r="CP141" s="67">
        <f t="shared" si="56"/>
        <v>0</v>
      </c>
      <c r="CQ141" s="57">
        <f t="shared" si="57"/>
        <v>0</v>
      </c>
      <c r="CR141" s="67">
        <f t="shared" si="58"/>
        <v>0</v>
      </c>
      <c r="CS141" s="57">
        <f t="shared" si="59"/>
        <v>2</v>
      </c>
      <c r="CT141" s="57" t="str">
        <f t="shared" si="31"/>
        <v>Đạt mục tiêu</v>
      </c>
    </row>
    <row r="142" spans="1:98" ht="62.25" hidden="1" customHeight="1">
      <c r="A142" s="21">
        <v>136</v>
      </c>
      <c r="B142" s="24"/>
      <c r="C142" s="196"/>
      <c r="D142" s="191" t="s">
        <v>10</v>
      </c>
      <c r="E142" s="181" t="s">
        <v>90</v>
      </c>
      <c r="F142" s="191" t="s">
        <v>10</v>
      </c>
      <c r="G142" s="50" t="s">
        <v>90</v>
      </c>
      <c r="H142" s="50" t="s">
        <v>691</v>
      </c>
      <c r="I142" s="52" t="s">
        <v>780</v>
      </c>
      <c r="J142" s="24" t="s">
        <v>330</v>
      </c>
      <c r="K142" s="52" t="s">
        <v>341</v>
      </c>
      <c r="L142" s="24" t="s">
        <v>298</v>
      </c>
      <c r="M142" s="24" t="s">
        <v>186</v>
      </c>
      <c r="N142" s="24"/>
      <c r="O142" s="24"/>
      <c r="P142" s="24"/>
      <c r="Q142" s="24"/>
      <c r="R142" s="24"/>
      <c r="S142" s="21" t="s">
        <v>186</v>
      </c>
      <c r="T142" s="24"/>
      <c r="U142" s="24"/>
      <c r="V142" s="24"/>
      <c r="W142" s="24"/>
      <c r="X142" s="24"/>
      <c r="Y142" s="28">
        <f t="shared" si="60"/>
        <v>1</v>
      </c>
      <c r="Z142" s="24"/>
      <c r="AA142" s="91"/>
      <c r="AB142" s="24"/>
      <c r="AC142" s="24"/>
      <c r="AD142" s="24"/>
      <c r="AE142" s="24"/>
      <c r="AF142" s="24"/>
      <c r="AG142" s="24"/>
      <c r="AH142" s="24"/>
      <c r="AI142" s="24"/>
      <c r="AJ142" s="24"/>
      <c r="AK142" s="24"/>
      <c r="AL142" s="24"/>
      <c r="AM142" s="24"/>
      <c r="AN142" s="24"/>
      <c r="AO142" s="24"/>
      <c r="AP142" s="24"/>
      <c r="AQ142" s="24"/>
      <c r="AR142" s="24" t="s">
        <v>753</v>
      </c>
      <c r="AS142" s="24" t="s">
        <v>753</v>
      </c>
      <c r="AT142" s="24"/>
      <c r="AU142" s="24"/>
      <c r="AV142" s="24"/>
      <c r="AW142" s="24"/>
      <c r="AX142" s="24"/>
      <c r="AY142" s="24"/>
      <c r="AZ142" s="24"/>
      <c r="BA142" s="24"/>
      <c r="BB142" s="24"/>
      <c r="BC142" s="24"/>
      <c r="BD142" s="24"/>
      <c r="BE142" s="24"/>
      <c r="BF142" s="24"/>
      <c r="BG142" s="24"/>
      <c r="BH142" s="24"/>
      <c r="BI142" s="24"/>
      <c r="BJ142" s="24"/>
      <c r="BK142" s="24">
        <v>2</v>
      </c>
      <c r="BL142" s="24">
        <v>2</v>
      </c>
      <c r="BM142" s="24">
        <v>2</v>
      </c>
      <c r="BN142" s="24">
        <v>2</v>
      </c>
      <c r="BO142" s="24">
        <v>2</v>
      </c>
      <c r="BP142" s="24">
        <v>2</v>
      </c>
      <c r="BQ142" s="24">
        <v>2</v>
      </c>
      <c r="BR142" s="24">
        <v>2</v>
      </c>
      <c r="BS142" s="24">
        <v>2</v>
      </c>
      <c r="BT142" s="24">
        <v>2</v>
      </c>
      <c r="BU142" s="24">
        <v>2</v>
      </c>
      <c r="BV142" s="24">
        <v>2</v>
      </c>
      <c r="BW142" s="24">
        <v>2</v>
      </c>
      <c r="BX142" s="24">
        <v>2</v>
      </c>
      <c r="BY142" s="24">
        <v>2</v>
      </c>
      <c r="BZ142" s="24">
        <v>2</v>
      </c>
      <c r="CA142" s="24">
        <v>2</v>
      </c>
      <c r="CB142" s="24">
        <v>2</v>
      </c>
      <c r="CC142" s="24">
        <v>2</v>
      </c>
      <c r="CD142" s="24">
        <v>2</v>
      </c>
      <c r="CE142" s="24">
        <v>2</v>
      </c>
      <c r="CF142" s="24">
        <v>2</v>
      </c>
      <c r="CG142" s="24">
        <v>2</v>
      </c>
      <c r="CH142" s="24">
        <v>2</v>
      </c>
      <c r="CI142" s="24">
        <v>2</v>
      </c>
      <c r="CJ142" s="24">
        <v>2</v>
      </c>
      <c r="CK142" s="24">
        <v>2</v>
      </c>
      <c r="CL142" s="24">
        <v>2</v>
      </c>
      <c r="CM142" s="57">
        <f t="shared" si="53"/>
        <v>28</v>
      </c>
      <c r="CN142" s="67">
        <f t="shared" si="54"/>
        <v>1</v>
      </c>
      <c r="CO142" s="57">
        <f t="shared" si="55"/>
        <v>0</v>
      </c>
      <c r="CP142" s="67">
        <f t="shared" si="56"/>
        <v>0</v>
      </c>
      <c r="CQ142" s="57">
        <f t="shared" si="57"/>
        <v>0</v>
      </c>
      <c r="CR142" s="67">
        <f t="shared" si="58"/>
        <v>0</v>
      </c>
      <c r="CS142" s="57">
        <f t="shared" si="59"/>
        <v>2</v>
      </c>
      <c r="CT142" s="57" t="str">
        <f>IF(CS142&gt;=1.6,"Đạt mục tiêu",IF(CS142&gt;=1,"Cần cố gắng","Chưa đạt"))</f>
        <v>Đạt mục tiêu</v>
      </c>
    </row>
    <row r="143" spans="1:98" ht="62.25" hidden="1" customHeight="1">
      <c r="A143" s="21">
        <v>137</v>
      </c>
      <c r="B143" s="24">
        <v>198</v>
      </c>
      <c r="C143" s="196"/>
      <c r="D143" s="193"/>
      <c r="E143" s="182"/>
      <c r="F143" s="193"/>
      <c r="G143" s="50" t="s">
        <v>90</v>
      </c>
      <c r="H143" s="50" t="s">
        <v>691</v>
      </c>
      <c r="I143" s="52" t="s">
        <v>780</v>
      </c>
      <c r="J143" s="24" t="s">
        <v>330</v>
      </c>
      <c r="K143" s="52" t="s">
        <v>341</v>
      </c>
      <c r="L143" s="24" t="s">
        <v>298</v>
      </c>
      <c r="M143" s="24" t="s">
        <v>186</v>
      </c>
      <c r="N143" s="24"/>
      <c r="O143" s="24"/>
      <c r="P143" s="24"/>
      <c r="Q143" s="24"/>
      <c r="R143" s="24"/>
      <c r="S143" s="21"/>
      <c r="T143" s="24"/>
      <c r="U143" s="24"/>
      <c r="V143" s="24"/>
      <c r="W143" s="24" t="s">
        <v>186</v>
      </c>
      <c r="X143" s="24"/>
      <c r="Y143" s="28">
        <f t="shared" si="60"/>
        <v>1</v>
      </c>
      <c r="Z143" s="24"/>
      <c r="AA143" s="91">
        <v>1</v>
      </c>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t="s">
        <v>753</v>
      </c>
      <c r="BF143" s="24" t="s">
        <v>753</v>
      </c>
      <c r="BG143" s="24" t="s">
        <v>753</v>
      </c>
      <c r="BH143" s="24"/>
      <c r="BI143" s="24"/>
      <c r="BJ143" s="24"/>
      <c r="BK143" s="24">
        <v>2</v>
      </c>
      <c r="BL143" s="24">
        <v>2</v>
      </c>
      <c r="BM143" s="24">
        <v>2</v>
      </c>
      <c r="BN143" s="24">
        <v>2</v>
      </c>
      <c r="BO143" s="24">
        <v>2</v>
      </c>
      <c r="BP143" s="24">
        <v>2</v>
      </c>
      <c r="BQ143" s="24">
        <v>2</v>
      </c>
      <c r="BR143" s="24">
        <v>2</v>
      </c>
      <c r="BS143" s="24">
        <v>2</v>
      </c>
      <c r="BT143" s="24">
        <v>2</v>
      </c>
      <c r="BU143" s="24">
        <v>2</v>
      </c>
      <c r="BV143" s="24">
        <v>2</v>
      </c>
      <c r="BW143" s="24">
        <v>2</v>
      </c>
      <c r="BX143" s="24">
        <v>2</v>
      </c>
      <c r="BY143" s="24">
        <v>2</v>
      </c>
      <c r="BZ143" s="24">
        <v>2</v>
      </c>
      <c r="CA143" s="24">
        <v>2</v>
      </c>
      <c r="CB143" s="24">
        <v>2</v>
      </c>
      <c r="CC143" s="24">
        <v>2</v>
      </c>
      <c r="CD143" s="24">
        <v>2</v>
      </c>
      <c r="CE143" s="24">
        <v>2</v>
      </c>
      <c r="CF143" s="24">
        <v>2</v>
      </c>
      <c r="CG143" s="24">
        <v>2</v>
      </c>
      <c r="CH143" s="24">
        <v>2</v>
      </c>
      <c r="CI143" s="24">
        <v>2</v>
      </c>
      <c r="CJ143" s="24">
        <v>2</v>
      </c>
      <c r="CK143" s="24">
        <v>2</v>
      </c>
      <c r="CL143" s="24">
        <v>2</v>
      </c>
      <c r="CM143" s="57">
        <f t="shared" si="53"/>
        <v>28</v>
      </c>
      <c r="CN143" s="67">
        <f t="shared" si="54"/>
        <v>1</v>
      </c>
      <c r="CO143" s="57">
        <f t="shared" si="55"/>
        <v>0</v>
      </c>
      <c r="CP143" s="67">
        <f t="shared" si="56"/>
        <v>0</v>
      </c>
      <c r="CQ143" s="57">
        <f t="shared" si="57"/>
        <v>0</v>
      </c>
      <c r="CR143" s="67">
        <f t="shared" si="58"/>
        <v>0</v>
      </c>
      <c r="CS143" s="57">
        <f t="shared" si="59"/>
        <v>2</v>
      </c>
      <c r="CT143" s="57" t="str">
        <f t="shared" si="31"/>
        <v>Đạt mục tiêu</v>
      </c>
    </row>
    <row r="144" spans="1:98" ht="62.25" hidden="1" customHeight="1">
      <c r="A144" s="21">
        <v>138</v>
      </c>
      <c r="B144" s="24">
        <v>199</v>
      </c>
      <c r="C144" s="181" t="s">
        <v>176</v>
      </c>
      <c r="D144" s="191" t="s">
        <v>10</v>
      </c>
      <c r="E144" s="181" t="s">
        <v>175</v>
      </c>
      <c r="F144" s="191" t="s">
        <v>13</v>
      </c>
      <c r="G144" s="50" t="s">
        <v>1360</v>
      </c>
      <c r="H144" s="50" t="s">
        <v>1361</v>
      </c>
      <c r="I144" s="52" t="s">
        <v>780</v>
      </c>
      <c r="J144" s="24" t="s">
        <v>497</v>
      </c>
      <c r="K144" s="52" t="s">
        <v>341</v>
      </c>
      <c r="L144" s="24" t="s">
        <v>298</v>
      </c>
      <c r="M144" s="24" t="s">
        <v>186</v>
      </c>
      <c r="N144" s="24"/>
      <c r="O144" s="24"/>
      <c r="P144" s="24"/>
      <c r="Q144" s="24"/>
      <c r="R144" s="24"/>
      <c r="S144" s="21"/>
      <c r="T144" s="24"/>
      <c r="U144" s="24"/>
      <c r="V144" s="24"/>
      <c r="W144" s="24"/>
      <c r="X144" s="24" t="s">
        <v>186</v>
      </c>
      <c r="Y144" s="28">
        <f t="shared" si="60"/>
        <v>1</v>
      </c>
      <c r="Z144" s="24"/>
      <c r="AA144" s="91">
        <v>1</v>
      </c>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t="s">
        <v>759</v>
      </c>
      <c r="BI144" s="24" t="s">
        <v>759</v>
      </c>
      <c r="BJ144" s="24" t="s">
        <v>759</v>
      </c>
      <c r="BK144" s="24">
        <v>2</v>
      </c>
      <c r="BL144" s="24">
        <v>2</v>
      </c>
      <c r="BM144" s="24">
        <v>2</v>
      </c>
      <c r="BN144" s="24">
        <v>2</v>
      </c>
      <c r="BO144" s="24">
        <v>2</v>
      </c>
      <c r="BP144" s="24">
        <v>2</v>
      </c>
      <c r="BQ144" s="24">
        <v>2</v>
      </c>
      <c r="BR144" s="24">
        <v>2</v>
      </c>
      <c r="BS144" s="24">
        <v>2</v>
      </c>
      <c r="BT144" s="24">
        <v>2</v>
      </c>
      <c r="BU144" s="24">
        <v>2</v>
      </c>
      <c r="BV144" s="24">
        <v>2</v>
      </c>
      <c r="BW144" s="24">
        <v>2</v>
      </c>
      <c r="BX144" s="24">
        <v>2</v>
      </c>
      <c r="BY144" s="24">
        <v>2</v>
      </c>
      <c r="BZ144" s="24">
        <v>2</v>
      </c>
      <c r="CA144" s="24">
        <v>2</v>
      </c>
      <c r="CB144" s="24">
        <v>2</v>
      </c>
      <c r="CC144" s="24">
        <v>2</v>
      </c>
      <c r="CD144" s="24">
        <v>2</v>
      </c>
      <c r="CE144" s="24">
        <v>2</v>
      </c>
      <c r="CF144" s="24">
        <v>2</v>
      </c>
      <c r="CG144" s="24">
        <v>2</v>
      </c>
      <c r="CH144" s="24">
        <v>2</v>
      </c>
      <c r="CI144" s="24">
        <v>2</v>
      </c>
      <c r="CJ144" s="24">
        <v>2</v>
      </c>
      <c r="CK144" s="24">
        <v>2</v>
      </c>
      <c r="CL144" s="24">
        <v>2</v>
      </c>
      <c r="CM144" s="57">
        <f t="shared" si="53"/>
        <v>28</v>
      </c>
      <c r="CN144" s="67">
        <f t="shared" si="54"/>
        <v>1</v>
      </c>
      <c r="CO144" s="57">
        <f t="shared" si="55"/>
        <v>0</v>
      </c>
      <c r="CP144" s="67">
        <f t="shared" si="56"/>
        <v>0</v>
      </c>
      <c r="CQ144" s="57">
        <f t="shared" si="57"/>
        <v>0</v>
      </c>
      <c r="CR144" s="67">
        <f t="shared" si="58"/>
        <v>0</v>
      </c>
      <c r="CS144" s="57">
        <f t="shared" si="59"/>
        <v>2</v>
      </c>
      <c r="CT144" s="57" t="str">
        <f t="shared" si="31"/>
        <v>Đạt mục tiêu</v>
      </c>
    </row>
    <row r="145" spans="1:98" ht="62.25" hidden="1" customHeight="1">
      <c r="A145" s="21">
        <v>139</v>
      </c>
      <c r="B145" s="24"/>
      <c r="C145" s="182"/>
      <c r="D145" s="193"/>
      <c r="E145" s="182"/>
      <c r="F145" s="193"/>
      <c r="G145" s="50" t="s">
        <v>175</v>
      </c>
      <c r="H145" s="50" t="s">
        <v>692</v>
      </c>
      <c r="I145" s="52" t="s">
        <v>780</v>
      </c>
      <c r="J145" s="24" t="s">
        <v>497</v>
      </c>
      <c r="K145" s="52" t="s">
        <v>341</v>
      </c>
      <c r="L145" s="24" t="s">
        <v>298</v>
      </c>
      <c r="M145" s="24" t="s">
        <v>186</v>
      </c>
      <c r="N145" s="24"/>
      <c r="O145" s="24"/>
      <c r="P145" s="24"/>
      <c r="Q145" s="24"/>
      <c r="R145" s="24"/>
      <c r="S145" s="21" t="s">
        <v>186</v>
      </c>
      <c r="T145" s="24"/>
      <c r="U145" s="24"/>
      <c r="V145" s="24"/>
      <c r="W145" s="24"/>
      <c r="X145" s="24"/>
      <c r="Y145" s="28">
        <f t="shared" si="60"/>
        <v>1</v>
      </c>
      <c r="Z145" s="24"/>
      <c r="AA145" s="91"/>
      <c r="AB145" s="24"/>
      <c r="AC145" s="24"/>
      <c r="AD145" s="24"/>
      <c r="AE145" s="24"/>
      <c r="AF145" s="24"/>
      <c r="AG145" s="24"/>
      <c r="AH145" s="24"/>
      <c r="AI145" s="24"/>
      <c r="AJ145" s="24"/>
      <c r="AK145" s="24"/>
      <c r="AL145" s="24"/>
      <c r="AM145" s="24"/>
      <c r="AN145" s="24"/>
      <c r="AO145" s="24"/>
      <c r="AP145" s="24"/>
      <c r="AQ145" s="24"/>
      <c r="AR145" s="24" t="s">
        <v>759</v>
      </c>
      <c r="AS145" s="24" t="s">
        <v>759</v>
      </c>
      <c r="AT145" s="24"/>
      <c r="AU145" s="24"/>
      <c r="AV145" s="24"/>
      <c r="AW145" s="24"/>
      <c r="AX145" s="24"/>
      <c r="AY145" s="24"/>
      <c r="AZ145" s="24"/>
      <c r="BA145" s="24"/>
      <c r="BB145" s="24"/>
      <c r="BC145" s="24"/>
      <c r="BD145" s="24"/>
      <c r="BE145" s="24"/>
      <c r="BF145" s="24"/>
      <c r="BG145" s="24"/>
      <c r="BH145" s="24"/>
      <c r="BI145" s="24"/>
      <c r="BJ145" s="24"/>
      <c r="BK145" s="24">
        <v>1</v>
      </c>
      <c r="BL145" s="24">
        <v>2</v>
      </c>
      <c r="BM145" s="24">
        <v>2</v>
      </c>
      <c r="BN145" s="24">
        <v>2</v>
      </c>
      <c r="BO145" s="24">
        <v>2</v>
      </c>
      <c r="BP145" s="24">
        <v>2</v>
      </c>
      <c r="BQ145" s="24">
        <v>2</v>
      </c>
      <c r="BR145" s="24">
        <v>2</v>
      </c>
      <c r="BS145" s="24">
        <v>2</v>
      </c>
      <c r="BT145" s="24">
        <v>2</v>
      </c>
      <c r="BU145" s="24">
        <v>2</v>
      </c>
      <c r="BV145" s="24">
        <v>2</v>
      </c>
      <c r="BW145" s="24">
        <v>2</v>
      </c>
      <c r="BX145" s="24">
        <v>2</v>
      </c>
      <c r="BY145" s="24">
        <v>2</v>
      </c>
      <c r="BZ145" s="24">
        <v>1</v>
      </c>
      <c r="CA145" s="24">
        <v>2</v>
      </c>
      <c r="CB145" s="24">
        <v>2</v>
      </c>
      <c r="CC145" s="24">
        <v>2</v>
      </c>
      <c r="CD145" s="24">
        <v>2</v>
      </c>
      <c r="CE145" s="24">
        <v>2</v>
      </c>
      <c r="CF145" s="24">
        <v>2</v>
      </c>
      <c r="CG145" s="24">
        <v>2</v>
      </c>
      <c r="CH145" s="24">
        <v>2</v>
      </c>
      <c r="CI145" s="24">
        <v>2</v>
      </c>
      <c r="CJ145" s="24">
        <v>2</v>
      </c>
      <c r="CK145" s="24">
        <v>1</v>
      </c>
      <c r="CL145" s="24">
        <v>2</v>
      </c>
      <c r="CM145" s="57">
        <f t="shared" si="53"/>
        <v>25</v>
      </c>
      <c r="CN145" s="67">
        <f t="shared" si="54"/>
        <v>0.8928571428571429</v>
      </c>
      <c r="CO145" s="57">
        <f t="shared" si="55"/>
        <v>3</v>
      </c>
      <c r="CP145" s="67">
        <f t="shared" si="56"/>
        <v>0.10714285714285714</v>
      </c>
      <c r="CQ145" s="57">
        <f t="shared" si="57"/>
        <v>0</v>
      </c>
      <c r="CR145" s="67">
        <f t="shared" si="58"/>
        <v>0</v>
      </c>
      <c r="CS145" s="57">
        <f t="shared" si="59"/>
        <v>1.8928571428571428</v>
      </c>
      <c r="CT145" s="57" t="str">
        <f>IF(CS145&gt;=1.6,"Đạt mục tiêu",IF(CS145&gt;=1,"Cần cố gắng","Chưa đạt"))</f>
        <v>Đạt mục tiêu</v>
      </c>
    </row>
    <row r="146" spans="1:98" ht="62.25" hidden="1" customHeight="1">
      <c r="A146" s="21">
        <v>140</v>
      </c>
      <c r="B146" s="24"/>
      <c r="C146" s="181" t="s">
        <v>174</v>
      </c>
      <c r="D146" s="191" t="s">
        <v>10</v>
      </c>
      <c r="E146" s="181" t="s">
        <v>173</v>
      </c>
      <c r="F146" s="191" t="s">
        <v>10</v>
      </c>
      <c r="G146" s="50" t="s">
        <v>173</v>
      </c>
      <c r="H146" s="50" t="s">
        <v>703</v>
      </c>
      <c r="I146" s="52" t="s">
        <v>780</v>
      </c>
      <c r="J146" s="24" t="s">
        <v>497</v>
      </c>
      <c r="K146" s="52" t="s">
        <v>341</v>
      </c>
      <c r="L146" s="24" t="s">
        <v>298</v>
      </c>
      <c r="M146" s="24" t="s">
        <v>186</v>
      </c>
      <c r="N146" s="24"/>
      <c r="O146" s="24" t="s">
        <v>186</v>
      </c>
      <c r="P146" s="24"/>
      <c r="Q146" s="24"/>
      <c r="R146" s="24"/>
      <c r="S146" s="21"/>
      <c r="T146" s="24"/>
      <c r="U146" s="24"/>
      <c r="V146" s="24"/>
      <c r="W146" s="24"/>
      <c r="X146" s="24"/>
      <c r="Y146" s="28">
        <f t="shared" si="60"/>
        <v>1</v>
      </c>
      <c r="Z146" s="24"/>
      <c r="AA146" s="91"/>
      <c r="AB146" s="24"/>
      <c r="AC146" s="24"/>
      <c r="AD146" s="24"/>
      <c r="AE146" s="24" t="s">
        <v>759</v>
      </c>
      <c r="AF146" s="24" t="s">
        <v>759</v>
      </c>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v>2</v>
      </c>
      <c r="BL146" s="24">
        <v>2</v>
      </c>
      <c r="BM146" s="24">
        <v>2</v>
      </c>
      <c r="BN146" s="24">
        <v>2</v>
      </c>
      <c r="BO146" s="24">
        <v>2</v>
      </c>
      <c r="BP146" s="24">
        <v>2</v>
      </c>
      <c r="BQ146" s="24">
        <v>2</v>
      </c>
      <c r="BR146" s="24">
        <v>2</v>
      </c>
      <c r="BS146" s="24">
        <v>2</v>
      </c>
      <c r="BT146" s="24">
        <v>2</v>
      </c>
      <c r="BU146" s="24">
        <v>2</v>
      </c>
      <c r="BV146" s="24">
        <v>2</v>
      </c>
      <c r="BW146" s="24">
        <v>2</v>
      </c>
      <c r="BX146" s="24">
        <v>2</v>
      </c>
      <c r="BY146" s="24">
        <v>2</v>
      </c>
      <c r="BZ146" s="24">
        <v>2</v>
      </c>
      <c r="CA146" s="24">
        <v>2</v>
      </c>
      <c r="CB146" s="24">
        <v>2</v>
      </c>
      <c r="CC146" s="24">
        <v>2</v>
      </c>
      <c r="CD146" s="24">
        <v>2</v>
      </c>
      <c r="CE146" s="24">
        <v>2</v>
      </c>
      <c r="CF146" s="24">
        <v>2</v>
      </c>
      <c r="CG146" s="24">
        <v>2</v>
      </c>
      <c r="CH146" s="24">
        <v>2</v>
      </c>
      <c r="CI146" s="24">
        <v>2</v>
      </c>
      <c r="CJ146" s="24">
        <v>2</v>
      </c>
      <c r="CK146" s="24">
        <v>2</v>
      </c>
      <c r="CL146" s="24">
        <v>2</v>
      </c>
      <c r="CM146" s="57">
        <f t="shared" si="53"/>
        <v>28</v>
      </c>
      <c r="CN146" s="67">
        <f t="shared" si="54"/>
        <v>1</v>
      </c>
      <c r="CO146" s="57">
        <f t="shared" si="55"/>
        <v>0</v>
      </c>
      <c r="CP146" s="67">
        <f t="shared" si="56"/>
        <v>0</v>
      </c>
      <c r="CQ146" s="57">
        <f t="shared" si="57"/>
        <v>0</v>
      </c>
      <c r="CR146" s="67">
        <f t="shared" si="58"/>
        <v>0</v>
      </c>
      <c r="CS146" s="57">
        <f t="shared" si="59"/>
        <v>2</v>
      </c>
      <c r="CT146" s="57" t="str">
        <f>IF(CS146&gt;=1.6,"Đạt mục tiêu",IF(CS146&gt;=1,"Cần cố gắng","Chưa đạt"))</f>
        <v>Đạt mục tiêu</v>
      </c>
    </row>
    <row r="147" spans="1:98" ht="51.75" customHeight="1">
      <c r="A147" s="21">
        <v>32</v>
      </c>
      <c r="B147" s="24">
        <v>200</v>
      </c>
      <c r="C147" s="182"/>
      <c r="D147" s="193"/>
      <c r="E147" s="182"/>
      <c r="F147" s="193"/>
      <c r="G147" s="50" t="s">
        <v>173</v>
      </c>
      <c r="H147" s="50" t="s">
        <v>703</v>
      </c>
      <c r="I147" s="52" t="s">
        <v>780</v>
      </c>
      <c r="J147" s="24" t="s">
        <v>497</v>
      </c>
      <c r="K147" s="52" t="s">
        <v>341</v>
      </c>
      <c r="L147" s="24" t="s">
        <v>298</v>
      </c>
      <c r="M147" s="24" t="s">
        <v>186</v>
      </c>
      <c r="N147" s="24" t="s">
        <v>186</v>
      </c>
      <c r="O147" s="24"/>
      <c r="P147" s="24"/>
      <c r="Q147" s="24"/>
      <c r="R147" s="24"/>
      <c r="S147" s="21"/>
      <c r="T147" s="24"/>
      <c r="U147" s="24"/>
      <c r="V147" s="24"/>
      <c r="W147" s="24"/>
      <c r="X147" s="24"/>
      <c r="Y147" s="28">
        <f t="shared" si="60"/>
        <v>1</v>
      </c>
      <c r="Z147" s="24"/>
      <c r="AA147" s="91">
        <v>1</v>
      </c>
      <c r="AB147" s="24" t="s">
        <v>759</v>
      </c>
      <c r="AC147" s="24" t="s">
        <v>759</v>
      </c>
      <c r="AD147" s="24" t="s">
        <v>759</v>
      </c>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v>2</v>
      </c>
      <c r="BL147" s="24">
        <v>2</v>
      </c>
      <c r="BM147" s="24">
        <v>2</v>
      </c>
      <c r="BN147" s="57">
        <v>2</v>
      </c>
      <c r="BO147" s="57">
        <v>2</v>
      </c>
      <c r="BP147" s="24">
        <v>2</v>
      </c>
      <c r="BQ147" s="24">
        <v>2</v>
      </c>
      <c r="BR147" s="24">
        <v>2</v>
      </c>
      <c r="BS147" s="24">
        <v>2</v>
      </c>
      <c r="BT147" s="24">
        <v>2</v>
      </c>
      <c r="BU147" s="24">
        <v>2</v>
      </c>
      <c r="BV147" s="24">
        <v>2</v>
      </c>
      <c r="BW147" s="24">
        <v>2</v>
      </c>
      <c r="BX147" s="24">
        <v>2</v>
      </c>
      <c r="BY147" s="24">
        <v>2</v>
      </c>
      <c r="BZ147" s="24">
        <v>1</v>
      </c>
      <c r="CA147" s="24">
        <v>2</v>
      </c>
      <c r="CB147" s="24">
        <v>2</v>
      </c>
      <c r="CC147" s="57">
        <v>2</v>
      </c>
      <c r="CD147" s="57">
        <v>2</v>
      </c>
      <c r="CE147" s="57">
        <v>2</v>
      </c>
      <c r="CF147" s="24">
        <v>2</v>
      </c>
      <c r="CG147" s="24">
        <v>2</v>
      </c>
      <c r="CH147" s="24">
        <v>2</v>
      </c>
      <c r="CI147" s="24">
        <v>2</v>
      </c>
      <c r="CJ147" s="24">
        <v>2</v>
      </c>
      <c r="CK147" s="24">
        <v>1</v>
      </c>
      <c r="CL147" s="24">
        <v>1</v>
      </c>
      <c r="CM147" s="57">
        <f t="shared" si="53"/>
        <v>25</v>
      </c>
      <c r="CN147" s="67">
        <f t="shared" si="54"/>
        <v>0.8928571428571429</v>
      </c>
      <c r="CO147" s="57">
        <f t="shared" si="55"/>
        <v>3</v>
      </c>
      <c r="CP147" s="67">
        <f t="shared" si="56"/>
        <v>0.10714285714285714</v>
      </c>
      <c r="CQ147" s="57">
        <f t="shared" si="57"/>
        <v>0</v>
      </c>
      <c r="CR147" s="67">
        <f t="shared" si="58"/>
        <v>0</v>
      </c>
      <c r="CS147" s="57">
        <f t="shared" si="59"/>
        <v>1.8928571428571428</v>
      </c>
      <c r="CT147" s="57" t="str">
        <f t="shared" si="31"/>
        <v>Đạt mục tiêu</v>
      </c>
    </row>
    <row r="148" spans="1:98" ht="24" customHeight="1">
      <c r="A148" s="21">
        <v>33</v>
      </c>
      <c r="B148" s="28">
        <v>208</v>
      </c>
      <c r="C148" s="198" t="s">
        <v>250</v>
      </c>
      <c r="D148" s="259"/>
      <c r="E148" s="259"/>
      <c r="F148" s="259"/>
      <c r="G148" s="199"/>
      <c r="H148" s="200"/>
      <c r="I148" s="29" t="s">
        <v>361</v>
      </c>
      <c r="J148" s="29" t="s">
        <v>361</v>
      </c>
      <c r="K148" s="29" t="s">
        <v>361</v>
      </c>
      <c r="L148" s="29" t="s">
        <v>361</v>
      </c>
      <c r="M148" s="29" t="s">
        <v>361</v>
      </c>
      <c r="N148" s="29" t="s">
        <v>361</v>
      </c>
      <c r="O148" s="29" t="s">
        <v>361</v>
      </c>
      <c r="P148" s="29" t="s">
        <v>361</v>
      </c>
      <c r="Q148" s="29" t="s">
        <v>361</v>
      </c>
      <c r="R148" s="29" t="s">
        <v>361</v>
      </c>
      <c r="S148" s="31" t="s">
        <v>361</v>
      </c>
      <c r="T148" s="29" t="s">
        <v>361</v>
      </c>
      <c r="U148" s="29" t="s">
        <v>361</v>
      </c>
      <c r="V148" s="29" t="s">
        <v>361</v>
      </c>
      <c r="W148" s="29" t="s">
        <v>361</v>
      </c>
      <c r="X148" s="29" t="s">
        <v>361</v>
      </c>
      <c r="Y148" s="28">
        <f t="shared" si="60"/>
        <v>0</v>
      </c>
      <c r="Z148" s="29"/>
      <c r="AA148" s="91">
        <f>SUM(AA149:AA163)</f>
        <v>10</v>
      </c>
      <c r="AB148" s="29" t="s">
        <v>361</v>
      </c>
      <c r="AC148" s="29" t="s">
        <v>361</v>
      </c>
      <c r="AD148" s="29" t="s">
        <v>361</v>
      </c>
      <c r="AE148" s="29" t="s">
        <v>361</v>
      </c>
      <c r="AF148" s="29" t="s">
        <v>361</v>
      </c>
      <c r="AG148" s="29" t="s">
        <v>361</v>
      </c>
      <c r="AH148" s="29" t="s">
        <v>361</v>
      </c>
      <c r="AI148" s="29" t="s">
        <v>361</v>
      </c>
      <c r="AJ148" s="29" t="s">
        <v>361</v>
      </c>
      <c r="AK148" s="29" t="s">
        <v>361</v>
      </c>
      <c r="AL148" s="29" t="s">
        <v>361</v>
      </c>
      <c r="AM148" s="29" t="s">
        <v>361</v>
      </c>
      <c r="AN148" s="29" t="s">
        <v>361</v>
      </c>
      <c r="AO148" s="29" t="s">
        <v>361</v>
      </c>
      <c r="AP148" s="29" t="s">
        <v>361</v>
      </c>
      <c r="AQ148" s="29" t="s">
        <v>361</v>
      </c>
      <c r="AR148" s="29" t="s">
        <v>361</v>
      </c>
      <c r="AS148" s="29" t="s">
        <v>361</v>
      </c>
      <c r="AT148" s="29" t="s">
        <v>361</v>
      </c>
      <c r="AU148" s="29" t="s">
        <v>361</v>
      </c>
      <c r="AV148" s="29" t="s">
        <v>361</v>
      </c>
      <c r="AW148" s="29" t="s">
        <v>361</v>
      </c>
      <c r="AX148" s="29" t="s">
        <v>361</v>
      </c>
      <c r="AY148" s="29" t="s">
        <v>361</v>
      </c>
      <c r="AZ148" s="29" t="s">
        <v>361</v>
      </c>
      <c r="BA148" s="29" t="s">
        <v>361</v>
      </c>
      <c r="BB148" s="29" t="s">
        <v>361</v>
      </c>
      <c r="BC148" s="29" t="s">
        <v>361</v>
      </c>
      <c r="BD148" s="29" t="s">
        <v>361</v>
      </c>
      <c r="BE148" s="29" t="s">
        <v>361</v>
      </c>
      <c r="BF148" s="29" t="s">
        <v>361</v>
      </c>
      <c r="BG148" s="29" t="s">
        <v>361</v>
      </c>
      <c r="BH148" s="29" t="s">
        <v>361</v>
      </c>
      <c r="BI148" s="29" t="s">
        <v>361</v>
      </c>
      <c r="BJ148" s="29" t="s">
        <v>361</v>
      </c>
      <c r="BK148" s="29" t="s">
        <v>361</v>
      </c>
      <c r="BL148" s="29" t="s">
        <v>361</v>
      </c>
      <c r="BM148" s="29" t="s">
        <v>361</v>
      </c>
      <c r="BN148" s="29" t="s">
        <v>361</v>
      </c>
      <c r="BO148" s="29" t="s">
        <v>361</v>
      </c>
      <c r="BP148" s="29" t="s">
        <v>361</v>
      </c>
      <c r="BQ148" s="29" t="s">
        <v>361</v>
      </c>
      <c r="BR148" s="29" t="s">
        <v>361</v>
      </c>
      <c r="BS148" s="29" t="s">
        <v>361</v>
      </c>
      <c r="BT148" s="29" t="s">
        <v>361</v>
      </c>
      <c r="BU148" s="29" t="s">
        <v>361</v>
      </c>
      <c r="BV148" s="29" t="s">
        <v>361</v>
      </c>
      <c r="BW148" s="29" t="s">
        <v>361</v>
      </c>
      <c r="BX148" s="29" t="s">
        <v>361</v>
      </c>
      <c r="BY148" s="29" t="s">
        <v>361</v>
      </c>
      <c r="BZ148" s="29" t="s">
        <v>361</v>
      </c>
      <c r="CA148" s="29" t="s">
        <v>361</v>
      </c>
      <c r="CB148" s="29" t="s">
        <v>361</v>
      </c>
      <c r="CC148" s="29" t="s">
        <v>361</v>
      </c>
      <c r="CD148" s="29" t="s">
        <v>361</v>
      </c>
      <c r="CE148" s="29" t="s">
        <v>361</v>
      </c>
      <c r="CF148" s="29" t="s">
        <v>361</v>
      </c>
      <c r="CG148" s="29" t="s">
        <v>361</v>
      </c>
      <c r="CH148" s="29" t="s">
        <v>361</v>
      </c>
      <c r="CI148" s="29" t="s">
        <v>361</v>
      </c>
      <c r="CJ148" s="29" t="s">
        <v>361</v>
      </c>
      <c r="CK148" s="29" t="s">
        <v>361</v>
      </c>
      <c r="CL148" s="29" t="s">
        <v>361</v>
      </c>
      <c r="CM148" s="29" t="s">
        <v>361</v>
      </c>
      <c r="CN148" s="29" t="s">
        <v>361</v>
      </c>
      <c r="CO148" s="29" t="s">
        <v>361</v>
      </c>
      <c r="CP148" s="29" t="s">
        <v>361</v>
      </c>
      <c r="CQ148" s="29" t="s">
        <v>361</v>
      </c>
      <c r="CR148" s="29" t="s">
        <v>361</v>
      </c>
      <c r="CS148" s="29" t="s">
        <v>361</v>
      </c>
      <c r="CT148" s="29" t="s">
        <v>361</v>
      </c>
    </row>
    <row r="149" spans="1:98" ht="39" customHeight="1">
      <c r="A149" s="21">
        <v>34</v>
      </c>
      <c r="B149" s="24">
        <v>211</v>
      </c>
      <c r="C149" s="181" t="s">
        <v>166</v>
      </c>
      <c r="D149" s="191" t="s">
        <v>10</v>
      </c>
      <c r="E149" s="181" t="s">
        <v>367</v>
      </c>
      <c r="F149" s="191" t="s">
        <v>12</v>
      </c>
      <c r="G149" s="18" t="s">
        <v>1645</v>
      </c>
      <c r="H149" s="18" t="s">
        <v>1023</v>
      </c>
      <c r="I149" s="52" t="s">
        <v>780</v>
      </c>
      <c r="J149" s="24" t="s">
        <v>497</v>
      </c>
      <c r="K149" s="52" t="s">
        <v>341</v>
      </c>
      <c r="L149" s="24" t="s">
        <v>298</v>
      </c>
      <c r="M149" s="24" t="s">
        <v>186</v>
      </c>
      <c r="N149" s="24" t="s">
        <v>186</v>
      </c>
      <c r="O149" s="24"/>
      <c r="P149" s="24"/>
      <c r="Q149" s="24"/>
      <c r="R149" s="24"/>
      <c r="S149" s="21"/>
      <c r="T149" s="24"/>
      <c r="U149" s="24"/>
      <c r="V149" s="24"/>
      <c r="W149" s="24"/>
      <c r="X149" s="24"/>
      <c r="Y149" s="28">
        <f t="shared" si="60"/>
        <v>1</v>
      </c>
      <c r="Z149" s="24"/>
      <c r="AA149" s="91"/>
      <c r="AB149" s="24" t="s">
        <v>757</v>
      </c>
      <c r="AC149" s="24" t="s">
        <v>757</v>
      </c>
      <c r="AD149" s="24" t="s">
        <v>757</v>
      </c>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v>2</v>
      </c>
      <c r="BL149" s="24">
        <v>2</v>
      </c>
      <c r="BM149" s="24">
        <v>2</v>
      </c>
      <c r="BN149" s="57">
        <v>2</v>
      </c>
      <c r="BO149" s="57">
        <v>2</v>
      </c>
      <c r="BP149" s="24">
        <v>2</v>
      </c>
      <c r="BQ149" s="24">
        <v>2</v>
      </c>
      <c r="BR149" s="24">
        <v>2</v>
      </c>
      <c r="BS149" s="24">
        <v>2</v>
      </c>
      <c r="BT149" s="24">
        <v>2</v>
      </c>
      <c r="BU149" s="24">
        <v>2</v>
      </c>
      <c r="BV149" s="24">
        <v>2</v>
      </c>
      <c r="BW149" s="24">
        <v>2</v>
      </c>
      <c r="BX149" s="24">
        <v>2</v>
      </c>
      <c r="BY149" s="24">
        <v>2</v>
      </c>
      <c r="BZ149" s="24">
        <v>1</v>
      </c>
      <c r="CA149" s="24">
        <v>2</v>
      </c>
      <c r="CB149" s="24">
        <v>2</v>
      </c>
      <c r="CC149" s="57">
        <v>2</v>
      </c>
      <c r="CD149" s="57">
        <v>2</v>
      </c>
      <c r="CE149" s="57">
        <v>2</v>
      </c>
      <c r="CF149" s="24">
        <v>2</v>
      </c>
      <c r="CG149" s="24">
        <v>2</v>
      </c>
      <c r="CH149" s="24">
        <v>2</v>
      </c>
      <c r="CI149" s="24">
        <v>2</v>
      </c>
      <c r="CJ149" s="24">
        <v>2</v>
      </c>
      <c r="CK149" s="24">
        <v>1</v>
      </c>
      <c r="CL149" s="24">
        <v>1</v>
      </c>
      <c r="CM149" s="57">
        <f t="shared" ref="CM149:CM163" si="61">COUNTIF($BK149:$CL149,2)</f>
        <v>25</v>
      </c>
      <c r="CN149" s="67">
        <f t="shared" ref="CN149:CN163" si="62">CM149/COUNTA($BK149:$CL149)</f>
        <v>0.8928571428571429</v>
      </c>
      <c r="CO149" s="57">
        <f t="shared" ref="CO149:CO163" si="63">COUNTIF($BK149:$CL149,1)</f>
        <v>3</v>
      </c>
      <c r="CP149" s="67">
        <f t="shared" ref="CP149:CP163" si="64">CO149/COUNTA($BK149:$CL149)</f>
        <v>0.10714285714285714</v>
      </c>
      <c r="CQ149" s="57">
        <f t="shared" ref="CQ149:CQ163" si="65">COUNTIF($BK149:$CL149,0)</f>
        <v>0</v>
      </c>
      <c r="CR149" s="67">
        <f t="shared" ref="CR149:CR163" si="66">CQ149/COUNTA($BK149:$CL149)</f>
        <v>0</v>
      </c>
      <c r="CS149" s="57">
        <f t="shared" ref="CS149:CS163" si="67">(((CM149*2)+(CO149*1)+(CQ149*0)))/COUNTA($BK149:$CL149)</f>
        <v>1.8928571428571428</v>
      </c>
      <c r="CT149" s="57" t="str">
        <f t="shared" si="31"/>
        <v>Đạt mục tiêu</v>
      </c>
    </row>
    <row r="150" spans="1:98" ht="46.5" hidden="1" customHeight="1">
      <c r="A150" s="21">
        <v>144</v>
      </c>
      <c r="B150" s="24"/>
      <c r="C150" s="182"/>
      <c r="D150" s="193"/>
      <c r="E150" s="182"/>
      <c r="F150" s="193"/>
      <c r="G150" s="18" t="s">
        <v>1024</v>
      </c>
      <c r="H150" s="18" t="s">
        <v>1025</v>
      </c>
      <c r="I150" s="52" t="s">
        <v>780</v>
      </c>
      <c r="J150" s="24" t="s">
        <v>497</v>
      </c>
      <c r="K150" s="52" t="s">
        <v>341</v>
      </c>
      <c r="L150" s="24" t="s">
        <v>298</v>
      </c>
      <c r="M150" s="24" t="s">
        <v>186</v>
      </c>
      <c r="N150" s="24"/>
      <c r="O150" s="24" t="s">
        <v>186</v>
      </c>
      <c r="P150" s="24"/>
      <c r="Q150" s="24"/>
      <c r="R150" s="24"/>
      <c r="S150" s="21"/>
      <c r="T150" s="24"/>
      <c r="U150" s="24"/>
      <c r="V150" s="24"/>
      <c r="W150" s="24"/>
      <c r="X150" s="24"/>
      <c r="Y150" s="28">
        <f t="shared" si="60"/>
        <v>1</v>
      </c>
      <c r="Z150" s="24"/>
      <c r="AA150" s="91">
        <v>1</v>
      </c>
      <c r="AB150" s="24"/>
      <c r="AC150" s="24"/>
      <c r="AD150" s="24"/>
      <c r="AE150" s="24" t="s">
        <v>756</v>
      </c>
      <c r="AF150" s="24" t="s">
        <v>757</v>
      </c>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v>2</v>
      </c>
      <c r="BL150" s="24">
        <v>2</v>
      </c>
      <c r="BM150" s="24">
        <v>2</v>
      </c>
      <c r="BN150" s="24">
        <v>2</v>
      </c>
      <c r="BO150" s="24">
        <v>2</v>
      </c>
      <c r="BP150" s="24">
        <v>2</v>
      </c>
      <c r="BQ150" s="24">
        <v>2</v>
      </c>
      <c r="BR150" s="24">
        <v>2</v>
      </c>
      <c r="BS150" s="24">
        <v>2</v>
      </c>
      <c r="BT150" s="24">
        <v>2</v>
      </c>
      <c r="BU150" s="24">
        <v>2</v>
      </c>
      <c r="BV150" s="24">
        <v>2</v>
      </c>
      <c r="BW150" s="24">
        <v>2</v>
      </c>
      <c r="BX150" s="24">
        <v>2</v>
      </c>
      <c r="BY150" s="24">
        <v>2</v>
      </c>
      <c r="BZ150" s="24">
        <v>2</v>
      </c>
      <c r="CA150" s="24">
        <v>2</v>
      </c>
      <c r="CB150" s="24">
        <v>2</v>
      </c>
      <c r="CC150" s="24">
        <v>2</v>
      </c>
      <c r="CD150" s="24">
        <v>2</v>
      </c>
      <c r="CE150" s="24">
        <v>2</v>
      </c>
      <c r="CF150" s="24">
        <v>2</v>
      </c>
      <c r="CG150" s="24">
        <v>2</v>
      </c>
      <c r="CH150" s="24">
        <v>2</v>
      </c>
      <c r="CI150" s="24">
        <v>2</v>
      </c>
      <c r="CJ150" s="24">
        <v>2</v>
      </c>
      <c r="CK150" s="24">
        <v>2</v>
      </c>
      <c r="CL150" s="24">
        <v>2</v>
      </c>
      <c r="CM150" s="57">
        <f t="shared" si="61"/>
        <v>28</v>
      </c>
      <c r="CN150" s="67">
        <f t="shared" si="62"/>
        <v>1</v>
      </c>
      <c r="CO150" s="57">
        <f t="shared" si="63"/>
        <v>0</v>
      </c>
      <c r="CP150" s="67">
        <f t="shared" si="64"/>
        <v>0</v>
      </c>
      <c r="CQ150" s="57">
        <f t="shared" si="65"/>
        <v>0</v>
      </c>
      <c r="CR150" s="67">
        <f t="shared" si="66"/>
        <v>0</v>
      </c>
      <c r="CS150" s="57">
        <f t="shared" si="67"/>
        <v>2</v>
      </c>
      <c r="CT150" s="57" t="str">
        <f t="shared" si="31"/>
        <v>Đạt mục tiêu</v>
      </c>
    </row>
    <row r="151" spans="1:98" ht="36" hidden="1" customHeight="1">
      <c r="A151" s="21">
        <v>145</v>
      </c>
      <c r="B151" s="24">
        <v>214</v>
      </c>
      <c r="C151" s="50" t="s">
        <v>167</v>
      </c>
      <c r="D151" s="22" t="s">
        <v>10</v>
      </c>
      <c r="E151" s="18" t="s">
        <v>168</v>
      </c>
      <c r="F151" s="22" t="s">
        <v>12</v>
      </c>
      <c r="G151" s="18" t="s">
        <v>168</v>
      </c>
      <c r="H151" s="18" t="s">
        <v>1026</v>
      </c>
      <c r="I151" s="52" t="s">
        <v>780</v>
      </c>
      <c r="J151" s="24" t="s">
        <v>330</v>
      </c>
      <c r="K151" s="52" t="s">
        <v>341</v>
      </c>
      <c r="L151" s="24" t="s">
        <v>298</v>
      </c>
      <c r="M151" s="24" t="s">
        <v>186</v>
      </c>
      <c r="N151" s="24"/>
      <c r="O151" s="24"/>
      <c r="P151" s="24" t="s">
        <v>186</v>
      </c>
      <c r="Q151" s="24"/>
      <c r="R151" s="24"/>
      <c r="S151" s="21"/>
      <c r="T151" s="24"/>
      <c r="U151" s="24"/>
      <c r="V151" s="24"/>
      <c r="W151" s="24"/>
      <c r="X151" s="24"/>
      <c r="Y151" s="28">
        <f t="shared" si="60"/>
        <v>1</v>
      </c>
      <c r="Z151" s="24"/>
      <c r="AA151" s="91">
        <v>1</v>
      </c>
      <c r="AB151" s="24"/>
      <c r="AC151" s="24"/>
      <c r="AD151" s="24"/>
      <c r="AE151" s="24"/>
      <c r="AF151" s="24"/>
      <c r="AG151" s="24" t="s">
        <v>757</v>
      </c>
      <c r="AH151" s="24" t="s">
        <v>757</v>
      </c>
      <c r="AI151" s="24" t="s">
        <v>757</v>
      </c>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v>2</v>
      </c>
      <c r="BL151" s="24">
        <v>2</v>
      </c>
      <c r="BM151" s="24">
        <v>2</v>
      </c>
      <c r="BN151" s="24">
        <v>2</v>
      </c>
      <c r="BO151" s="24">
        <v>2</v>
      </c>
      <c r="BP151" s="24">
        <v>2</v>
      </c>
      <c r="BQ151" s="24">
        <v>2</v>
      </c>
      <c r="BR151" s="24">
        <v>2</v>
      </c>
      <c r="BS151" s="24">
        <v>2</v>
      </c>
      <c r="BT151" s="24">
        <v>2</v>
      </c>
      <c r="BU151" s="24">
        <v>2</v>
      </c>
      <c r="BV151" s="24">
        <v>2</v>
      </c>
      <c r="BW151" s="24">
        <v>2</v>
      </c>
      <c r="BX151" s="24">
        <v>1</v>
      </c>
      <c r="BY151" s="24">
        <v>2</v>
      </c>
      <c r="BZ151" s="24">
        <v>1</v>
      </c>
      <c r="CA151" s="24">
        <v>2</v>
      </c>
      <c r="CB151" s="24">
        <v>2</v>
      </c>
      <c r="CC151" s="24">
        <v>2</v>
      </c>
      <c r="CD151" s="24">
        <v>2</v>
      </c>
      <c r="CE151" s="24">
        <v>2</v>
      </c>
      <c r="CF151" s="24">
        <v>2</v>
      </c>
      <c r="CG151" s="24">
        <v>2</v>
      </c>
      <c r="CH151" s="24">
        <v>2</v>
      </c>
      <c r="CI151" s="24">
        <v>2</v>
      </c>
      <c r="CJ151" s="24">
        <v>2</v>
      </c>
      <c r="CK151" s="24">
        <v>1</v>
      </c>
      <c r="CL151" s="24">
        <v>1</v>
      </c>
      <c r="CM151" s="57">
        <f t="shared" si="61"/>
        <v>24</v>
      </c>
      <c r="CN151" s="67">
        <f t="shared" si="62"/>
        <v>0.8571428571428571</v>
      </c>
      <c r="CO151" s="57">
        <f t="shared" si="63"/>
        <v>4</v>
      </c>
      <c r="CP151" s="67">
        <f t="shared" si="64"/>
        <v>0.14285714285714285</v>
      </c>
      <c r="CQ151" s="57">
        <f t="shared" si="65"/>
        <v>0</v>
      </c>
      <c r="CR151" s="67">
        <f t="shared" si="66"/>
        <v>0</v>
      </c>
      <c r="CS151" s="57">
        <f t="shared" si="67"/>
        <v>1.8571428571428572</v>
      </c>
      <c r="CT151" s="57" t="str">
        <f t="shared" si="31"/>
        <v>Đạt mục tiêu</v>
      </c>
    </row>
    <row r="152" spans="1:98" ht="54.75" customHeight="1">
      <c r="A152" s="21">
        <v>35</v>
      </c>
      <c r="B152" s="24"/>
      <c r="C152" s="181" t="s">
        <v>305</v>
      </c>
      <c r="D152" s="22" t="s">
        <v>10</v>
      </c>
      <c r="E152" s="18" t="s">
        <v>1205</v>
      </c>
      <c r="F152" s="22" t="s">
        <v>12</v>
      </c>
      <c r="G152" s="18" t="s">
        <v>1205</v>
      </c>
      <c r="H152" s="18" t="s">
        <v>1205</v>
      </c>
      <c r="I152" s="52" t="s">
        <v>780</v>
      </c>
      <c r="J152" s="24" t="s">
        <v>497</v>
      </c>
      <c r="K152" s="52" t="s">
        <v>341</v>
      </c>
      <c r="L152" s="24" t="s">
        <v>298</v>
      </c>
      <c r="M152" s="24" t="s">
        <v>186</v>
      </c>
      <c r="N152" s="24" t="s">
        <v>186</v>
      </c>
      <c r="O152" s="24"/>
      <c r="P152" s="24"/>
      <c r="Q152" s="24"/>
      <c r="R152" s="24"/>
      <c r="S152" s="21"/>
      <c r="T152" s="24"/>
      <c r="U152" s="24"/>
      <c r="V152" s="24"/>
      <c r="W152" s="24"/>
      <c r="X152" s="24"/>
      <c r="Y152" s="28">
        <f t="shared" si="60"/>
        <v>1</v>
      </c>
      <c r="Z152" s="24"/>
      <c r="AA152" s="91">
        <v>1</v>
      </c>
      <c r="AB152" s="24" t="s">
        <v>756</v>
      </c>
      <c r="AC152" s="24" t="s">
        <v>756</v>
      </c>
      <c r="AD152" s="24" t="s">
        <v>756</v>
      </c>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v>2</v>
      </c>
      <c r="BL152" s="24">
        <v>2</v>
      </c>
      <c r="BM152" s="24">
        <v>2</v>
      </c>
      <c r="BN152" s="57">
        <v>2</v>
      </c>
      <c r="BO152" s="57">
        <v>2</v>
      </c>
      <c r="BP152" s="24">
        <v>2</v>
      </c>
      <c r="BQ152" s="24">
        <v>2</v>
      </c>
      <c r="BR152" s="24">
        <v>2</v>
      </c>
      <c r="BS152" s="24">
        <v>2</v>
      </c>
      <c r="BT152" s="24">
        <v>2</v>
      </c>
      <c r="BU152" s="24">
        <v>2</v>
      </c>
      <c r="BV152" s="24">
        <v>2</v>
      </c>
      <c r="BW152" s="24">
        <v>2</v>
      </c>
      <c r="BX152" s="24">
        <v>2</v>
      </c>
      <c r="BY152" s="24">
        <v>2</v>
      </c>
      <c r="BZ152" s="24">
        <v>1</v>
      </c>
      <c r="CA152" s="24">
        <v>2</v>
      </c>
      <c r="CB152" s="24">
        <v>2</v>
      </c>
      <c r="CC152" s="57">
        <v>2</v>
      </c>
      <c r="CD152" s="57">
        <v>2</v>
      </c>
      <c r="CE152" s="57">
        <v>2</v>
      </c>
      <c r="CF152" s="24">
        <v>2</v>
      </c>
      <c r="CG152" s="24">
        <v>2</v>
      </c>
      <c r="CH152" s="24">
        <v>2</v>
      </c>
      <c r="CI152" s="24">
        <v>2</v>
      </c>
      <c r="CJ152" s="24">
        <v>2</v>
      </c>
      <c r="CK152" s="24">
        <v>1</v>
      </c>
      <c r="CL152" s="24">
        <v>1</v>
      </c>
      <c r="CM152" s="57">
        <f t="shared" si="61"/>
        <v>25</v>
      </c>
      <c r="CN152" s="67">
        <f t="shared" si="62"/>
        <v>0.8928571428571429</v>
      </c>
      <c r="CO152" s="57">
        <f t="shared" si="63"/>
        <v>3</v>
      </c>
      <c r="CP152" s="67">
        <f t="shared" si="64"/>
        <v>0.10714285714285714</v>
      </c>
      <c r="CQ152" s="57">
        <f t="shared" si="65"/>
        <v>0</v>
      </c>
      <c r="CR152" s="67">
        <f t="shared" si="66"/>
        <v>0</v>
      </c>
      <c r="CS152" s="57">
        <f t="shared" si="67"/>
        <v>1.8928571428571428</v>
      </c>
      <c r="CT152" s="57" t="str">
        <f t="shared" si="31"/>
        <v>Đạt mục tiêu</v>
      </c>
    </row>
    <row r="153" spans="1:98" ht="36" hidden="1" customHeight="1">
      <c r="A153" s="21">
        <v>147</v>
      </c>
      <c r="B153" s="24"/>
      <c r="C153" s="190"/>
      <c r="D153" s="22" t="s">
        <v>10</v>
      </c>
      <c r="E153" s="18" t="s">
        <v>1206</v>
      </c>
      <c r="F153" s="22" t="s">
        <v>12</v>
      </c>
      <c r="G153" s="18" t="s">
        <v>1206</v>
      </c>
      <c r="H153" s="18" t="s">
        <v>1499</v>
      </c>
      <c r="I153" s="52" t="s">
        <v>780</v>
      </c>
      <c r="J153" s="24" t="s">
        <v>497</v>
      </c>
      <c r="K153" s="52" t="s">
        <v>341</v>
      </c>
      <c r="L153" s="24" t="s">
        <v>298</v>
      </c>
      <c r="M153" s="24" t="s">
        <v>186</v>
      </c>
      <c r="N153" s="24"/>
      <c r="O153" s="24"/>
      <c r="P153" s="24" t="s">
        <v>186</v>
      </c>
      <c r="Q153" s="24"/>
      <c r="R153" s="24"/>
      <c r="S153" s="21"/>
      <c r="T153" s="24"/>
      <c r="U153" s="24"/>
      <c r="V153" s="24"/>
      <c r="W153" s="24"/>
      <c r="X153" s="24"/>
      <c r="Y153" s="28">
        <f t="shared" si="60"/>
        <v>1</v>
      </c>
      <c r="Z153" s="24"/>
      <c r="AA153" s="91"/>
      <c r="AB153" s="24"/>
      <c r="AC153" s="24"/>
      <c r="AD153" s="24"/>
      <c r="AE153" s="24"/>
      <c r="AF153" s="24"/>
      <c r="AG153" s="24" t="s">
        <v>757</v>
      </c>
      <c r="AH153" s="24" t="s">
        <v>757</v>
      </c>
      <c r="AI153" s="24" t="s">
        <v>757</v>
      </c>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v>2</v>
      </c>
      <c r="BL153" s="24">
        <v>2</v>
      </c>
      <c r="BM153" s="24">
        <v>2</v>
      </c>
      <c r="BN153" s="24">
        <v>2</v>
      </c>
      <c r="BO153" s="24">
        <v>2</v>
      </c>
      <c r="BP153" s="24">
        <v>2</v>
      </c>
      <c r="BQ153" s="24">
        <v>2</v>
      </c>
      <c r="BR153" s="24">
        <v>2</v>
      </c>
      <c r="BS153" s="24">
        <v>2</v>
      </c>
      <c r="BT153" s="24">
        <v>2</v>
      </c>
      <c r="BU153" s="24">
        <v>2</v>
      </c>
      <c r="BV153" s="24">
        <v>2</v>
      </c>
      <c r="BW153" s="24">
        <v>2</v>
      </c>
      <c r="BX153" s="24">
        <v>2</v>
      </c>
      <c r="BY153" s="24">
        <v>2</v>
      </c>
      <c r="BZ153" s="24">
        <v>2</v>
      </c>
      <c r="CA153" s="24">
        <v>2</v>
      </c>
      <c r="CB153" s="24">
        <v>2</v>
      </c>
      <c r="CC153" s="24">
        <v>2</v>
      </c>
      <c r="CD153" s="24">
        <v>2</v>
      </c>
      <c r="CE153" s="24">
        <v>2</v>
      </c>
      <c r="CF153" s="24">
        <v>2</v>
      </c>
      <c r="CG153" s="24">
        <v>2</v>
      </c>
      <c r="CH153" s="24">
        <v>2</v>
      </c>
      <c r="CI153" s="24">
        <v>2</v>
      </c>
      <c r="CJ153" s="24">
        <v>2</v>
      </c>
      <c r="CK153" s="24">
        <v>2</v>
      </c>
      <c r="CL153" s="24">
        <v>2</v>
      </c>
      <c r="CM153" s="57">
        <f t="shared" si="61"/>
        <v>28</v>
      </c>
      <c r="CN153" s="67">
        <f t="shared" si="62"/>
        <v>1</v>
      </c>
      <c r="CO153" s="57">
        <f t="shared" si="63"/>
        <v>0</v>
      </c>
      <c r="CP153" s="67">
        <f t="shared" si="64"/>
        <v>0</v>
      </c>
      <c r="CQ153" s="57">
        <f t="shared" si="65"/>
        <v>0</v>
      </c>
      <c r="CR153" s="67">
        <f t="shared" si="66"/>
        <v>0</v>
      </c>
      <c r="CS153" s="57">
        <f t="shared" si="67"/>
        <v>2</v>
      </c>
      <c r="CT153" s="57" t="str">
        <f t="shared" si="31"/>
        <v>Đạt mục tiêu</v>
      </c>
    </row>
    <row r="154" spans="1:98" ht="47.25" hidden="1" customHeight="1">
      <c r="A154" s="21">
        <v>148</v>
      </c>
      <c r="B154" s="24"/>
      <c r="C154" s="190"/>
      <c r="D154" s="22" t="s">
        <v>10</v>
      </c>
      <c r="E154" s="18" t="s">
        <v>1207</v>
      </c>
      <c r="F154" s="22" t="s">
        <v>12</v>
      </c>
      <c r="G154" s="18" t="s">
        <v>1207</v>
      </c>
      <c r="H154" s="18" t="s">
        <v>1214</v>
      </c>
      <c r="I154" s="52" t="s">
        <v>780</v>
      </c>
      <c r="J154" s="24" t="s">
        <v>497</v>
      </c>
      <c r="K154" s="52" t="s">
        <v>341</v>
      </c>
      <c r="L154" s="24" t="s">
        <v>298</v>
      </c>
      <c r="M154" s="24" t="s">
        <v>186</v>
      </c>
      <c r="N154" s="24"/>
      <c r="O154" s="24"/>
      <c r="P154" s="24"/>
      <c r="Q154" s="24" t="s">
        <v>186</v>
      </c>
      <c r="R154" s="24"/>
      <c r="S154" s="21"/>
      <c r="T154" s="24"/>
      <c r="U154" s="24"/>
      <c r="V154" s="24"/>
      <c r="W154" s="24"/>
      <c r="X154" s="24"/>
      <c r="Y154" s="28">
        <f t="shared" si="60"/>
        <v>1</v>
      </c>
      <c r="Z154" s="24"/>
      <c r="AA154" s="91">
        <v>1</v>
      </c>
      <c r="AB154" s="24"/>
      <c r="AC154" s="24"/>
      <c r="AD154" s="24"/>
      <c r="AE154" s="24"/>
      <c r="AF154" s="24"/>
      <c r="AG154" s="24"/>
      <c r="AH154" s="24"/>
      <c r="AI154" s="24"/>
      <c r="AJ154" s="24" t="s">
        <v>757</v>
      </c>
      <c r="AK154" s="24" t="s">
        <v>757</v>
      </c>
      <c r="AL154" s="24" t="s">
        <v>757</v>
      </c>
      <c r="AM154" s="24" t="s">
        <v>757</v>
      </c>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v>2</v>
      </c>
      <c r="BL154" s="24">
        <v>2</v>
      </c>
      <c r="BM154" s="24">
        <v>2</v>
      </c>
      <c r="BN154" s="24">
        <v>2</v>
      </c>
      <c r="BO154" s="24">
        <v>2</v>
      </c>
      <c r="BP154" s="24">
        <v>2</v>
      </c>
      <c r="BQ154" s="24">
        <v>2</v>
      </c>
      <c r="BR154" s="24">
        <v>2</v>
      </c>
      <c r="BS154" s="24">
        <v>2</v>
      </c>
      <c r="BT154" s="24">
        <v>2</v>
      </c>
      <c r="BU154" s="24">
        <v>2</v>
      </c>
      <c r="BV154" s="24">
        <v>2</v>
      </c>
      <c r="BW154" s="24">
        <v>2</v>
      </c>
      <c r="BX154" s="24">
        <v>2</v>
      </c>
      <c r="BY154" s="24">
        <v>2</v>
      </c>
      <c r="BZ154" s="24">
        <v>2</v>
      </c>
      <c r="CA154" s="24">
        <v>2</v>
      </c>
      <c r="CB154" s="24">
        <v>2</v>
      </c>
      <c r="CC154" s="24">
        <v>2</v>
      </c>
      <c r="CD154" s="24">
        <v>2</v>
      </c>
      <c r="CE154" s="24">
        <v>2</v>
      </c>
      <c r="CF154" s="24">
        <v>2</v>
      </c>
      <c r="CG154" s="24">
        <v>2</v>
      </c>
      <c r="CH154" s="24">
        <v>2</v>
      </c>
      <c r="CI154" s="24">
        <v>2</v>
      </c>
      <c r="CJ154" s="24">
        <v>2</v>
      </c>
      <c r="CK154" s="24">
        <v>2</v>
      </c>
      <c r="CL154" s="24">
        <v>2</v>
      </c>
      <c r="CM154" s="57">
        <f t="shared" si="61"/>
        <v>28</v>
      </c>
      <c r="CN154" s="67">
        <f t="shared" si="62"/>
        <v>1</v>
      </c>
      <c r="CO154" s="57">
        <f t="shared" si="63"/>
        <v>0</v>
      </c>
      <c r="CP154" s="67">
        <f t="shared" si="64"/>
        <v>0</v>
      </c>
      <c r="CQ154" s="57">
        <f t="shared" si="65"/>
        <v>0</v>
      </c>
      <c r="CR154" s="67">
        <f t="shared" si="66"/>
        <v>0</v>
      </c>
      <c r="CS154" s="57">
        <f t="shared" si="67"/>
        <v>2</v>
      </c>
      <c r="CT154" s="57" t="str">
        <f t="shared" si="31"/>
        <v>Đạt mục tiêu</v>
      </c>
    </row>
    <row r="155" spans="1:98" ht="36" hidden="1" customHeight="1">
      <c r="A155" s="21">
        <v>149</v>
      </c>
      <c r="B155" s="24"/>
      <c r="C155" s="190"/>
      <c r="D155" s="22" t="s">
        <v>10</v>
      </c>
      <c r="E155" s="18" t="s">
        <v>1208</v>
      </c>
      <c r="F155" s="22" t="s">
        <v>12</v>
      </c>
      <c r="G155" s="18" t="s">
        <v>1208</v>
      </c>
      <c r="H155" s="18" t="s">
        <v>1215</v>
      </c>
      <c r="I155" s="52" t="s">
        <v>780</v>
      </c>
      <c r="J155" s="24" t="s">
        <v>497</v>
      </c>
      <c r="K155" s="52" t="s">
        <v>341</v>
      </c>
      <c r="L155" s="24" t="s">
        <v>298</v>
      </c>
      <c r="M155" s="24" t="s">
        <v>186</v>
      </c>
      <c r="N155" s="24"/>
      <c r="O155" s="24" t="s">
        <v>186</v>
      </c>
      <c r="P155" s="24"/>
      <c r="Q155" s="24"/>
      <c r="R155" s="24"/>
      <c r="S155" s="21"/>
      <c r="T155" s="24"/>
      <c r="U155" s="24"/>
      <c r="V155" s="24"/>
      <c r="W155" s="24"/>
      <c r="X155" s="24"/>
      <c r="Y155" s="28">
        <f t="shared" si="60"/>
        <v>1</v>
      </c>
      <c r="Z155" s="24"/>
      <c r="AA155" s="91"/>
      <c r="AB155" s="24"/>
      <c r="AC155" s="24"/>
      <c r="AD155" s="24"/>
      <c r="AE155" s="24" t="s">
        <v>757</v>
      </c>
      <c r="AF155" s="24" t="s">
        <v>757</v>
      </c>
      <c r="AG155" s="24"/>
      <c r="AH155" s="24"/>
      <c r="AI155" s="24"/>
      <c r="AJ155" s="24"/>
      <c r="AK155" s="24"/>
      <c r="AL155" s="24"/>
      <c r="AM155" s="24"/>
      <c r="AN155" s="24" t="s">
        <v>756</v>
      </c>
      <c r="AO155" s="24" t="s">
        <v>756</v>
      </c>
      <c r="AP155" s="24" t="s">
        <v>756</v>
      </c>
      <c r="AQ155" s="24" t="s">
        <v>756</v>
      </c>
      <c r="AR155" s="24"/>
      <c r="AS155" s="24"/>
      <c r="AT155" s="24"/>
      <c r="AU155" s="24"/>
      <c r="AV155" s="24"/>
      <c r="AW155" s="24"/>
      <c r="AX155" s="24"/>
      <c r="AY155" s="24"/>
      <c r="AZ155" s="24"/>
      <c r="BA155" s="24"/>
      <c r="BB155" s="24"/>
      <c r="BC155" s="24"/>
      <c r="BD155" s="24"/>
      <c r="BE155" s="24"/>
      <c r="BF155" s="24"/>
      <c r="BG155" s="24"/>
      <c r="BH155" s="24"/>
      <c r="BI155" s="24"/>
      <c r="BJ155" s="24"/>
      <c r="BK155" s="24">
        <v>2</v>
      </c>
      <c r="BL155" s="24">
        <v>2</v>
      </c>
      <c r="BM155" s="24">
        <v>2</v>
      </c>
      <c r="BN155" s="24">
        <v>2</v>
      </c>
      <c r="BO155" s="24">
        <v>2</v>
      </c>
      <c r="BP155" s="24">
        <v>2</v>
      </c>
      <c r="BQ155" s="24">
        <v>2</v>
      </c>
      <c r="BR155" s="24">
        <v>2</v>
      </c>
      <c r="BS155" s="24">
        <v>2</v>
      </c>
      <c r="BT155" s="24">
        <v>2</v>
      </c>
      <c r="BU155" s="24">
        <v>2</v>
      </c>
      <c r="BV155" s="24">
        <v>2</v>
      </c>
      <c r="BW155" s="24">
        <v>2</v>
      </c>
      <c r="BX155" s="24">
        <v>1</v>
      </c>
      <c r="BY155" s="24">
        <v>2</v>
      </c>
      <c r="BZ155" s="24">
        <v>1</v>
      </c>
      <c r="CA155" s="24">
        <v>2</v>
      </c>
      <c r="CB155" s="24">
        <v>2</v>
      </c>
      <c r="CC155" s="24">
        <v>2</v>
      </c>
      <c r="CD155" s="24">
        <v>2</v>
      </c>
      <c r="CE155" s="24">
        <v>2</v>
      </c>
      <c r="CF155" s="24">
        <v>2</v>
      </c>
      <c r="CG155" s="24">
        <v>2</v>
      </c>
      <c r="CH155" s="24">
        <v>2</v>
      </c>
      <c r="CI155" s="24">
        <v>2</v>
      </c>
      <c r="CJ155" s="24">
        <v>2</v>
      </c>
      <c r="CK155" s="24">
        <v>1</v>
      </c>
      <c r="CL155" s="24">
        <v>1</v>
      </c>
      <c r="CM155" s="57">
        <f t="shared" si="61"/>
        <v>24</v>
      </c>
      <c r="CN155" s="67">
        <f t="shared" si="62"/>
        <v>0.8571428571428571</v>
      </c>
      <c r="CO155" s="57">
        <f t="shared" si="63"/>
        <v>4</v>
      </c>
      <c r="CP155" s="67">
        <f t="shared" si="64"/>
        <v>0.14285714285714285</v>
      </c>
      <c r="CQ155" s="57">
        <f t="shared" si="65"/>
        <v>0</v>
      </c>
      <c r="CR155" s="67">
        <f t="shared" si="66"/>
        <v>0</v>
      </c>
      <c r="CS155" s="57">
        <f t="shared" si="67"/>
        <v>1.8571428571428572</v>
      </c>
      <c r="CT155" s="57" t="str">
        <f t="shared" si="31"/>
        <v>Đạt mục tiêu</v>
      </c>
    </row>
    <row r="156" spans="1:98" ht="36" hidden="1" customHeight="1">
      <c r="A156" s="21">
        <v>150</v>
      </c>
      <c r="B156" s="24"/>
      <c r="C156" s="190"/>
      <c r="D156" s="22" t="s">
        <v>10</v>
      </c>
      <c r="E156" s="18" t="s">
        <v>1209</v>
      </c>
      <c r="F156" s="22" t="s">
        <v>12</v>
      </c>
      <c r="G156" s="18" t="s">
        <v>1209</v>
      </c>
      <c r="H156" s="18" t="s">
        <v>1216</v>
      </c>
      <c r="I156" s="52" t="s">
        <v>780</v>
      </c>
      <c r="J156" s="24" t="s">
        <v>497</v>
      </c>
      <c r="K156" s="52" t="s">
        <v>341</v>
      </c>
      <c r="L156" s="24" t="s">
        <v>298</v>
      </c>
      <c r="M156" s="24" t="s">
        <v>186</v>
      </c>
      <c r="N156" s="24"/>
      <c r="O156" s="24" t="s">
        <v>186</v>
      </c>
      <c r="P156" s="24"/>
      <c r="Q156" s="24"/>
      <c r="R156" s="24"/>
      <c r="S156" s="21"/>
      <c r="T156" s="24"/>
      <c r="U156" s="24"/>
      <c r="V156" s="24"/>
      <c r="W156" s="24"/>
      <c r="X156" s="24"/>
      <c r="Y156" s="28">
        <f t="shared" si="60"/>
        <v>1</v>
      </c>
      <c r="Z156" s="24"/>
      <c r="AA156" s="91"/>
      <c r="AB156" s="24"/>
      <c r="AC156" s="24"/>
      <c r="AD156" s="24"/>
      <c r="AE156" s="24" t="s">
        <v>757</v>
      </c>
      <c r="AF156" s="24" t="s">
        <v>757</v>
      </c>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v>2</v>
      </c>
      <c r="BL156" s="24">
        <v>2</v>
      </c>
      <c r="BM156" s="24">
        <v>2</v>
      </c>
      <c r="BN156" s="24">
        <v>1</v>
      </c>
      <c r="BO156" s="24">
        <v>2</v>
      </c>
      <c r="BP156" s="24">
        <v>1</v>
      </c>
      <c r="BQ156" s="24">
        <v>2</v>
      </c>
      <c r="BR156" s="24">
        <v>2</v>
      </c>
      <c r="BS156" s="24">
        <v>1</v>
      </c>
      <c r="BT156" s="24">
        <v>2</v>
      </c>
      <c r="BU156" s="24">
        <v>2</v>
      </c>
      <c r="BV156" s="24">
        <v>2</v>
      </c>
      <c r="BW156" s="24">
        <v>2</v>
      </c>
      <c r="BX156" s="24">
        <v>1</v>
      </c>
      <c r="BY156" s="24">
        <v>1</v>
      </c>
      <c r="BZ156" s="24">
        <v>1</v>
      </c>
      <c r="CA156" s="24">
        <v>2</v>
      </c>
      <c r="CB156" s="24">
        <v>2</v>
      </c>
      <c r="CC156" s="24">
        <v>2</v>
      </c>
      <c r="CD156" s="24">
        <v>2</v>
      </c>
      <c r="CE156" s="24">
        <v>2</v>
      </c>
      <c r="CF156" s="24">
        <v>2</v>
      </c>
      <c r="CG156" s="24">
        <v>2</v>
      </c>
      <c r="CH156" s="24">
        <v>2</v>
      </c>
      <c r="CI156" s="24">
        <v>2</v>
      </c>
      <c r="CJ156" s="24">
        <v>2</v>
      </c>
      <c r="CK156" s="24">
        <v>2</v>
      </c>
      <c r="CL156" s="24">
        <v>2</v>
      </c>
      <c r="CM156" s="57">
        <f t="shared" si="61"/>
        <v>22</v>
      </c>
      <c r="CN156" s="67">
        <f t="shared" si="62"/>
        <v>0.7857142857142857</v>
      </c>
      <c r="CO156" s="57">
        <f t="shared" si="63"/>
        <v>6</v>
      </c>
      <c r="CP156" s="67">
        <f t="shared" si="64"/>
        <v>0.21428571428571427</v>
      </c>
      <c r="CQ156" s="57">
        <f t="shared" si="65"/>
        <v>0</v>
      </c>
      <c r="CR156" s="67">
        <f t="shared" si="66"/>
        <v>0</v>
      </c>
      <c r="CS156" s="57">
        <f t="shared" si="67"/>
        <v>1.7857142857142858</v>
      </c>
      <c r="CT156" s="57" t="str">
        <f t="shared" si="31"/>
        <v>Đạt mục tiêu</v>
      </c>
    </row>
    <row r="157" spans="1:98" ht="36" hidden="1" customHeight="1">
      <c r="A157" s="21">
        <v>151</v>
      </c>
      <c r="B157" s="24"/>
      <c r="C157" s="190"/>
      <c r="D157" s="22" t="s">
        <v>10</v>
      </c>
      <c r="E157" s="18" t="s">
        <v>1209</v>
      </c>
      <c r="F157" s="22" t="s">
        <v>12</v>
      </c>
      <c r="G157" s="18" t="s">
        <v>1209</v>
      </c>
      <c r="H157" s="18" t="s">
        <v>1216</v>
      </c>
      <c r="I157" s="52" t="s">
        <v>780</v>
      </c>
      <c r="J157" s="24" t="s">
        <v>497</v>
      </c>
      <c r="K157" s="52" t="s">
        <v>341</v>
      </c>
      <c r="L157" s="24" t="s">
        <v>298</v>
      </c>
      <c r="M157" s="24" t="s">
        <v>186</v>
      </c>
      <c r="N157" s="24"/>
      <c r="O157" s="24"/>
      <c r="P157" s="24"/>
      <c r="Q157" s="24"/>
      <c r="R157" s="24"/>
      <c r="S157" s="21"/>
      <c r="T157" s="24" t="s">
        <v>186</v>
      </c>
      <c r="U157" s="24"/>
      <c r="V157" s="24"/>
      <c r="W157" s="24"/>
      <c r="X157" s="24"/>
      <c r="Y157" s="28">
        <f t="shared" si="60"/>
        <v>1</v>
      </c>
      <c r="Z157" s="24"/>
      <c r="AA157" s="91">
        <v>1</v>
      </c>
      <c r="AB157" s="24"/>
      <c r="AC157" s="24"/>
      <c r="AD157" s="24"/>
      <c r="AE157" s="24"/>
      <c r="AF157" s="24"/>
      <c r="AG157" s="24"/>
      <c r="AH157" s="24"/>
      <c r="AI157" s="24"/>
      <c r="AJ157" s="24"/>
      <c r="AK157" s="24"/>
      <c r="AL157" s="24"/>
      <c r="AM157" s="24"/>
      <c r="AN157" s="24"/>
      <c r="AO157" s="24"/>
      <c r="AP157" s="24"/>
      <c r="AQ157" s="24"/>
      <c r="AR157" s="24"/>
      <c r="AS157" s="24"/>
      <c r="AT157" s="24" t="s">
        <v>753</v>
      </c>
      <c r="AU157" s="24" t="s">
        <v>753</v>
      </c>
      <c r="AV157" s="24" t="s">
        <v>753</v>
      </c>
      <c r="AW157" s="24" t="s">
        <v>753</v>
      </c>
      <c r="AX157" s="24"/>
      <c r="AY157" s="24"/>
      <c r="AZ157" s="24"/>
      <c r="BA157" s="24"/>
      <c r="BB157" s="24"/>
      <c r="BC157" s="24"/>
      <c r="BD157" s="24"/>
      <c r="BE157" s="24"/>
      <c r="BF157" s="24"/>
      <c r="BG157" s="24"/>
      <c r="BH157" s="24"/>
      <c r="BI157" s="24"/>
      <c r="BJ157" s="24"/>
      <c r="BK157" s="24">
        <v>2</v>
      </c>
      <c r="BL157" s="24">
        <v>1</v>
      </c>
      <c r="BM157" s="24">
        <v>2</v>
      </c>
      <c r="BN157" s="24">
        <v>1</v>
      </c>
      <c r="BO157" s="24">
        <v>2</v>
      </c>
      <c r="BP157" s="24">
        <v>2</v>
      </c>
      <c r="BQ157" s="24">
        <v>2</v>
      </c>
      <c r="BR157" s="24">
        <v>2</v>
      </c>
      <c r="BS157" s="24">
        <v>2</v>
      </c>
      <c r="BT157" s="24">
        <v>2</v>
      </c>
      <c r="BU157" s="24">
        <v>2</v>
      </c>
      <c r="BV157" s="24">
        <v>2</v>
      </c>
      <c r="BW157" s="24">
        <v>2</v>
      </c>
      <c r="BX157" s="24">
        <v>2</v>
      </c>
      <c r="BY157" s="24">
        <v>2</v>
      </c>
      <c r="BZ157" s="24">
        <v>2</v>
      </c>
      <c r="CA157" s="24">
        <v>2</v>
      </c>
      <c r="CB157" s="24">
        <v>2</v>
      </c>
      <c r="CC157" s="24">
        <v>2</v>
      </c>
      <c r="CD157" s="24">
        <v>1</v>
      </c>
      <c r="CE157" s="24">
        <v>2</v>
      </c>
      <c r="CF157" s="24">
        <v>2</v>
      </c>
      <c r="CG157" s="24">
        <v>2</v>
      </c>
      <c r="CH157" s="24">
        <v>2</v>
      </c>
      <c r="CI157" s="24">
        <v>2</v>
      </c>
      <c r="CJ157" s="24">
        <v>2</v>
      </c>
      <c r="CK157" s="24">
        <v>2</v>
      </c>
      <c r="CL157" s="24">
        <v>2</v>
      </c>
      <c r="CM157" s="57">
        <f t="shared" si="61"/>
        <v>25</v>
      </c>
      <c r="CN157" s="67">
        <f t="shared" si="62"/>
        <v>0.8928571428571429</v>
      </c>
      <c r="CO157" s="57">
        <f t="shared" si="63"/>
        <v>3</v>
      </c>
      <c r="CP157" s="67">
        <f t="shared" si="64"/>
        <v>0.10714285714285714</v>
      </c>
      <c r="CQ157" s="57">
        <f t="shared" si="65"/>
        <v>0</v>
      </c>
      <c r="CR157" s="67">
        <f t="shared" si="66"/>
        <v>0</v>
      </c>
      <c r="CS157" s="57">
        <f t="shared" si="67"/>
        <v>1.8928571428571428</v>
      </c>
      <c r="CT157" s="57" t="str">
        <f t="shared" si="31"/>
        <v>Đạt mục tiêu</v>
      </c>
    </row>
    <row r="158" spans="1:98" ht="42" hidden="1" customHeight="1">
      <c r="A158" s="21">
        <v>152</v>
      </c>
      <c r="B158" s="24"/>
      <c r="C158" s="190"/>
      <c r="D158" s="22" t="s">
        <v>10</v>
      </c>
      <c r="E158" s="18" t="s">
        <v>1210</v>
      </c>
      <c r="F158" s="22" t="s">
        <v>12</v>
      </c>
      <c r="G158" s="18" t="s">
        <v>1210</v>
      </c>
      <c r="H158" s="18" t="s">
        <v>1217</v>
      </c>
      <c r="I158" s="52" t="s">
        <v>780</v>
      </c>
      <c r="J158" s="24" t="s">
        <v>497</v>
      </c>
      <c r="K158" s="52" t="s">
        <v>341</v>
      </c>
      <c r="L158" s="24" t="s">
        <v>298</v>
      </c>
      <c r="M158" s="24" t="s">
        <v>186</v>
      </c>
      <c r="N158" s="24"/>
      <c r="O158" s="24"/>
      <c r="P158" s="24"/>
      <c r="Q158" s="24"/>
      <c r="R158" s="24"/>
      <c r="S158" s="21"/>
      <c r="T158" s="24"/>
      <c r="U158" s="24"/>
      <c r="V158" s="24" t="s">
        <v>186</v>
      </c>
      <c r="W158" s="24"/>
      <c r="X158" s="24"/>
      <c r="Y158" s="28">
        <f t="shared" si="60"/>
        <v>1</v>
      </c>
      <c r="Z158" s="24"/>
      <c r="AA158" s="91">
        <v>1</v>
      </c>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t="s">
        <v>757</v>
      </c>
      <c r="BC158" s="24" t="s">
        <v>757</v>
      </c>
      <c r="BD158" s="24" t="s">
        <v>757</v>
      </c>
      <c r="BE158" s="24"/>
      <c r="BF158" s="24"/>
      <c r="BG158" s="24"/>
      <c r="BH158" s="24"/>
      <c r="BI158" s="24"/>
      <c r="BJ158" s="24"/>
      <c r="BK158" s="24">
        <v>2</v>
      </c>
      <c r="BL158" s="24">
        <v>2</v>
      </c>
      <c r="BM158" s="24">
        <v>2</v>
      </c>
      <c r="BN158" s="24">
        <v>2</v>
      </c>
      <c r="BO158" s="24">
        <v>2</v>
      </c>
      <c r="BP158" s="24">
        <v>2</v>
      </c>
      <c r="BQ158" s="24">
        <v>2</v>
      </c>
      <c r="BR158" s="24">
        <v>2</v>
      </c>
      <c r="BS158" s="24">
        <v>2</v>
      </c>
      <c r="BT158" s="24">
        <v>2</v>
      </c>
      <c r="BU158" s="24">
        <v>2</v>
      </c>
      <c r="BV158" s="24">
        <v>2</v>
      </c>
      <c r="BW158" s="24">
        <v>2</v>
      </c>
      <c r="BX158" s="24">
        <v>2</v>
      </c>
      <c r="BY158" s="24">
        <v>2</v>
      </c>
      <c r="BZ158" s="24">
        <v>2</v>
      </c>
      <c r="CA158" s="24">
        <v>2</v>
      </c>
      <c r="CB158" s="24">
        <v>2</v>
      </c>
      <c r="CC158" s="24">
        <v>2</v>
      </c>
      <c r="CD158" s="24">
        <v>2</v>
      </c>
      <c r="CE158" s="24">
        <v>2</v>
      </c>
      <c r="CF158" s="24">
        <v>2</v>
      </c>
      <c r="CG158" s="24">
        <v>2</v>
      </c>
      <c r="CH158" s="24">
        <v>2</v>
      </c>
      <c r="CI158" s="24">
        <v>2</v>
      </c>
      <c r="CJ158" s="24">
        <v>2</v>
      </c>
      <c r="CK158" s="24">
        <v>2</v>
      </c>
      <c r="CL158" s="24">
        <v>2</v>
      </c>
      <c r="CM158" s="57">
        <f t="shared" si="61"/>
        <v>28</v>
      </c>
      <c r="CN158" s="67">
        <f t="shared" si="62"/>
        <v>1</v>
      </c>
      <c r="CO158" s="57">
        <f t="shared" si="63"/>
        <v>0</v>
      </c>
      <c r="CP158" s="67">
        <f t="shared" si="64"/>
        <v>0</v>
      </c>
      <c r="CQ158" s="57">
        <f t="shared" si="65"/>
        <v>0</v>
      </c>
      <c r="CR158" s="67">
        <f t="shared" si="66"/>
        <v>0</v>
      </c>
      <c r="CS158" s="57">
        <f t="shared" si="67"/>
        <v>2</v>
      </c>
      <c r="CT158" s="57" t="str">
        <f t="shared" si="31"/>
        <v>Đạt mục tiêu</v>
      </c>
    </row>
    <row r="159" spans="1:98" ht="46.5" hidden="1" customHeight="1">
      <c r="A159" s="21">
        <v>153</v>
      </c>
      <c r="B159" s="24"/>
      <c r="C159" s="190"/>
      <c r="D159" s="22" t="s">
        <v>10</v>
      </c>
      <c r="E159" s="18" t="s">
        <v>1211</v>
      </c>
      <c r="F159" s="22" t="s">
        <v>12</v>
      </c>
      <c r="G159" s="18" t="s">
        <v>1211</v>
      </c>
      <c r="H159" s="18" t="s">
        <v>1218</v>
      </c>
      <c r="I159" s="52" t="s">
        <v>780</v>
      </c>
      <c r="J159" s="24" t="s">
        <v>497</v>
      </c>
      <c r="K159" s="52" t="s">
        <v>341</v>
      </c>
      <c r="L159" s="24" t="s">
        <v>298</v>
      </c>
      <c r="M159" s="24" t="s">
        <v>186</v>
      </c>
      <c r="N159" s="24"/>
      <c r="O159" s="24"/>
      <c r="P159" s="24"/>
      <c r="Q159" s="24"/>
      <c r="R159" s="24"/>
      <c r="S159" s="21"/>
      <c r="T159" s="24"/>
      <c r="U159" s="24" t="s">
        <v>186</v>
      </c>
      <c r="V159" s="24"/>
      <c r="W159" s="24"/>
      <c r="X159" s="24"/>
      <c r="Y159" s="28">
        <f t="shared" si="60"/>
        <v>1</v>
      </c>
      <c r="Z159" s="24"/>
      <c r="AA159" s="91">
        <v>1</v>
      </c>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t="s">
        <v>757</v>
      </c>
      <c r="AY159" s="24" t="s">
        <v>757</v>
      </c>
      <c r="AZ159" s="24" t="s">
        <v>757</v>
      </c>
      <c r="BA159" s="24" t="s">
        <v>757</v>
      </c>
      <c r="BB159" s="24"/>
      <c r="BC159" s="24"/>
      <c r="BD159" s="24"/>
      <c r="BE159" s="24"/>
      <c r="BF159" s="24"/>
      <c r="BG159" s="24"/>
      <c r="BH159" s="24"/>
      <c r="BI159" s="24"/>
      <c r="BJ159" s="24"/>
      <c r="BK159" s="24">
        <v>2</v>
      </c>
      <c r="BL159" s="24">
        <v>2</v>
      </c>
      <c r="BM159" s="24">
        <v>2</v>
      </c>
      <c r="BN159" s="24">
        <v>2</v>
      </c>
      <c r="BO159" s="24">
        <v>2</v>
      </c>
      <c r="BP159" s="24">
        <v>2</v>
      </c>
      <c r="BQ159" s="24">
        <v>2</v>
      </c>
      <c r="BR159" s="24">
        <v>2</v>
      </c>
      <c r="BS159" s="24">
        <v>2</v>
      </c>
      <c r="BT159" s="24">
        <v>2</v>
      </c>
      <c r="BU159" s="24">
        <v>2</v>
      </c>
      <c r="BV159" s="24">
        <v>2</v>
      </c>
      <c r="BW159" s="24">
        <v>2</v>
      </c>
      <c r="BX159" s="24">
        <v>2</v>
      </c>
      <c r="BY159" s="24">
        <v>2</v>
      </c>
      <c r="BZ159" s="24">
        <v>2</v>
      </c>
      <c r="CA159" s="24">
        <v>2</v>
      </c>
      <c r="CB159" s="24">
        <v>2</v>
      </c>
      <c r="CC159" s="24">
        <v>2</v>
      </c>
      <c r="CD159" s="24">
        <v>1</v>
      </c>
      <c r="CE159" s="24">
        <v>2</v>
      </c>
      <c r="CF159" s="24">
        <v>2</v>
      </c>
      <c r="CG159" s="24">
        <v>2</v>
      </c>
      <c r="CH159" s="24">
        <v>2</v>
      </c>
      <c r="CI159" s="24">
        <v>2</v>
      </c>
      <c r="CJ159" s="24">
        <v>2</v>
      </c>
      <c r="CK159" s="24">
        <v>2</v>
      </c>
      <c r="CL159" s="24">
        <v>2</v>
      </c>
      <c r="CM159" s="57">
        <f t="shared" si="61"/>
        <v>27</v>
      </c>
      <c r="CN159" s="67">
        <f t="shared" si="62"/>
        <v>0.9642857142857143</v>
      </c>
      <c r="CO159" s="57">
        <f t="shared" si="63"/>
        <v>1</v>
      </c>
      <c r="CP159" s="67">
        <f t="shared" si="64"/>
        <v>3.5714285714285712E-2</v>
      </c>
      <c r="CQ159" s="57">
        <f t="shared" si="65"/>
        <v>0</v>
      </c>
      <c r="CR159" s="67">
        <f t="shared" si="66"/>
        <v>0</v>
      </c>
      <c r="CS159" s="57">
        <f t="shared" si="67"/>
        <v>1.9642857142857142</v>
      </c>
      <c r="CT159" s="57" t="str">
        <f t="shared" si="31"/>
        <v>Đạt mục tiêu</v>
      </c>
    </row>
    <row r="160" spans="1:98" ht="53.25" hidden="1" customHeight="1">
      <c r="A160" s="21">
        <v>154</v>
      </c>
      <c r="B160" s="24"/>
      <c r="C160" s="190"/>
      <c r="D160" s="22" t="s">
        <v>10</v>
      </c>
      <c r="E160" s="181" t="s">
        <v>1212</v>
      </c>
      <c r="F160" s="191" t="s">
        <v>11</v>
      </c>
      <c r="G160" s="50" t="s">
        <v>1212</v>
      </c>
      <c r="H160" s="50" t="s">
        <v>1219</v>
      </c>
      <c r="I160" s="52" t="s">
        <v>780</v>
      </c>
      <c r="J160" s="24" t="s">
        <v>497</v>
      </c>
      <c r="K160" s="52" t="s">
        <v>341</v>
      </c>
      <c r="L160" s="24" t="s">
        <v>298</v>
      </c>
      <c r="M160" s="24" t="s">
        <v>186</v>
      </c>
      <c r="N160" s="24"/>
      <c r="O160" s="24"/>
      <c r="P160" s="24"/>
      <c r="Q160" s="24"/>
      <c r="R160" s="24"/>
      <c r="S160" s="21" t="s">
        <v>186</v>
      </c>
      <c r="T160" s="24"/>
      <c r="U160" s="24"/>
      <c r="V160" s="24"/>
      <c r="W160" s="24"/>
      <c r="X160" s="24"/>
      <c r="Y160" s="28">
        <f t="shared" si="60"/>
        <v>1</v>
      </c>
      <c r="Z160" s="24"/>
      <c r="AA160" s="91"/>
      <c r="AB160" s="24"/>
      <c r="AC160" s="24"/>
      <c r="AD160" s="24"/>
      <c r="AE160" s="24"/>
      <c r="AF160" s="24"/>
      <c r="AG160" s="24"/>
      <c r="AH160" s="24"/>
      <c r="AI160" s="24"/>
      <c r="AJ160" s="24"/>
      <c r="AK160" s="24"/>
      <c r="AL160" s="24"/>
      <c r="AM160" s="24"/>
      <c r="AN160" s="24"/>
      <c r="AO160" s="24"/>
      <c r="AP160" s="24"/>
      <c r="AQ160" s="24"/>
      <c r="AR160" s="24" t="s">
        <v>757</v>
      </c>
      <c r="AS160" s="24" t="s">
        <v>757</v>
      </c>
      <c r="AT160" s="24"/>
      <c r="AU160" s="24"/>
      <c r="AV160" s="24"/>
      <c r="AW160" s="24"/>
      <c r="AX160" s="24"/>
      <c r="AY160" s="24"/>
      <c r="AZ160" s="24"/>
      <c r="BA160" s="24"/>
      <c r="BB160" s="24"/>
      <c r="BC160" s="24"/>
      <c r="BD160" s="24"/>
      <c r="BE160" s="24"/>
      <c r="BF160" s="24"/>
      <c r="BG160" s="24"/>
      <c r="BH160" s="24"/>
      <c r="BI160" s="24"/>
      <c r="BJ160" s="24"/>
      <c r="BK160" s="24">
        <v>2</v>
      </c>
      <c r="BL160" s="24">
        <v>2</v>
      </c>
      <c r="BM160" s="24">
        <v>2</v>
      </c>
      <c r="BN160" s="24">
        <v>2</v>
      </c>
      <c r="BO160" s="24">
        <v>2</v>
      </c>
      <c r="BP160" s="24">
        <v>2</v>
      </c>
      <c r="BQ160" s="24">
        <v>2</v>
      </c>
      <c r="BR160" s="24">
        <v>2</v>
      </c>
      <c r="BS160" s="24">
        <v>2</v>
      </c>
      <c r="BT160" s="24">
        <v>2</v>
      </c>
      <c r="BU160" s="24">
        <v>2</v>
      </c>
      <c r="BV160" s="24">
        <v>2</v>
      </c>
      <c r="BW160" s="24">
        <v>2</v>
      </c>
      <c r="BX160" s="24">
        <v>2</v>
      </c>
      <c r="BY160" s="24">
        <v>2</v>
      </c>
      <c r="BZ160" s="24">
        <v>2</v>
      </c>
      <c r="CA160" s="24">
        <v>2</v>
      </c>
      <c r="CB160" s="24">
        <v>2</v>
      </c>
      <c r="CC160" s="24">
        <v>2</v>
      </c>
      <c r="CD160" s="24">
        <v>2</v>
      </c>
      <c r="CE160" s="24">
        <v>2</v>
      </c>
      <c r="CF160" s="24">
        <v>2</v>
      </c>
      <c r="CG160" s="24">
        <v>2</v>
      </c>
      <c r="CH160" s="24">
        <v>2</v>
      </c>
      <c r="CI160" s="24">
        <v>2</v>
      </c>
      <c r="CJ160" s="24">
        <v>2</v>
      </c>
      <c r="CK160" s="24">
        <v>2</v>
      </c>
      <c r="CL160" s="24">
        <v>2</v>
      </c>
      <c r="CM160" s="57">
        <f t="shared" si="61"/>
        <v>28</v>
      </c>
      <c r="CN160" s="67">
        <f t="shared" si="62"/>
        <v>1</v>
      </c>
      <c r="CO160" s="57">
        <f t="shared" si="63"/>
        <v>0</v>
      </c>
      <c r="CP160" s="67">
        <f t="shared" si="64"/>
        <v>0</v>
      </c>
      <c r="CQ160" s="57">
        <f t="shared" si="65"/>
        <v>0</v>
      </c>
      <c r="CR160" s="67">
        <f t="shared" si="66"/>
        <v>0</v>
      </c>
      <c r="CS160" s="57">
        <f t="shared" si="67"/>
        <v>2</v>
      </c>
      <c r="CT160" s="57" t="str">
        <f t="shared" si="31"/>
        <v>Đạt mục tiêu</v>
      </c>
    </row>
    <row r="161" spans="1:98" ht="38.25" hidden="1" customHeight="1">
      <c r="A161" s="21">
        <v>155</v>
      </c>
      <c r="B161" s="24">
        <v>215</v>
      </c>
      <c r="C161" s="182"/>
      <c r="D161" s="55" t="s">
        <v>10</v>
      </c>
      <c r="E161" s="182"/>
      <c r="F161" s="193"/>
      <c r="G161" s="50" t="s">
        <v>1212</v>
      </c>
      <c r="H161" s="50" t="s">
        <v>1219</v>
      </c>
      <c r="I161" s="52" t="s">
        <v>780</v>
      </c>
      <c r="J161" s="24" t="s">
        <v>497</v>
      </c>
      <c r="K161" s="52" t="s">
        <v>341</v>
      </c>
      <c r="L161" s="24" t="s">
        <v>298</v>
      </c>
      <c r="M161" s="24" t="s">
        <v>186</v>
      </c>
      <c r="N161" s="24"/>
      <c r="O161" s="24"/>
      <c r="P161" s="24"/>
      <c r="Q161" s="24"/>
      <c r="R161" s="24"/>
      <c r="S161" s="21"/>
      <c r="T161" s="24"/>
      <c r="U161" s="24"/>
      <c r="V161" s="24"/>
      <c r="W161" s="24" t="s">
        <v>186</v>
      </c>
      <c r="X161" s="24"/>
      <c r="Y161" s="28">
        <f t="shared" si="60"/>
        <v>1</v>
      </c>
      <c r="Z161" s="24"/>
      <c r="AA161" s="91">
        <v>1</v>
      </c>
      <c r="AB161" s="24"/>
      <c r="AC161" s="24"/>
      <c r="AD161" s="24"/>
      <c r="AE161" s="24"/>
      <c r="AF161" s="24"/>
      <c r="AG161" s="24"/>
      <c r="AH161" s="24"/>
      <c r="AI161" s="24"/>
      <c r="AJ161" s="24"/>
      <c r="AK161" s="24"/>
      <c r="AL161" s="24"/>
      <c r="AM161" s="24"/>
      <c r="AN161" s="24" t="s">
        <v>756</v>
      </c>
      <c r="AO161" s="24" t="s">
        <v>756</v>
      </c>
      <c r="AP161" s="24" t="s">
        <v>756</v>
      </c>
      <c r="AQ161" s="24" t="s">
        <v>756</v>
      </c>
      <c r="AR161" s="24"/>
      <c r="AS161" s="24"/>
      <c r="AT161" s="24"/>
      <c r="AU161" s="24"/>
      <c r="AV161" s="24"/>
      <c r="AW161" s="24"/>
      <c r="AX161" s="24"/>
      <c r="AY161" s="24"/>
      <c r="AZ161" s="24"/>
      <c r="BA161" s="24"/>
      <c r="BB161" s="24"/>
      <c r="BC161" s="24"/>
      <c r="BD161" s="24"/>
      <c r="BE161" s="24" t="s">
        <v>757</v>
      </c>
      <c r="BF161" s="24" t="s">
        <v>757</v>
      </c>
      <c r="BG161" s="24" t="s">
        <v>757</v>
      </c>
      <c r="BH161" s="24"/>
      <c r="BI161" s="24"/>
      <c r="BJ161" s="24"/>
      <c r="BK161" s="24">
        <v>2</v>
      </c>
      <c r="BL161" s="24">
        <v>2</v>
      </c>
      <c r="BM161" s="24">
        <v>2</v>
      </c>
      <c r="BN161" s="24">
        <v>2</v>
      </c>
      <c r="BO161" s="24">
        <v>2</v>
      </c>
      <c r="BP161" s="24">
        <v>2</v>
      </c>
      <c r="BQ161" s="24">
        <v>2</v>
      </c>
      <c r="BR161" s="24">
        <v>2</v>
      </c>
      <c r="BS161" s="24">
        <v>2</v>
      </c>
      <c r="BT161" s="24">
        <v>2</v>
      </c>
      <c r="BU161" s="24">
        <v>2</v>
      </c>
      <c r="BV161" s="24">
        <v>2</v>
      </c>
      <c r="BW161" s="24">
        <v>2</v>
      </c>
      <c r="BX161" s="24">
        <v>2</v>
      </c>
      <c r="BY161" s="24">
        <v>2</v>
      </c>
      <c r="BZ161" s="24">
        <v>2</v>
      </c>
      <c r="CA161" s="24">
        <v>2</v>
      </c>
      <c r="CB161" s="24">
        <v>2</v>
      </c>
      <c r="CC161" s="24">
        <v>2</v>
      </c>
      <c r="CD161" s="24">
        <v>2</v>
      </c>
      <c r="CE161" s="24">
        <v>2</v>
      </c>
      <c r="CF161" s="24">
        <v>2</v>
      </c>
      <c r="CG161" s="24">
        <v>2</v>
      </c>
      <c r="CH161" s="24">
        <v>2</v>
      </c>
      <c r="CI161" s="24">
        <v>2</v>
      </c>
      <c r="CJ161" s="24">
        <v>2</v>
      </c>
      <c r="CK161" s="24">
        <v>2</v>
      </c>
      <c r="CL161" s="24">
        <v>2</v>
      </c>
      <c r="CM161" s="57">
        <f t="shared" si="61"/>
        <v>28</v>
      </c>
      <c r="CN161" s="67">
        <f t="shared" si="62"/>
        <v>1</v>
      </c>
      <c r="CO161" s="57">
        <f t="shared" si="63"/>
        <v>0</v>
      </c>
      <c r="CP161" s="67">
        <f t="shared" si="64"/>
        <v>0</v>
      </c>
      <c r="CQ161" s="57">
        <f t="shared" si="65"/>
        <v>0</v>
      </c>
      <c r="CR161" s="67">
        <f t="shared" si="66"/>
        <v>0</v>
      </c>
      <c r="CS161" s="57">
        <f t="shared" si="67"/>
        <v>2</v>
      </c>
      <c r="CT161" s="57" t="str">
        <f t="shared" si="31"/>
        <v>Đạt mục tiêu</v>
      </c>
    </row>
    <row r="162" spans="1:98" ht="38.25" hidden="1" customHeight="1">
      <c r="A162" s="21">
        <v>156</v>
      </c>
      <c r="B162" s="24"/>
      <c r="C162" s="181" t="s">
        <v>185</v>
      </c>
      <c r="D162" s="55" t="s">
        <v>10</v>
      </c>
      <c r="E162" s="50" t="s">
        <v>1220</v>
      </c>
      <c r="F162" s="55" t="s">
        <v>11</v>
      </c>
      <c r="G162" s="50" t="s">
        <v>1222</v>
      </c>
      <c r="H162" s="50" t="s">
        <v>1224</v>
      </c>
      <c r="I162" s="52" t="s">
        <v>780</v>
      </c>
      <c r="J162" s="24" t="s">
        <v>330</v>
      </c>
      <c r="K162" s="52" t="s">
        <v>341</v>
      </c>
      <c r="L162" s="24" t="s">
        <v>298</v>
      </c>
      <c r="M162" s="24" t="s">
        <v>186</v>
      </c>
      <c r="N162" s="24"/>
      <c r="O162" s="24"/>
      <c r="P162" s="24"/>
      <c r="Q162" s="24"/>
      <c r="R162" s="24"/>
      <c r="S162" s="21"/>
      <c r="T162" s="24"/>
      <c r="U162" s="24"/>
      <c r="V162" s="24"/>
      <c r="W162" s="24"/>
      <c r="X162" s="24" t="s">
        <v>186</v>
      </c>
      <c r="Y162" s="28">
        <f t="shared" si="60"/>
        <v>1</v>
      </c>
      <c r="Z162" s="24"/>
      <c r="AA162" s="91">
        <v>1</v>
      </c>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v>2</v>
      </c>
      <c r="BL162" s="24">
        <v>2</v>
      </c>
      <c r="BM162" s="24">
        <v>2</v>
      </c>
      <c r="BN162" s="24">
        <v>2</v>
      </c>
      <c r="BO162" s="24">
        <v>2</v>
      </c>
      <c r="BP162" s="24">
        <v>2</v>
      </c>
      <c r="BQ162" s="24">
        <v>2</v>
      </c>
      <c r="BR162" s="24">
        <v>2</v>
      </c>
      <c r="BS162" s="24">
        <v>2</v>
      </c>
      <c r="BT162" s="24">
        <v>2</v>
      </c>
      <c r="BU162" s="24">
        <v>2</v>
      </c>
      <c r="BV162" s="24">
        <v>2</v>
      </c>
      <c r="BW162" s="24">
        <v>2</v>
      </c>
      <c r="BX162" s="24">
        <v>2</v>
      </c>
      <c r="BY162" s="24">
        <v>2</v>
      </c>
      <c r="BZ162" s="24">
        <v>2</v>
      </c>
      <c r="CA162" s="24">
        <v>2</v>
      </c>
      <c r="CB162" s="24">
        <v>2</v>
      </c>
      <c r="CC162" s="24">
        <v>2</v>
      </c>
      <c r="CD162" s="24">
        <v>2</v>
      </c>
      <c r="CE162" s="24">
        <v>2</v>
      </c>
      <c r="CF162" s="24">
        <v>2</v>
      </c>
      <c r="CG162" s="24">
        <v>2</v>
      </c>
      <c r="CH162" s="24">
        <v>2</v>
      </c>
      <c r="CI162" s="24">
        <v>2</v>
      </c>
      <c r="CJ162" s="24">
        <v>2</v>
      </c>
      <c r="CK162" s="24">
        <v>2</v>
      </c>
      <c r="CL162" s="24">
        <v>2</v>
      </c>
      <c r="CM162" s="57">
        <f t="shared" si="61"/>
        <v>28</v>
      </c>
      <c r="CN162" s="67">
        <f t="shared" si="62"/>
        <v>1</v>
      </c>
      <c r="CO162" s="57">
        <f t="shared" si="63"/>
        <v>0</v>
      </c>
      <c r="CP162" s="67">
        <f t="shared" si="64"/>
        <v>0</v>
      </c>
      <c r="CQ162" s="57">
        <f t="shared" si="65"/>
        <v>0</v>
      </c>
      <c r="CR162" s="67">
        <f t="shared" si="66"/>
        <v>0</v>
      </c>
      <c r="CS162" s="57">
        <f t="shared" si="67"/>
        <v>2</v>
      </c>
      <c r="CT162" s="57" t="str">
        <f>IF(CS162&gt;=1.6,"Đạt mục tiêu",IF(CS162&gt;=1,"Cần cố gắng","Chưa đạt"))</f>
        <v>Đạt mục tiêu</v>
      </c>
    </row>
    <row r="163" spans="1:98" ht="47.25" hidden="1">
      <c r="A163" s="21">
        <v>157</v>
      </c>
      <c r="B163" s="24">
        <v>218</v>
      </c>
      <c r="C163" s="182"/>
      <c r="D163" s="55" t="s">
        <v>10</v>
      </c>
      <c r="E163" s="50" t="s">
        <v>1221</v>
      </c>
      <c r="F163" s="55" t="s">
        <v>12</v>
      </c>
      <c r="G163" s="50" t="s">
        <v>1223</v>
      </c>
      <c r="H163" s="50" t="s">
        <v>1225</v>
      </c>
      <c r="I163" s="52" t="s">
        <v>780</v>
      </c>
      <c r="J163" s="24" t="s">
        <v>330</v>
      </c>
      <c r="K163" s="52" t="s">
        <v>341</v>
      </c>
      <c r="L163" s="24" t="s">
        <v>298</v>
      </c>
      <c r="M163" s="24" t="s">
        <v>186</v>
      </c>
      <c r="N163" s="24"/>
      <c r="O163" s="24"/>
      <c r="P163" s="24"/>
      <c r="Q163" s="24"/>
      <c r="R163" s="24"/>
      <c r="S163" s="21"/>
      <c r="T163" s="24"/>
      <c r="U163" s="24"/>
      <c r="V163" s="24"/>
      <c r="W163" s="24"/>
      <c r="X163" s="24" t="s">
        <v>186</v>
      </c>
      <c r="Y163" s="28">
        <f t="shared" si="60"/>
        <v>1</v>
      </c>
      <c r="Z163" s="24"/>
      <c r="AA163" s="91">
        <v>1</v>
      </c>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t="s">
        <v>753</v>
      </c>
      <c r="BI163" s="24" t="s">
        <v>753</v>
      </c>
      <c r="BJ163" s="24" t="s">
        <v>753</v>
      </c>
      <c r="BK163" s="24">
        <v>2</v>
      </c>
      <c r="BL163" s="24">
        <v>2</v>
      </c>
      <c r="BM163" s="24">
        <v>2</v>
      </c>
      <c r="BN163" s="24">
        <v>2</v>
      </c>
      <c r="BO163" s="24">
        <v>2</v>
      </c>
      <c r="BP163" s="24">
        <v>2</v>
      </c>
      <c r="BQ163" s="24">
        <v>2</v>
      </c>
      <c r="BR163" s="24">
        <v>2</v>
      </c>
      <c r="BS163" s="24">
        <v>2</v>
      </c>
      <c r="BT163" s="24">
        <v>2</v>
      </c>
      <c r="BU163" s="24">
        <v>2</v>
      </c>
      <c r="BV163" s="24">
        <v>2</v>
      </c>
      <c r="BW163" s="24">
        <v>2</v>
      </c>
      <c r="BX163" s="24">
        <v>2</v>
      </c>
      <c r="BY163" s="24">
        <v>2</v>
      </c>
      <c r="BZ163" s="24">
        <v>2</v>
      </c>
      <c r="CA163" s="24">
        <v>2</v>
      </c>
      <c r="CB163" s="24">
        <v>2</v>
      </c>
      <c r="CC163" s="24">
        <v>2</v>
      </c>
      <c r="CD163" s="24">
        <v>2</v>
      </c>
      <c r="CE163" s="24">
        <v>2</v>
      </c>
      <c r="CF163" s="24">
        <v>2</v>
      </c>
      <c r="CG163" s="24">
        <v>2</v>
      </c>
      <c r="CH163" s="24">
        <v>2</v>
      </c>
      <c r="CI163" s="24">
        <v>2</v>
      </c>
      <c r="CJ163" s="24">
        <v>2</v>
      </c>
      <c r="CK163" s="24">
        <v>2</v>
      </c>
      <c r="CL163" s="24">
        <v>2</v>
      </c>
      <c r="CM163" s="57">
        <f t="shared" si="61"/>
        <v>28</v>
      </c>
      <c r="CN163" s="67">
        <f t="shared" si="62"/>
        <v>1</v>
      </c>
      <c r="CO163" s="57">
        <f t="shared" si="63"/>
        <v>0</v>
      </c>
      <c r="CP163" s="67">
        <f t="shared" si="64"/>
        <v>0</v>
      </c>
      <c r="CQ163" s="57">
        <f t="shared" si="65"/>
        <v>0</v>
      </c>
      <c r="CR163" s="67">
        <f t="shared" si="66"/>
        <v>0</v>
      </c>
      <c r="CS163" s="57">
        <f t="shared" si="67"/>
        <v>2</v>
      </c>
      <c r="CT163" s="57" t="str">
        <f t="shared" si="31"/>
        <v>Đạt mục tiêu</v>
      </c>
    </row>
    <row r="164" spans="1:98" ht="22.5" customHeight="1">
      <c r="A164" s="21">
        <v>36</v>
      </c>
      <c r="B164" s="28">
        <v>225</v>
      </c>
      <c r="C164" s="198" t="s">
        <v>170</v>
      </c>
      <c r="D164" s="259"/>
      <c r="E164" s="259"/>
      <c r="F164" s="259"/>
      <c r="G164" s="199"/>
      <c r="H164" s="200"/>
      <c r="I164" s="29" t="s">
        <v>361</v>
      </c>
      <c r="J164" s="29" t="s">
        <v>361</v>
      </c>
      <c r="K164" s="29" t="s">
        <v>361</v>
      </c>
      <c r="L164" s="29" t="s">
        <v>361</v>
      </c>
      <c r="M164" s="29" t="s">
        <v>361</v>
      </c>
      <c r="N164" s="29" t="s">
        <v>361</v>
      </c>
      <c r="O164" s="29" t="s">
        <v>361</v>
      </c>
      <c r="P164" s="29" t="s">
        <v>361</v>
      </c>
      <c r="Q164" s="29" t="s">
        <v>361</v>
      </c>
      <c r="R164" s="29" t="s">
        <v>361</v>
      </c>
      <c r="S164" s="31" t="s">
        <v>361</v>
      </c>
      <c r="T164" s="29" t="s">
        <v>361</v>
      </c>
      <c r="U164" s="29" t="s">
        <v>361</v>
      </c>
      <c r="V164" s="29" t="s">
        <v>361</v>
      </c>
      <c r="W164" s="29" t="s">
        <v>361</v>
      </c>
      <c r="X164" s="29" t="s">
        <v>361</v>
      </c>
      <c r="Y164" s="28">
        <f t="shared" si="60"/>
        <v>0</v>
      </c>
      <c r="Z164" s="29"/>
      <c r="AA164" s="91">
        <v>31</v>
      </c>
      <c r="AB164" s="29" t="s">
        <v>361</v>
      </c>
      <c r="AC164" s="29" t="s">
        <v>361</v>
      </c>
      <c r="AD164" s="29" t="s">
        <v>361</v>
      </c>
      <c r="AE164" s="29" t="s">
        <v>361</v>
      </c>
      <c r="AF164" s="29" t="s">
        <v>361</v>
      </c>
      <c r="AG164" s="29" t="s">
        <v>361</v>
      </c>
      <c r="AH164" s="29" t="s">
        <v>361</v>
      </c>
      <c r="AI164" s="29" t="s">
        <v>361</v>
      </c>
      <c r="AJ164" s="29" t="s">
        <v>361</v>
      </c>
      <c r="AK164" s="29" t="s">
        <v>361</v>
      </c>
      <c r="AL164" s="29" t="s">
        <v>361</v>
      </c>
      <c r="AM164" s="29" t="s">
        <v>361</v>
      </c>
      <c r="AN164" s="29" t="s">
        <v>361</v>
      </c>
      <c r="AO164" s="29" t="s">
        <v>361</v>
      </c>
      <c r="AP164" s="29" t="s">
        <v>361</v>
      </c>
      <c r="AQ164" s="29" t="s">
        <v>361</v>
      </c>
      <c r="AR164" s="29" t="s">
        <v>361</v>
      </c>
      <c r="AS164" s="29" t="s">
        <v>361</v>
      </c>
      <c r="AT164" s="29" t="s">
        <v>361</v>
      </c>
      <c r="AU164" s="29" t="s">
        <v>361</v>
      </c>
      <c r="AV164" s="29" t="s">
        <v>361</v>
      </c>
      <c r="AW164" s="29" t="s">
        <v>361</v>
      </c>
      <c r="AX164" s="29" t="s">
        <v>361</v>
      </c>
      <c r="AY164" s="29" t="s">
        <v>361</v>
      </c>
      <c r="AZ164" s="29" t="s">
        <v>361</v>
      </c>
      <c r="BA164" s="29" t="s">
        <v>361</v>
      </c>
      <c r="BB164" s="29" t="s">
        <v>361</v>
      </c>
      <c r="BC164" s="29" t="s">
        <v>361</v>
      </c>
      <c r="BD164" s="29" t="s">
        <v>361</v>
      </c>
      <c r="BE164" s="29" t="s">
        <v>361</v>
      </c>
      <c r="BF164" s="29" t="s">
        <v>361</v>
      </c>
      <c r="BG164" s="29" t="s">
        <v>361</v>
      </c>
      <c r="BH164" s="29" t="s">
        <v>361</v>
      </c>
      <c r="BI164" s="29" t="s">
        <v>361</v>
      </c>
      <c r="BJ164" s="29" t="s">
        <v>361</v>
      </c>
      <c r="BK164" s="29" t="s">
        <v>361</v>
      </c>
      <c r="BL164" s="29" t="s">
        <v>361</v>
      </c>
      <c r="BM164" s="29" t="s">
        <v>361</v>
      </c>
      <c r="BN164" s="29" t="s">
        <v>361</v>
      </c>
      <c r="BO164" s="29" t="s">
        <v>361</v>
      </c>
      <c r="BP164" s="29" t="s">
        <v>361</v>
      </c>
      <c r="BQ164" s="29" t="s">
        <v>361</v>
      </c>
      <c r="BR164" s="29" t="s">
        <v>361</v>
      </c>
      <c r="BS164" s="29" t="s">
        <v>361</v>
      </c>
      <c r="BT164" s="29" t="s">
        <v>361</v>
      </c>
      <c r="BU164" s="29" t="s">
        <v>361</v>
      </c>
      <c r="BV164" s="29" t="s">
        <v>361</v>
      </c>
      <c r="BW164" s="29" t="s">
        <v>361</v>
      </c>
      <c r="BX164" s="29" t="s">
        <v>361</v>
      </c>
      <c r="BY164" s="29" t="s">
        <v>361</v>
      </c>
      <c r="BZ164" s="29" t="s">
        <v>361</v>
      </c>
      <c r="CA164" s="29" t="s">
        <v>361</v>
      </c>
      <c r="CB164" s="29" t="s">
        <v>361</v>
      </c>
      <c r="CC164" s="29" t="s">
        <v>361</v>
      </c>
      <c r="CD164" s="29" t="s">
        <v>361</v>
      </c>
      <c r="CE164" s="29" t="s">
        <v>361</v>
      </c>
      <c r="CF164" s="29" t="s">
        <v>361</v>
      </c>
      <c r="CG164" s="29" t="s">
        <v>361</v>
      </c>
      <c r="CH164" s="29" t="s">
        <v>361</v>
      </c>
      <c r="CI164" s="29" t="s">
        <v>361</v>
      </c>
      <c r="CJ164" s="29" t="s">
        <v>361</v>
      </c>
      <c r="CK164" s="29" t="s">
        <v>361</v>
      </c>
      <c r="CL164" s="29" t="s">
        <v>361</v>
      </c>
      <c r="CM164" s="29" t="s">
        <v>361</v>
      </c>
      <c r="CN164" s="29" t="s">
        <v>361</v>
      </c>
      <c r="CO164" s="29" t="s">
        <v>361</v>
      </c>
      <c r="CP164" s="29" t="s">
        <v>361</v>
      </c>
      <c r="CQ164" s="29" t="s">
        <v>361</v>
      </c>
      <c r="CR164" s="29" t="s">
        <v>361</v>
      </c>
      <c r="CS164" s="29" t="s">
        <v>361</v>
      </c>
      <c r="CT164" s="29" t="s">
        <v>361</v>
      </c>
    </row>
    <row r="165" spans="1:98" ht="23.25" hidden="1" customHeight="1">
      <c r="A165" s="21">
        <v>159</v>
      </c>
      <c r="B165" s="28">
        <v>226</v>
      </c>
      <c r="C165" s="198" t="s">
        <v>169</v>
      </c>
      <c r="D165" s="199"/>
      <c r="E165" s="200"/>
      <c r="F165" s="29" t="s">
        <v>361</v>
      </c>
      <c r="G165" s="29" t="s">
        <v>361</v>
      </c>
      <c r="H165" s="29" t="s">
        <v>361</v>
      </c>
      <c r="I165" s="29" t="s">
        <v>361</v>
      </c>
      <c r="J165" s="29" t="s">
        <v>361</v>
      </c>
      <c r="K165" s="29" t="s">
        <v>361</v>
      </c>
      <c r="L165" s="29" t="s">
        <v>361</v>
      </c>
      <c r="M165" s="29" t="s">
        <v>361</v>
      </c>
      <c r="N165" s="29" t="s">
        <v>361</v>
      </c>
      <c r="O165" s="29" t="s">
        <v>361</v>
      </c>
      <c r="P165" s="29" t="s">
        <v>361</v>
      </c>
      <c r="Q165" s="29" t="s">
        <v>361</v>
      </c>
      <c r="R165" s="29" t="s">
        <v>361</v>
      </c>
      <c r="S165" s="31" t="s">
        <v>361</v>
      </c>
      <c r="T165" s="29" t="s">
        <v>361</v>
      </c>
      <c r="U165" s="29" t="s">
        <v>361</v>
      </c>
      <c r="V165" s="29" t="s">
        <v>361</v>
      </c>
      <c r="W165" s="29" t="s">
        <v>361</v>
      </c>
      <c r="X165" s="29" t="s">
        <v>361</v>
      </c>
      <c r="Y165" s="28">
        <f t="shared" si="60"/>
        <v>0</v>
      </c>
      <c r="Z165" s="29"/>
      <c r="AA165" s="91">
        <v>12</v>
      </c>
      <c r="AB165" s="29" t="s">
        <v>361</v>
      </c>
      <c r="AC165" s="29" t="s">
        <v>361</v>
      </c>
      <c r="AD165" s="29" t="s">
        <v>361</v>
      </c>
      <c r="AE165" s="29" t="s">
        <v>361</v>
      </c>
      <c r="AF165" s="29" t="s">
        <v>361</v>
      </c>
      <c r="AG165" s="29" t="s">
        <v>361</v>
      </c>
      <c r="AH165" s="29" t="s">
        <v>361</v>
      </c>
      <c r="AI165" s="29" t="s">
        <v>361</v>
      </c>
      <c r="AJ165" s="29" t="s">
        <v>361</v>
      </c>
      <c r="AK165" s="29" t="s">
        <v>361</v>
      </c>
      <c r="AL165" s="29" t="s">
        <v>361</v>
      </c>
      <c r="AM165" s="29" t="s">
        <v>361</v>
      </c>
      <c r="AN165" s="29" t="s">
        <v>361</v>
      </c>
      <c r="AO165" s="29" t="s">
        <v>361</v>
      </c>
      <c r="AP165" s="29" t="s">
        <v>361</v>
      </c>
      <c r="AQ165" s="29" t="s">
        <v>361</v>
      </c>
      <c r="AR165" s="29" t="s">
        <v>361</v>
      </c>
      <c r="AS165" s="29" t="s">
        <v>361</v>
      </c>
      <c r="AT165" s="29" t="s">
        <v>361</v>
      </c>
      <c r="AU165" s="29" t="s">
        <v>361</v>
      </c>
      <c r="AV165" s="29" t="s">
        <v>361</v>
      </c>
      <c r="AW165" s="29" t="s">
        <v>361</v>
      </c>
      <c r="AX165" s="29" t="s">
        <v>361</v>
      </c>
      <c r="AY165" s="29" t="s">
        <v>361</v>
      </c>
      <c r="AZ165" s="29" t="s">
        <v>361</v>
      </c>
      <c r="BA165" s="29" t="s">
        <v>361</v>
      </c>
      <c r="BB165" s="29" t="s">
        <v>361</v>
      </c>
      <c r="BC165" s="29" t="s">
        <v>361</v>
      </c>
      <c r="BD165" s="29" t="s">
        <v>361</v>
      </c>
      <c r="BE165" s="29" t="s">
        <v>361</v>
      </c>
      <c r="BF165" s="29" t="s">
        <v>361</v>
      </c>
      <c r="BG165" s="29" t="s">
        <v>361</v>
      </c>
      <c r="BH165" s="29" t="s">
        <v>361</v>
      </c>
      <c r="BI165" s="29" t="s">
        <v>361</v>
      </c>
      <c r="BJ165" s="29" t="s">
        <v>361</v>
      </c>
      <c r="BK165" s="29" t="s">
        <v>361</v>
      </c>
      <c r="BL165" s="29" t="s">
        <v>361</v>
      </c>
      <c r="BM165" s="29" t="s">
        <v>361</v>
      </c>
      <c r="BN165" s="29" t="s">
        <v>361</v>
      </c>
      <c r="BO165" s="29" t="s">
        <v>361</v>
      </c>
      <c r="BP165" s="29" t="s">
        <v>361</v>
      </c>
      <c r="BQ165" s="29" t="s">
        <v>361</v>
      </c>
      <c r="BR165" s="29" t="s">
        <v>361</v>
      </c>
      <c r="BS165" s="29" t="s">
        <v>361</v>
      </c>
      <c r="BT165" s="29" t="s">
        <v>361</v>
      </c>
      <c r="BU165" s="29" t="s">
        <v>361</v>
      </c>
      <c r="BV165" s="29" t="s">
        <v>361</v>
      </c>
      <c r="BW165" s="29" t="s">
        <v>361</v>
      </c>
      <c r="BX165" s="29" t="s">
        <v>361</v>
      </c>
      <c r="BY165" s="29" t="s">
        <v>361</v>
      </c>
      <c r="BZ165" s="29" t="s">
        <v>361</v>
      </c>
      <c r="CA165" s="29" t="s">
        <v>361</v>
      </c>
      <c r="CB165" s="29" t="s">
        <v>361</v>
      </c>
      <c r="CC165" s="29" t="s">
        <v>361</v>
      </c>
      <c r="CD165" s="29" t="s">
        <v>361</v>
      </c>
      <c r="CE165" s="29" t="s">
        <v>361</v>
      </c>
      <c r="CF165" s="29" t="s">
        <v>361</v>
      </c>
      <c r="CG165" s="29" t="s">
        <v>361</v>
      </c>
      <c r="CH165" s="29" t="s">
        <v>361</v>
      </c>
      <c r="CI165" s="29" t="s">
        <v>361</v>
      </c>
      <c r="CJ165" s="29" t="s">
        <v>361</v>
      </c>
      <c r="CK165" s="29" t="s">
        <v>361</v>
      </c>
      <c r="CL165" s="29" t="s">
        <v>361</v>
      </c>
      <c r="CM165" s="29" t="s">
        <v>361</v>
      </c>
      <c r="CN165" s="29" t="s">
        <v>361</v>
      </c>
      <c r="CO165" s="29" t="s">
        <v>361</v>
      </c>
      <c r="CP165" s="29" t="s">
        <v>361</v>
      </c>
      <c r="CQ165" s="29" t="s">
        <v>361</v>
      </c>
      <c r="CR165" s="29" t="s">
        <v>361</v>
      </c>
      <c r="CS165" s="29" t="s">
        <v>361</v>
      </c>
      <c r="CT165" s="29" t="s">
        <v>361</v>
      </c>
    </row>
    <row r="166" spans="1:98" hidden="1">
      <c r="A166" s="21">
        <v>160</v>
      </c>
      <c r="B166" s="28">
        <v>227</v>
      </c>
      <c r="C166" s="186" t="s">
        <v>102</v>
      </c>
      <c r="D166" s="186"/>
      <c r="E166" s="186"/>
      <c r="F166" s="29" t="s">
        <v>361</v>
      </c>
      <c r="G166" s="29" t="s">
        <v>361</v>
      </c>
      <c r="H166" s="29" t="s">
        <v>361</v>
      </c>
      <c r="I166" s="29" t="s">
        <v>361</v>
      </c>
      <c r="J166" s="29" t="s">
        <v>361</v>
      </c>
      <c r="K166" s="29" t="s">
        <v>361</v>
      </c>
      <c r="L166" s="29" t="s">
        <v>361</v>
      </c>
      <c r="M166" s="29" t="s">
        <v>361</v>
      </c>
      <c r="N166" s="29" t="s">
        <v>361</v>
      </c>
      <c r="O166" s="29" t="s">
        <v>361</v>
      </c>
      <c r="P166" s="29" t="s">
        <v>361</v>
      </c>
      <c r="Q166" s="29" t="s">
        <v>361</v>
      </c>
      <c r="R166" s="29" t="s">
        <v>361</v>
      </c>
      <c r="S166" s="31" t="s">
        <v>361</v>
      </c>
      <c r="T166" s="29" t="s">
        <v>361</v>
      </c>
      <c r="U166" s="29" t="s">
        <v>361</v>
      </c>
      <c r="V166" s="29" t="s">
        <v>361</v>
      </c>
      <c r="W166" s="29" t="s">
        <v>361</v>
      </c>
      <c r="X166" s="29" t="s">
        <v>361</v>
      </c>
      <c r="Y166" s="28">
        <f t="shared" si="60"/>
        <v>0</v>
      </c>
      <c r="Z166" s="29"/>
      <c r="AA166" s="91">
        <v>0</v>
      </c>
      <c r="AB166" s="29" t="s">
        <v>361</v>
      </c>
      <c r="AC166" s="29" t="s">
        <v>361</v>
      </c>
      <c r="AD166" s="29" t="s">
        <v>361</v>
      </c>
      <c r="AE166" s="29" t="s">
        <v>361</v>
      </c>
      <c r="AF166" s="29" t="s">
        <v>361</v>
      </c>
      <c r="AG166" s="29" t="s">
        <v>361</v>
      </c>
      <c r="AH166" s="29" t="s">
        <v>361</v>
      </c>
      <c r="AI166" s="29" t="s">
        <v>361</v>
      </c>
      <c r="AJ166" s="29" t="s">
        <v>361</v>
      </c>
      <c r="AK166" s="29" t="s">
        <v>361</v>
      </c>
      <c r="AL166" s="29" t="s">
        <v>361</v>
      </c>
      <c r="AM166" s="29" t="s">
        <v>361</v>
      </c>
      <c r="AN166" s="29" t="s">
        <v>361</v>
      </c>
      <c r="AO166" s="29" t="s">
        <v>361</v>
      </c>
      <c r="AP166" s="29" t="s">
        <v>361</v>
      </c>
      <c r="AQ166" s="29" t="s">
        <v>361</v>
      </c>
      <c r="AR166" s="29" t="s">
        <v>361</v>
      </c>
      <c r="AS166" s="29" t="s">
        <v>361</v>
      </c>
      <c r="AT166" s="29" t="s">
        <v>361</v>
      </c>
      <c r="AU166" s="29" t="s">
        <v>361</v>
      </c>
      <c r="AV166" s="29" t="s">
        <v>361</v>
      </c>
      <c r="AW166" s="29" t="s">
        <v>361</v>
      </c>
      <c r="AX166" s="29" t="s">
        <v>361</v>
      </c>
      <c r="AY166" s="29" t="s">
        <v>361</v>
      </c>
      <c r="AZ166" s="29" t="s">
        <v>361</v>
      </c>
      <c r="BA166" s="29" t="s">
        <v>361</v>
      </c>
      <c r="BB166" s="29" t="s">
        <v>361</v>
      </c>
      <c r="BC166" s="29" t="s">
        <v>361</v>
      </c>
      <c r="BD166" s="29" t="s">
        <v>361</v>
      </c>
      <c r="BE166" s="29" t="s">
        <v>361</v>
      </c>
      <c r="BF166" s="29" t="s">
        <v>361</v>
      </c>
      <c r="BG166" s="29" t="s">
        <v>361</v>
      </c>
      <c r="BH166" s="29" t="s">
        <v>361</v>
      </c>
      <c r="BI166" s="29" t="s">
        <v>361</v>
      </c>
      <c r="BJ166" s="29" t="s">
        <v>361</v>
      </c>
      <c r="BK166" s="29" t="s">
        <v>361</v>
      </c>
      <c r="BL166" s="29" t="s">
        <v>361</v>
      </c>
      <c r="BM166" s="29" t="s">
        <v>361</v>
      </c>
      <c r="BN166" s="29" t="s">
        <v>361</v>
      </c>
      <c r="BO166" s="29" t="s">
        <v>361</v>
      </c>
      <c r="BP166" s="29" t="s">
        <v>361</v>
      </c>
      <c r="BQ166" s="29" t="s">
        <v>361</v>
      </c>
      <c r="BR166" s="29" t="s">
        <v>361</v>
      </c>
      <c r="BS166" s="29" t="s">
        <v>361</v>
      </c>
      <c r="BT166" s="29" t="s">
        <v>361</v>
      </c>
      <c r="BU166" s="29" t="s">
        <v>361</v>
      </c>
      <c r="BV166" s="29" t="s">
        <v>361</v>
      </c>
      <c r="BW166" s="29" t="s">
        <v>361</v>
      </c>
      <c r="BX166" s="29" t="s">
        <v>361</v>
      </c>
      <c r="BY166" s="29" t="s">
        <v>361</v>
      </c>
      <c r="BZ166" s="29" t="s">
        <v>361</v>
      </c>
      <c r="CA166" s="29" t="s">
        <v>361</v>
      </c>
      <c r="CB166" s="29" t="s">
        <v>361</v>
      </c>
      <c r="CC166" s="29" t="s">
        <v>361</v>
      </c>
      <c r="CD166" s="29" t="s">
        <v>361</v>
      </c>
      <c r="CE166" s="29" t="s">
        <v>361</v>
      </c>
      <c r="CF166" s="29" t="s">
        <v>361</v>
      </c>
      <c r="CG166" s="29" t="s">
        <v>361</v>
      </c>
      <c r="CH166" s="29" t="s">
        <v>361</v>
      </c>
      <c r="CI166" s="29" t="s">
        <v>361</v>
      </c>
      <c r="CJ166" s="29" t="s">
        <v>361</v>
      </c>
      <c r="CK166" s="29" t="s">
        <v>361</v>
      </c>
      <c r="CL166" s="29" t="s">
        <v>361</v>
      </c>
      <c r="CM166" s="29" t="s">
        <v>361</v>
      </c>
      <c r="CN166" s="29" t="s">
        <v>361</v>
      </c>
      <c r="CO166" s="29" t="s">
        <v>361</v>
      </c>
      <c r="CP166" s="29" t="s">
        <v>361</v>
      </c>
      <c r="CQ166" s="29" t="s">
        <v>361</v>
      </c>
      <c r="CR166" s="29" t="s">
        <v>361</v>
      </c>
      <c r="CS166" s="29" t="s">
        <v>361</v>
      </c>
      <c r="CT166" s="29" t="s">
        <v>361</v>
      </c>
    </row>
    <row r="167" spans="1:98" ht="48" hidden="1" customHeight="1">
      <c r="A167" s="21">
        <v>161</v>
      </c>
      <c r="B167" s="24">
        <v>228</v>
      </c>
      <c r="C167" s="50" t="s">
        <v>306</v>
      </c>
      <c r="D167" s="55" t="s">
        <v>10</v>
      </c>
      <c r="E167" s="50" t="s">
        <v>189</v>
      </c>
      <c r="F167" s="55" t="s">
        <v>12</v>
      </c>
      <c r="G167" s="50" t="s">
        <v>189</v>
      </c>
      <c r="H167" s="50" t="s">
        <v>1027</v>
      </c>
      <c r="I167" s="52" t="s">
        <v>780</v>
      </c>
      <c r="J167" s="24" t="s">
        <v>497</v>
      </c>
      <c r="K167" s="52" t="s">
        <v>346</v>
      </c>
      <c r="L167" s="24" t="s">
        <v>298</v>
      </c>
      <c r="M167" s="24" t="s">
        <v>186</v>
      </c>
      <c r="N167" s="24"/>
      <c r="O167" s="24"/>
      <c r="P167" s="24" t="s">
        <v>186</v>
      </c>
      <c r="Q167" s="24"/>
      <c r="R167" s="24"/>
      <c r="S167" s="21"/>
      <c r="T167" s="24"/>
      <c r="U167" s="24"/>
      <c r="V167" s="24"/>
      <c r="W167" s="24"/>
      <c r="X167" s="24"/>
      <c r="Y167" s="28">
        <f t="shared" si="60"/>
        <v>1</v>
      </c>
      <c r="Z167" s="24"/>
      <c r="AA167" s="91"/>
      <c r="AB167" s="24"/>
      <c r="AC167" s="24"/>
      <c r="AD167" s="24"/>
      <c r="AE167" s="24"/>
      <c r="AF167" s="24"/>
      <c r="AG167" s="24" t="s">
        <v>757</v>
      </c>
      <c r="AH167" s="24" t="s">
        <v>757</v>
      </c>
      <c r="AI167" s="24" t="s">
        <v>757</v>
      </c>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v>2</v>
      </c>
      <c r="BL167" s="24">
        <v>2</v>
      </c>
      <c r="BM167" s="24">
        <v>2</v>
      </c>
      <c r="BN167" s="24">
        <v>2</v>
      </c>
      <c r="BO167" s="24">
        <v>2</v>
      </c>
      <c r="BP167" s="24">
        <v>2</v>
      </c>
      <c r="BQ167" s="24">
        <v>2</v>
      </c>
      <c r="BR167" s="24">
        <v>2</v>
      </c>
      <c r="BS167" s="24">
        <v>2</v>
      </c>
      <c r="BT167" s="24">
        <v>2</v>
      </c>
      <c r="BU167" s="24">
        <v>2</v>
      </c>
      <c r="BV167" s="24">
        <v>2</v>
      </c>
      <c r="BW167" s="24">
        <v>2</v>
      </c>
      <c r="BX167" s="24">
        <v>2</v>
      </c>
      <c r="BY167" s="24">
        <v>2</v>
      </c>
      <c r="BZ167" s="24">
        <v>2</v>
      </c>
      <c r="CA167" s="24">
        <v>2</v>
      </c>
      <c r="CB167" s="24">
        <v>2</v>
      </c>
      <c r="CC167" s="24">
        <v>2</v>
      </c>
      <c r="CD167" s="24">
        <v>2</v>
      </c>
      <c r="CE167" s="24">
        <v>2</v>
      </c>
      <c r="CF167" s="24">
        <v>2</v>
      </c>
      <c r="CG167" s="24">
        <v>2</v>
      </c>
      <c r="CH167" s="24">
        <v>2</v>
      </c>
      <c r="CI167" s="24">
        <v>2</v>
      </c>
      <c r="CJ167" s="24">
        <v>2</v>
      </c>
      <c r="CK167" s="24">
        <v>2</v>
      </c>
      <c r="CL167" s="24">
        <v>2</v>
      </c>
      <c r="CM167" s="57">
        <f>COUNTIF($BK167:$CL167,2)</f>
        <v>28</v>
      </c>
      <c r="CN167" s="67">
        <f>CM167/COUNTA($BK167:$CL167)</f>
        <v>1</v>
      </c>
      <c r="CO167" s="57">
        <f>COUNTIF($BK167:$CL167,1)</f>
        <v>0</v>
      </c>
      <c r="CP167" s="67">
        <f>CO167/COUNTA($BK167:$CL167)</f>
        <v>0</v>
      </c>
      <c r="CQ167" s="57">
        <f>COUNTIF($BK167:$CL167,0)</f>
        <v>0</v>
      </c>
      <c r="CR167" s="67">
        <f>CQ167/COUNTA($BK167:$CL167)</f>
        <v>0</v>
      </c>
      <c r="CS167" s="57">
        <f>(((CM167*2)+(CO167*1)+(CQ167*0)))/COUNTA($BK167:$CL167)</f>
        <v>2</v>
      </c>
      <c r="CT167" s="57" t="str">
        <f t="shared" si="31"/>
        <v>Đạt mục tiêu</v>
      </c>
    </row>
    <row r="168" spans="1:98" ht="31.5" hidden="1">
      <c r="A168" s="21">
        <v>162</v>
      </c>
      <c r="B168" s="28">
        <v>232</v>
      </c>
      <c r="C168" s="198" t="s">
        <v>370</v>
      </c>
      <c r="D168" s="199"/>
      <c r="E168" s="200"/>
      <c r="F168" s="29" t="s">
        <v>361</v>
      </c>
      <c r="G168" s="29" t="s">
        <v>361</v>
      </c>
      <c r="H168" s="29" t="s">
        <v>361</v>
      </c>
      <c r="I168" s="29" t="s">
        <v>361</v>
      </c>
      <c r="J168" s="29" t="s">
        <v>361</v>
      </c>
      <c r="K168" s="29" t="s">
        <v>361</v>
      </c>
      <c r="L168" s="29" t="s">
        <v>361</v>
      </c>
      <c r="M168" s="29" t="s">
        <v>361</v>
      </c>
      <c r="N168" s="29" t="s">
        <v>361</v>
      </c>
      <c r="O168" s="29" t="s">
        <v>361</v>
      </c>
      <c r="P168" s="29" t="s">
        <v>361</v>
      </c>
      <c r="Q168" s="29" t="s">
        <v>361</v>
      </c>
      <c r="R168" s="29" t="s">
        <v>361</v>
      </c>
      <c r="S168" s="31" t="s">
        <v>361</v>
      </c>
      <c r="T168" s="29" t="s">
        <v>361</v>
      </c>
      <c r="U168" s="29" t="s">
        <v>361</v>
      </c>
      <c r="V168" s="29" t="s">
        <v>361</v>
      </c>
      <c r="W168" s="29" t="s">
        <v>361</v>
      </c>
      <c r="X168" s="29" t="s">
        <v>361</v>
      </c>
      <c r="Y168" s="28">
        <f t="shared" si="60"/>
        <v>0</v>
      </c>
      <c r="Z168" s="29"/>
      <c r="AA168" s="91">
        <f>AA169+AA172</f>
        <v>4</v>
      </c>
      <c r="AB168" s="29" t="s">
        <v>361</v>
      </c>
      <c r="AC168" s="29" t="s">
        <v>361</v>
      </c>
      <c r="AD168" s="29" t="s">
        <v>361</v>
      </c>
      <c r="AE168" s="29" t="s">
        <v>361</v>
      </c>
      <c r="AF168" s="29" t="s">
        <v>361</v>
      </c>
      <c r="AG168" s="29" t="s">
        <v>361</v>
      </c>
      <c r="AH168" s="29" t="s">
        <v>361</v>
      </c>
      <c r="AI168" s="29" t="s">
        <v>361</v>
      </c>
      <c r="AJ168" s="29" t="s">
        <v>361</v>
      </c>
      <c r="AK168" s="29" t="s">
        <v>361</v>
      </c>
      <c r="AL168" s="29" t="s">
        <v>361</v>
      </c>
      <c r="AM168" s="29" t="s">
        <v>361</v>
      </c>
      <c r="AN168" s="29" t="s">
        <v>361</v>
      </c>
      <c r="AO168" s="29" t="s">
        <v>361</v>
      </c>
      <c r="AP168" s="29" t="s">
        <v>361</v>
      </c>
      <c r="AQ168" s="29" t="s">
        <v>361</v>
      </c>
      <c r="AR168" s="29" t="s">
        <v>361</v>
      </c>
      <c r="AS168" s="29" t="s">
        <v>361</v>
      </c>
      <c r="AT168" s="29" t="s">
        <v>361</v>
      </c>
      <c r="AU168" s="29" t="s">
        <v>361</v>
      </c>
      <c r="AV168" s="29" t="s">
        <v>361</v>
      </c>
      <c r="AW168" s="29" t="s">
        <v>361</v>
      </c>
      <c r="AX168" s="29" t="s">
        <v>361</v>
      </c>
      <c r="AY168" s="29" t="s">
        <v>361</v>
      </c>
      <c r="AZ168" s="29" t="s">
        <v>361</v>
      </c>
      <c r="BA168" s="29" t="s">
        <v>361</v>
      </c>
      <c r="BB168" s="29" t="s">
        <v>361</v>
      </c>
      <c r="BC168" s="29" t="s">
        <v>361</v>
      </c>
      <c r="BD168" s="29" t="s">
        <v>361</v>
      </c>
      <c r="BE168" s="29" t="s">
        <v>361</v>
      </c>
      <c r="BF168" s="29" t="s">
        <v>361</v>
      </c>
      <c r="BG168" s="29" t="s">
        <v>361</v>
      </c>
      <c r="BH168" s="29" t="s">
        <v>361</v>
      </c>
      <c r="BI168" s="29" t="s">
        <v>361</v>
      </c>
      <c r="BJ168" s="29" t="s">
        <v>361</v>
      </c>
      <c r="BK168" s="29" t="s">
        <v>361</v>
      </c>
      <c r="BL168" s="29" t="s">
        <v>361</v>
      </c>
      <c r="BM168" s="29" t="s">
        <v>361</v>
      </c>
      <c r="BN168" s="29" t="s">
        <v>361</v>
      </c>
      <c r="BO168" s="29" t="s">
        <v>361</v>
      </c>
      <c r="BP168" s="29" t="s">
        <v>361</v>
      </c>
      <c r="BQ168" s="29" t="s">
        <v>361</v>
      </c>
      <c r="BR168" s="29" t="s">
        <v>361</v>
      </c>
      <c r="BS168" s="29" t="s">
        <v>361</v>
      </c>
      <c r="BT168" s="29" t="s">
        <v>361</v>
      </c>
      <c r="BU168" s="29" t="s">
        <v>361</v>
      </c>
      <c r="BV168" s="29" t="s">
        <v>361</v>
      </c>
      <c r="BW168" s="29" t="s">
        <v>361</v>
      </c>
      <c r="BX168" s="29" t="s">
        <v>361</v>
      </c>
      <c r="BY168" s="29" t="s">
        <v>361</v>
      </c>
      <c r="BZ168" s="29" t="s">
        <v>361</v>
      </c>
      <c r="CA168" s="29" t="s">
        <v>361</v>
      </c>
      <c r="CB168" s="29" t="s">
        <v>361</v>
      </c>
      <c r="CC168" s="29" t="s">
        <v>361</v>
      </c>
      <c r="CD168" s="29" t="s">
        <v>361</v>
      </c>
      <c r="CE168" s="29" t="s">
        <v>361</v>
      </c>
      <c r="CF168" s="29" t="s">
        <v>361</v>
      </c>
      <c r="CG168" s="29" t="s">
        <v>361</v>
      </c>
      <c r="CH168" s="29" t="s">
        <v>361</v>
      </c>
      <c r="CI168" s="29" t="s">
        <v>361</v>
      </c>
      <c r="CJ168" s="29" t="s">
        <v>361</v>
      </c>
      <c r="CK168" s="29" t="s">
        <v>361</v>
      </c>
      <c r="CL168" s="29" t="s">
        <v>361</v>
      </c>
      <c r="CM168" s="29" t="s">
        <v>361</v>
      </c>
      <c r="CN168" s="29" t="s">
        <v>361</v>
      </c>
      <c r="CO168" s="29" t="s">
        <v>361</v>
      </c>
      <c r="CP168" s="29" t="s">
        <v>361</v>
      </c>
      <c r="CQ168" s="29" t="s">
        <v>361</v>
      </c>
      <c r="CR168" s="29" t="s">
        <v>361</v>
      </c>
      <c r="CS168" s="29" t="s">
        <v>361</v>
      </c>
      <c r="CT168" s="57" t="str">
        <f t="shared" ref="CT168:CT232" si="68">IF(CS168&gt;=1.6,"Đạt mục tiêu",IF(CS168&gt;=1,"Cần cố gắng","Chưa đạt"))</f>
        <v>Đạt mục tiêu</v>
      </c>
    </row>
    <row r="169" spans="1:98" ht="31.5" hidden="1">
      <c r="A169" s="21">
        <v>163</v>
      </c>
      <c r="B169" s="28">
        <v>233</v>
      </c>
      <c r="C169" s="186" t="s">
        <v>320</v>
      </c>
      <c r="D169" s="186"/>
      <c r="E169" s="186"/>
      <c r="F169" s="29" t="s">
        <v>361</v>
      </c>
      <c r="G169" s="29" t="s">
        <v>361</v>
      </c>
      <c r="H169" s="29" t="s">
        <v>361</v>
      </c>
      <c r="I169" s="29" t="s">
        <v>361</v>
      </c>
      <c r="J169" s="29" t="s">
        <v>361</v>
      </c>
      <c r="K169" s="29" t="s">
        <v>361</v>
      </c>
      <c r="L169" s="29" t="s">
        <v>361</v>
      </c>
      <c r="M169" s="29" t="s">
        <v>361</v>
      </c>
      <c r="N169" s="29" t="s">
        <v>361</v>
      </c>
      <c r="O169" s="29" t="s">
        <v>361</v>
      </c>
      <c r="P169" s="29" t="s">
        <v>361</v>
      </c>
      <c r="Q169" s="29" t="s">
        <v>361</v>
      </c>
      <c r="R169" s="29" t="s">
        <v>361</v>
      </c>
      <c r="S169" s="31" t="s">
        <v>361</v>
      </c>
      <c r="T169" s="29" t="s">
        <v>361</v>
      </c>
      <c r="U169" s="29" t="s">
        <v>361</v>
      </c>
      <c r="V169" s="29" t="s">
        <v>361</v>
      </c>
      <c r="W169" s="29" t="s">
        <v>361</v>
      </c>
      <c r="X169" s="29" t="s">
        <v>361</v>
      </c>
      <c r="Y169" s="28">
        <f t="shared" si="60"/>
        <v>0</v>
      </c>
      <c r="Z169" s="29"/>
      <c r="AA169" s="93">
        <v>3</v>
      </c>
      <c r="AB169" s="29" t="s">
        <v>361</v>
      </c>
      <c r="AC169" s="29" t="s">
        <v>361</v>
      </c>
      <c r="AD169" s="29" t="s">
        <v>361</v>
      </c>
      <c r="AE169" s="29" t="s">
        <v>361</v>
      </c>
      <c r="AF169" s="29" t="s">
        <v>361</v>
      </c>
      <c r="AG169" s="29" t="s">
        <v>361</v>
      </c>
      <c r="AH169" s="29" t="s">
        <v>361</v>
      </c>
      <c r="AI169" s="29" t="s">
        <v>361</v>
      </c>
      <c r="AJ169" s="29" t="s">
        <v>361</v>
      </c>
      <c r="AK169" s="29" t="s">
        <v>361</v>
      </c>
      <c r="AL169" s="29" t="s">
        <v>361</v>
      </c>
      <c r="AM169" s="29" t="s">
        <v>361</v>
      </c>
      <c r="AN169" s="29" t="s">
        <v>361</v>
      </c>
      <c r="AO169" s="29" t="s">
        <v>361</v>
      </c>
      <c r="AP169" s="29" t="s">
        <v>361</v>
      </c>
      <c r="AQ169" s="29" t="s">
        <v>361</v>
      </c>
      <c r="AR169" s="29" t="s">
        <v>361</v>
      </c>
      <c r="AS169" s="29" t="s">
        <v>361</v>
      </c>
      <c r="AT169" s="29" t="s">
        <v>361</v>
      </c>
      <c r="AU169" s="29" t="s">
        <v>361</v>
      </c>
      <c r="AV169" s="29" t="s">
        <v>361</v>
      </c>
      <c r="AW169" s="29" t="s">
        <v>361</v>
      </c>
      <c r="AX169" s="29" t="s">
        <v>361</v>
      </c>
      <c r="AY169" s="29" t="s">
        <v>361</v>
      </c>
      <c r="AZ169" s="29" t="s">
        <v>361</v>
      </c>
      <c r="BA169" s="29" t="s">
        <v>361</v>
      </c>
      <c r="BB169" s="29" t="s">
        <v>361</v>
      </c>
      <c r="BC169" s="29" t="s">
        <v>361</v>
      </c>
      <c r="BD169" s="29" t="s">
        <v>361</v>
      </c>
      <c r="BE169" s="29" t="s">
        <v>361</v>
      </c>
      <c r="BF169" s="29" t="s">
        <v>361</v>
      </c>
      <c r="BG169" s="29" t="s">
        <v>361</v>
      </c>
      <c r="BH169" s="29" t="s">
        <v>361</v>
      </c>
      <c r="BI169" s="29" t="s">
        <v>361</v>
      </c>
      <c r="BJ169" s="29" t="s">
        <v>361</v>
      </c>
      <c r="BK169" s="29" t="s">
        <v>361</v>
      </c>
      <c r="BL169" s="29" t="s">
        <v>361</v>
      </c>
      <c r="BM169" s="29" t="s">
        <v>361</v>
      </c>
      <c r="BN169" s="29" t="s">
        <v>361</v>
      </c>
      <c r="BO169" s="29" t="s">
        <v>361</v>
      </c>
      <c r="BP169" s="29" t="s">
        <v>361</v>
      </c>
      <c r="BQ169" s="29" t="s">
        <v>361</v>
      </c>
      <c r="BR169" s="29" t="s">
        <v>361</v>
      </c>
      <c r="BS169" s="29" t="s">
        <v>361</v>
      </c>
      <c r="BT169" s="29" t="s">
        <v>361</v>
      </c>
      <c r="BU169" s="29" t="s">
        <v>361</v>
      </c>
      <c r="BV169" s="29" t="s">
        <v>361</v>
      </c>
      <c r="BW169" s="29" t="s">
        <v>361</v>
      </c>
      <c r="BX169" s="29" t="s">
        <v>361</v>
      </c>
      <c r="BY169" s="29" t="s">
        <v>361</v>
      </c>
      <c r="BZ169" s="29" t="s">
        <v>361</v>
      </c>
      <c r="CA169" s="29" t="s">
        <v>361</v>
      </c>
      <c r="CB169" s="29" t="s">
        <v>361</v>
      </c>
      <c r="CC169" s="29" t="s">
        <v>361</v>
      </c>
      <c r="CD169" s="29" t="s">
        <v>361</v>
      </c>
      <c r="CE169" s="29" t="s">
        <v>361</v>
      </c>
      <c r="CF169" s="29" t="s">
        <v>361</v>
      </c>
      <c r="CG169" s="29" t="s">
        <v>361</v>
      </c>
      <c r="CH169" s="29" t="s">
        <v>361</v>
      </c>
      <c r="CI169" s="29" t="s">
        <v>361</v>
      </c>
      <c r="CJ169" s="29" t="s">
        <v>361</v>
      </c>
      <c r="CK169" s="29" t="s">
        <v>361</v>
      </c>
      <c r="CL169" s="29" t="s">
        <v>361</v>
      </c>
      <c r="CM169" s="29" t="s">
        <v>361</v>
      </c>
      <c r="CN169" s="29" t="s">
        <v>361</v>
      </c>
      <c r="CO169" s="29" t="s">
        <v>361</v>
      </c>
      <c r="CP169" s="29" t="s">
        <v>361</v>
      </c>
      <c r="CQ169" s="29" t="s">
        <v>361</v>
      </c>
      <c r="CR169" s="29" t="s">
        <v>361</v>
      </c>
      <c r="CS169" s="29" t="s">
        <v>361</v>
      </c>
      <c r="CT169" s="57" t="str">
        <f t="shared" si="68"/>
        <v>Đạt mục tiêu</v>
      </c>
    </row>
    <row r="170" spans="1:98" ht="53.25" hidden="1" customHeight="1">
      <c r="A170" s="21">
        <v>164</v>
      </c>
      <c r="B170" s="28"/>
      <c r="C170" s="181" t="s">
        <v>187</v>
      </c>
      <c r="D170" s="191" t="s">
        <v>10</v>
      </c>
      <c r="E170" s="181" t="s">
        <v>103</v>
      </c>
      <c r="F170" s="191" t="s">
        <v>12</v>
      </c>
      <c r="G170" s="34" t="s">
        <v>1263</v>
      </c>
      <c r="H170" s="144" t="s">
        <v>1425</v>
      </c>
      <c r="I170" s="52" t="s">
        <v>780</v>
      </c>
      <c r="J170" s="29" t="s">
        <v>497</v>
      </c>
      <c r="K170" s="52" t="s">
        <v>346</v>
      </c>
      <c r="L170" s="29" t="s">
        <v>298</v>
      </c>
      <c r="M170" s="24" t="s">
        <v>186</v>
      </c>
      <c r="N170" s="29"/>
      <c r="O170" s="29"/>
      <c r="P170" s="29" t="s">
        <v>186</v>
      </c>
      <c r="Q170" s="29"/>
      <c r="R170" s="29"/>
      <c r="S170" s="31"/>
      <c r="T170" s="29"/>
      <c r="U170" s="29"/>
      <c r="V170" s="29"/>
      <c r="W170" s="29"/>
      <c r="X170" s="29"/>
      <c r="Y170" s="28">
        <f t="shared" si="60"/>
        <v>1</v>
      </c>
      <c r="Z170" s="29"/>
      <c r="AA170" s="93">
        <v>1</v>
      </c>
      <c r="AB170" s="29"/>
      <c r="AC170" s="29"/>
      <c r="AD170" s="29"/>
      <c r="AE170" s="29"/>
      <c r="AF170" s="29"/>
      <c r="AG170" s="29"/>
      <c r="AH170" s="29" t="s">
        <v>754</v>
      </c>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4">
        <v>2</v>
      </c>
      <c r="BL170" s="24">
        <v>2</v>
      </c>
      <c r="BM170" s="24">
        <v>2</v>
      </c>
      <c r="BN170" s="24">
        <v>1</v>
      </c>
      <c r="BO170" s="24">
        <v>1</v>
      </c>
      <c r="BP170" s="24">
        <v>2</v>
      </c>
      <c r="BQ170" s="24">
        <v>2</v>
      </c>
      <c r="BR170" s="24">
        <v>2</v>
      </c>
      <c r="BS170" s="24">
        <v>2</v>
      </c>
      <c r="BT170" s="24">
        <v>2</v>
      </c>
      <c r="BU170" s="24">
        <v>2</v>
      </c>
      <c r="BV170" s="24">
        <v>2</v>
      </c>
      <c r="BW170" s="24">
        <v>2</v>
      </c>
      <c r="BX170" s="24">
        <v>1</v>
      </c>
      <c r="BY170" s="24">
        <v>2</v>
      </c>
      <c r="BZ170" s="24">
        <v>1</v>
      </c>
      <c r="CA170" s="24">
        <v>2</v>
      </c>
      <c r="CB170" s="24">
        <v>2</v>
      </c>
      <c r="CC170" s="24">
        <v>2</v>
      </c>
      <c r="CD170" s="24">
        <v>2</v>
      </c>
      <c r="CE170" s="24">
        <v>2</v>
      </c>
      <c r="CF170" s="24">
        <v>2</v>
      </c>
      <c r="CG170" s="24">
        <v>2</v>
      </c>
      <c r="CH170" s="24">
        <v>2</v>
      </c>
      <c r="CI170" s="24">
        <v>2</v>
      </c>
      <c r="CJ170" s="24">
        <v>2</v>
      </c>
      <c r="CK170" s="24">
        <v>1</v>
      </c>
      <c r="CL170" s="24">
        <v>1</v>
      </c>
      <c r="CM170" s="57">
        <f>COUNTIF($BK170:$CL170,2)</f>
        <v>22</v>
      </c>
      <c r="CN170" s="67">
        <f>CM170/COUNTA($BK170:$CL170)</f>
        <v>0.7857142857142857</v>
      </c>
      <c r="CO170" s="57">
        <f>COUNTIF($BK170:$CL170,1)</f>
        <v>6</v>
      </c>
      <c r="CP170" s="67">
        <f>CO170/COUNTA($BK170:$CL170)</f>
        <v>0.21428571428571427</v>
      </c>
      <c r="CQ170" s="57">
        <f>COUNTIF($BK170:$CL170,0)</f>
        <v>0</v>
      </c>
      <c r="CR170" s="67">
        <f>CQ170/COUNTA($BK170:$CL170)</f>
        <v>0</v>
      </c>
      <c r="CS170" s="57">
        <f>(((CM170*2)+(CO170*1)+(CQ170*0)))/COUNTA($BK170:$CL170)</f>
        <v>1.7857142857142858</v>
      </c>
      <c r="CT170" s="57" t="str">
        <f>IF(CS170&gt;=1.6,"Đạt mục tiêu",IF(CS170&gt;=1,"Cần cố gắng","Chưa đạt"))</f>
        <v>Đạt mục tiêu</v>
      </c>
    </row>
    <row r="171" spans="1:98" ht="53.25" hidden="1" customHeight="1">
      <c r="A171" s="21">
        <v>165</v>
      </c>
      <c r="B171" s="28"/>
      <c r="C171" s="190"/>
      <c r="D171" s="192"/>
      <c r="E171" s="190"/>
      <c r="F171" s="192"/>
      <c r="G171" s="34" t="s">
        <v>1264</v>
      </c>
      <c r="H171" s="144" t="s">
        <v>1500</v>
      </c>
      <c r="I171" s="52" t="s">
        <v>780</v>
      </c>
      <c r="J171" s="29" t="s">
        <v>497</v>
      </c>
      <c r="K171" s="52" t="s">
        <v>346</v>
      </c>
      <c r="L171" s="29" t="s">
        <v>298</v>
      </c>
      <c r="M171" s="24" t="s">
        <v>186</v>
      </c>
      <c r="N171" s="29"/>
      <c r="O171" s="29" t="s">
        <v>186</v>
      </c>
      <c r="P171" s="29"/>
      <c r="Q171" s="29"/>
      <c r="R171" s="29"/>
      <c r="S171" s="31"/>
      <c r="T171" s="29"/>
      <c r="U171" s="29"/>
      <c r="V171" s="29"/>
      <c r="W171" s="29"/>
      <c r="X171" s="29"/>
      <c r="Y171" s="28">
        <f t="shared" si="60"/>
        <v>1</v>
      </c>
      <c r="Z171" s="29"/>
      <c r="AA171" s="93">
        <v>1</v>
      </c>
      <c r="AB171" s="29"/>
      <c r="AC171" s="29"/>
      <c r="AD171" s="29"/>
      <c r="AE171" s="29" t="s">
        <v>754</v>
      </c>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4">
        <v>2</v>
      </c>
      <c r="BL171" s="24">
        <v>2</v>
      </c>
      <c r="BM171" s="24">
        <v>2</v>
      </c>
      <c r="BN171" s="24">
        <v>2</v>
      </c>
      <c r="BO171" s="24">
        <v>2</v>
      </c>
      <c r="BP171" s="24">
        <v>2</v>
      </c>
      <c r="BQ171" s="24">
        <v>2</v>
      </c>
      <c r="BR171" s="24">
        <v>2</v>
      </c>
      <c r="BS171" s="24">
        <v>2</v>
      </c>
      <c r="BT171" s="24">
        <v>2</v>
      </c>
      <c r="BU171" s="24">
        <v>2</v>
      </c>
      <c r="BV171" s="24">
        <v>2</v>
      </c>
      <c r="BW171" s="24">
        <v>2</v>
      </c>
      <c r="BX171" s="24">
        <v>1</v>
      </c>
      <c r="BY171" s="24">
        <v>2</v>
      </c>
      <c r="BZ171" s="24">
        <v>1</v>
      </c>
      <c r="CA171" s="24">
        <v>2</v>
      </c>
      <c r="CB171" s="24">
        <v>2</v>
      </c>
      <c r="CC171" s="24">
        <v>2</v>
      </c>
      <c r="CD171" s="24">
        <v>2</v>
      </c>
      <c r="CE171" s="24">
        <v>2</v>
      </c>
      <c r="CF171" s="24">
        <v>2</v>
      </c>
      <c r="CG171" s="24">
        <v>2</v>
      </c>
      <c r="CH171" s="24">
        <v>2</v>
      </c>
      <c r="CI171" s="24">
        <v>2</v>
      </c>
      <c r="CJ171" s="24">
        <v>2</v>
      </c>
      <c r="CK171" s="24">
        <v>1</v>
      </c>
      <c r="CL171" s="24">
        <v>1</v>
      </c>
      <c r="CM171" s="57">
        <f>COUNTIF($BK171:$CL171,2)</f>
        <v>24</v>
      </c>
      <c r="CN171" s="67">
        <f>CM171/COUNTA($BK171:$CL171)</f>
        <v>0.8571428571428571</v>
      </c>
      <c r="CO171" s="57">
        <f>COUNTIF($BK171:$CL171,1)</f>
        <v>4</v>
      </c>
      <c r="CP171" s="67">
        <f>CO171/COUNTA($BK171:$CL171)</f>
        <v>0.14285714285714285</v>
      </c>
      <c r="CQ171" s="57">
        <f>COUNTIF($BK171:$CL171,0)</f>
        <v>0</v>
      </c>
      <c r="CR171" s="67">
        <f>CQ171/COUNTA($BK171:$CL171)</f>
        <v>0</v>
      </c>
      <c r="CS171" s="57">
        <f>(((CM171*2)+(CO171*1)+(CQ171*0)))/COUNTA($BK171:$CL171)</f>
        <v>1.8571428571428572</v>
      </c>
      <c r="CT171" s="57" t="str">
        <f>IF(CS171&gt;=1.6,"Đạt mục tiêu",IF(CS171&gt;=1,"Cần cố gắng","Chưa đạt"))</f>
        <v>Đạt mục tiêu</v>
      </c>
    </row>
    <row r="172" spans="1:98" ht="45.75" hidden="1" customHeight="1">
      <c r="A172" s="21">
        <v>166</v>
      </c>
      <c r="B172" s="24">
        <v>234</v>
      </c>
      <c r="C172" s="182"/>
      <c r="D172" s="193"/>
      <c r="E172" s="182"/>
      <c r="F172" s="193"/>
      <c r="G172" s="50" t="s">
        <v>721</v>
      </c>
      <c r="H172" s="144" t="s">
        <v>760</v>
      </c>
      <c r="I172" s="52" t="s">
        <v>780</v>
      </c>
      <c r="J172" s="24" t="s">
        <v>497</v>
      </c>
      <c r="K172" s="52" t="s">
        <v>346</v>
      </c>
      <c r="L172" s="24" t="s">
        <v>298</v>
      </c>
      <c r="M172" s="24" t="s">
        <v>186</v>
      </c>
      <c r="N172" s="24"/>
      <c r="O172" s="24"/>
      <c r="P172" s="24"/>
      <c r="Q172" s="24" t="s">
        <v>186</v>
      </c>
      <c r="R172" s="24"/>
      <c r="S172" s="21"/>
      <c r="T172" s="24"/>
      <c r="U172" s="24"/>
      <c r="V172" s="24"/>
      <c r="W172" s="24"/>
      <c r="X172" s="24"/>
      <c r="Y172" s="28">
        <f t="shared" si="60"/>
        <v>1</v>
      </c>
      <c r="Z172" s="24"/>
      <c r="AA172" s="91">
        <v>1</v>
      </c>
      <c r="AB172" s="24"/>
      <c r="AC172" s="24"/>
      <c r="AD172" s="24"/>
      <c r="AE172" s="24"/>
      <c r="AF172" s="24"/>
      <c r="AG172" s="24"/>
      <c r="AH172" s="24"/>
      <c r="AI172" s="24"/>
      <c r="AJ172" s="24"/>
      <c r="AK172" s="24"/>
      <c r="AL172" s="24"/>
      <c r="AM172" s="24" t="s">
        <v>754</v>
      </c>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v>2</v>
      </c>
      <c r="BL172" s="24">
        <v>2</v>
      </c>
      <c r="BM172" s="24">
        <v>2</v>
      </c>
      <c r="BN172" s="24">
        <v>2</v>
      </c>
      <c r="BO172" s="24">
        <v>2</v>
      </c>
      <c r="BP172" s="24">
        <v>2</v>
      </c>
      <c r="BQ172" s="24">
        <v>2</v>
      </c>
      <c r="BR172" s="24">
        <v>2</v>
      </c>
      <c r="BS172" s="24">
        <v>2</v>
      </c>
      <c r="BT172" s="24">
        <v>2</v>
      </c>
      <c r="BU172" s="24">
        <v>2</v>
      </c>
      <c r="BV172" s="24">
        <v>2</v>
      </c>
      <c r="BW172" s="24">
        <v>2</v>
      </c>
      <c r="BX172" s="24">
        <v>2</v>
      </c>
      <c r="BY172" s="24">
        <v>2</v>
      </c>
      <c r="BZ172" s="24">
        <v>2</v>
      </c>
      <c r="CA172" s="24">
        <v>2</v>
      </c>
      <c r="CB172" s="24">
        <v>2</v>
      </c>
      <c r="CC172" s="24">
        <v>2</v>
      </c>
      <c r="CD172" s="24">
        <v>2</v>
      </c>
      <c r="CE172" s="24">
        <v>2</v>
      </c>
      <c r="CF172" s="24">
        <v>2</v>
      </c>
      <c r="CG172" s="24">
        <v>2</v>
      </c>
      <c r="CH172" s="24">
        <v>2</v>
      </c>
      <c r="CI172" s="24">
        <v>2</v>
      </c>
      <c r="CJ172" s="24">
        <v>2</v>
      </c>
      <c r="CK172" s="24">
        <v>2</v>
      </c>
      <c r="CL172" s="24">
        <v>2</v>
      </c>
      <c r="CM172" s="57">
        <f>COUNTIF($BK172:$CL172,2)</f>
        <v>28</v>
      </c>
      <c r="CN172" s="67">
        <f>CM172/COUNTA($BK172:$CL172)</f>
        <v>1</v>
      </c>
      <c r="CO172" s="57">
        <f>COUNTIF($BK172:$CL172,1)</f>
        <v>0</v>
      </c>
      <c r="CP172" s="67">
        <f>CO172/COUNTA($BK172:$CL172)</f>
        <v>0</v>
      </c>
      <c r="CQ172" s="57">
        <f>COUNTIF($BK172:$CL172,0)</f>
        <v>0</v>
      </c>
      <c r="CR172" s="67">
        <f>CQ172/COUNTA($BK172:$CL172)</f>
        <v>0</v>
      </c>
      <c r="CS172" s="57">
        <f>(((CM172*2)+(CO172*1)+(CQ172*0)))/COUNTA($BK172:$CL172)</f>
        <v>2</v>
      </c>
      <c r="CT172" s="57" t="str">
        <f t="shared" si="68"/>
        <v>Đạt mục tiêu</v>
      </c>
    </row>
    <row r="173" spans="1:98" ht="23.25" hidden="1" customHeight="1">
      <c r="A173" s="21">
        <v>167</v>
      </c>
      <c r="B173" s="28">
        <v>239</v>
      </c>
      <c r="C173" s="186" t="s">
        <v>104</v>
      </c>
      <c r="D173" s="186"/>
      <c r="E173" s="186"/>
      <c r="F173" s="29" t="s">
        <v>361</v>
      </c>
      <c r="G173" s="29" t="s">
        <v>361</v>
      </c>
      <c r="H173" s="29" t="s">
        <v>361</v>
      </c>
      <c r="I173" s="29" t="s">
        <v>361</v>
      </c>
      <c r="J173" s="29" t="s">
        <v>361</v>
      </c>
      <c r="K173" s="29" t="s">
        <v>361</v>
      </c>
      <c r="L173" s="29" t="s">
        <v>361</v>
      </c>
      <c r="M173" s="29" t="s">
        <v>361</v>
      </c>
      <c r="N173" s="29" t="s">
        <v>361</v>
      </c>
      <c r="O173" s="29" t="s">
        <v>361</v>
      </c>
      <c r="P173" s="29" t="s">
        <v>361</v>
      </c>
      <c r="Q173" s="29" t="s">
        <v>361</v>
      </c>
      <c r="R173" s="29" t="s">
        <v>361</v>
      </c>
      <c r="S173" s="31" t="s">
        <v>361</v>
      </c>
      <c r="T173" s="29" t="s">
        <v>361</v>
      </c>
      <c r="U173" s="29" t="s">
        <v>361</v>
      </c>
      <c r="V173" s="29" t="s">
        <v>361</v>
      </c>
      <c r="W173" s="29" t="s">
        <v>361</v>
      </c>
      <c r="X173" s="29" t="s">
        <v>361</v>
      </c>
      <c r="Y173" s="29" t="s">
        <v>361</v>
      </c>
      <c r="Z173" s="29"/>
      <c r="AA173" s="93">
        <v>3</v>
      </c>
      <c r="AB173" s="29" t="s">
        <v>361</v>
      </c>
      <c r="AC173" s="29" t="s">
        <v>361</v>
      </c>
      <c r="AD173" s="29" t="s">
        <v>361</v>
      </c>
      <c r="AE173" s="29" t="s">
        <v>361</v>
      </c>
      <c r="AF173" s="29" t="s">
        <v>361</v>
      </c>
      <c r="AG173" s="29" t="s">
        <v>361</v>
      </c>
      <c r="AH173" s="29" t="s">
        <v>361</v>
      </c>
      <c r="AI173" s="29" t="s">
        <v>361</v>
      </c>
      <c r="AJ173" s="29" t="s">
        <v>361</v>
      </c>
      <c r="AK173" s="29" t="s">
        <v>361</v>
      </c>
      <c r="AL173" s="29" t="s">
        <v>361</v>
      </c>
      <c r="AM173" s="29" t="s">
        <v>361</v>
      </c>
      <c r="AN173" s="29" t="s">
        <v>361</v>
      </c>
      <c r="AO173" s="29" t="s">
        <v>361</v>
      </c>
      <c r="AP173" s="29"/>
      <c r="AQ173" s="29" t="s">
        <v>361</v>
      </c>
      <c r="AR173" s="29" t="s">
        <v>361</v>
      </c>
      <c r="AS173" s="29" t="s">
        <v>361</v>
      </c>
      <c r="AT173" s="29" t="s">
        <v>361</v>
      </c>
      <c r="AU173" s="29" t="s">
        <v>361</v>
      </c>
      <c r="AV173" s="29" t="s">
        <v>361</v>
      </c>
      <c r="AW173" s="29" t="s">
        <v>361</v>
      </c>
      <c r="AX173" s="29" t="s">
        <v>361</v>
      </c>
      <c r="AY173" s="29" t="s">
        <v>361</v>
      </c>
      <c r="AZ173" s="29" t="s">
        <v>361</v>
      </c>
      <c r="BA173" s="29" t="s">
        <v>361</v>
      </c>
      <c r="BB173" s="29" t="s">
        <v>361</v>
      </c>
      <c r="BC173" s="29" t="s">
        <v>361</v>
      </c>
      <c r="BD173" s="29" t="s">
        <v>361</v>
      </c>
      <c r="BE173" s="29" t="s">
        <v>361</v>
      </c>
      <c r="BF173" s="29" t="s">
        <v>361</v>
      </c>
      <c r="BG173" s="29" t="s">
        <v>361</v>
      </c>
      <c r="BH173" s="29" t="s">
        <v>361</v>
      </c>
      <c r="BI173" s="29" t="s">
        <v>361</v>
      </c>
      <c r="BJ173" s="29" t="s">
        <v>361</v>
      </c>
      <c r="BK173" s="29" t="s">
        <v>361</v>
      </c>
      <c r="BL173" s="29" t="s">
        <v>361</v>
      </c>
      <c r="BM173" s="29" t="s">
        <v>361</v>
      </c>
      <c r="BN173" s="29" t="s">
        <v>361</v>
      </c>
      <c r="BO173" s="29" t="s">
        <v>361</v>
      </c>
      <c r="BP173" s="29" t="s">
        <v>361</v>
      </c>
      <c r="BQ173" s="29" t="s">
        <v>361</v>
      </c>
      <c r="BR173" s="29" t="s">
        <v>361</v>
      </c>
      <c r="BS173" s="29" t="s">
        <v>361</v>
      </c>
      <c r="BT173" s="29" t="s">
        <v>361</v>
      </c>
      <c r="BU173" s="29" t="s">
        <v>361</v>
      </c>
      <c r="BV173" s="29" t="s">
        <v>361</v>
      </c>
      <c r="BW173" s="29" t="s">
        <v>361</v>
      </c>
      <c r="BX173" s="29" t="s">
        <v>361</v>
      </c>
      <c r="BY173" s="29" t="s">
        <v>361</v>
      </c>
      <c r="BZ173" s="29" t="s">
        <v>361</v>
      </c>
      <c r="CA173" s="29" t="s">
        <v>361</v>
      </c>
      <c r="CB173" s="29" t="s">
        <v>361</v>
      </c>
      <c r="CC173" s="29" t="s">
        <v>361</v>
      </c>
      <c r="CD173" s="29" t="s">
        <v>361</v>
      </c>
      <c r="CE173" s="29" t="s">
        <v>361</v>
      </c>
      <c r="CF173" s="29" t="s">
        <v>361</v>
      </c>
      <c r="CG173" s="29" t="s">
        <v>361</v>
      </c>
      <c r="CH173" s="29" t="s">
        <v>361</v>
      </c>
      <c r="CI173" s="29" t="s">
        <v>361</v>
      </c>
      <c r="CJ173" s="29" t="s">
        <v>361</v>
      </c>
      <c r="CK173" s="29" t="s">
        <v>361</v>
      </c>
      <c r="CL173" s="29" t="s">
        <v>361</v>
      </c>
      <c r="CM173" s="29" t="s">
        <v>361</v>
      </c>
      <c r="CN173" s="29" t="s">
        <v>361</v>
      </c>
      <c r="CO173" s="29" t="s">
        <v>361</v>
      </c>
      <c r="CP173" s="29" t="s">
        <v>361</v>
      </c>
      <c r="CQ173" s="29" t="s">
        <v>361</v>
      </c>
      <c r="CR173" s="29" t="s">
        <v>361</v>
      </c>
      <c r="CS173" s="29" t="s">
        <v>361</v>
      </c>
      <c r="CT173" s="29" t="s">
        <v>361</v>
      </c>
    </row>
    <row r="174" spans="1:98" ht="51" hidden="1" customHeight="1">
      <c r="A174" s="21">
        <v>168</v>
      </c>
      <c r="B174" s="24">
        <v>242</v>
      </c>
      <c r="C174" s="181" t="s">
        <v>105</v>
      </c>
      <c r="D174" s="191" t="s">
        <v>10</v>
      </c>
      <c r="E174" s="18" t="s">
        <v>106</v>
      </c>
      <c r="F174" s="191" t="s">
        <v>12</v>
      </c>
      <c r="G174" s="7" t="s">
        <v>481</v>
      </c>
      <c r="H174" s="144" t="s">
        <v>1494</v>
      </c>
      <c r="I174" s="52" t="s">
        <v>780</v>
      </c>
      <c r="J174" s="24" t="s">
        <v>497</v>
      </c>
      <c r="K174" s="52" t="s">
        <v>346</v>
      </c>
      <c r="L174" s="24" t="s">
        <v>298</v>
      </c>
      <c r="M174" s="24" t="s">
        <v>186</v>
      </c>
      <c r="N174" s="29"/>
      <c r="O174" s="29"/>
      <c r="P174" s="29"/>
      <c r="Q174" s="29"/>
      <c r="R174" s="29"/>
      <c r="S174" s="31"/>
      <c r="T174" s="29"/>
      <c r="U174" s="29"/>
      <c r="V174" s="31" t="s">
        <v>186</v>
      </c>
      <c r="W174" s="29"/>
      <c r="X174" s="29"/>
      <c r="Y174" s="28">
        <f t="shared" si="60"/>
        <v>1</v>
      </c>
      <c r="Z174" s="29"/>
      <c r="AA174" s="91">
        <v>1</v>
      </c>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t="s">
        <v>754</v>
      </c>
      <c r="BD174" s="24"/>
      <c r="BE174" s="24"/>
      <c r="BF174" s="24"/>
      <c r="BG174" s="24"/>
      <c r="BH174" s="24"/>
      <c r="BI174" s="24"/>
      <c r="BJ174" s="24"/>
      <c r="BK174" s="24">
        <v>2</v>
      </c>
      <c r="BL174" s="24">
        <v>2</v>
      </c>
      <c r="BM174" s="24">
        <v>2</v>
      </c>
      <c r="BN174" s="24">
        <v>2</v>
      </c>
      <c r="BO174" s="24">
        <v>2</v>
      </c>
      <c r="BP174" s="24">
        <v>2</v>
      </c>
      <c r="BQ174" s="24">
        <v>2</v>
      </c>
      <c r="BR174" s="24">
        <v>2</v>
      </c>
      <c r="BS174" s="24">
        <v>2</v>
      </c>
      <c r="BT174" s="24">
        <v>2</v>
      </c>
      <c r="BU174" s="24">
        <v>2</v>
      </c>
      <c r="BV174" s="24">
        <v>2</v>
      </c>
      <c r="BW174" s="24">
        <v>2</v>
      </c>
      <c r="BX174" s="24">
        <v>2</v>
      </c>
      <c r="BY174" s="24">
        <v>2</v>
      </c>
      <c r="BZ174" s="24">
        <v>2</v>
      </c>
      <c r="CA174" s="24">
        <v>2</v>
      </c>
      <c r="CB174" s="24">
        <v>2</v>
      </c>
      <c r="CC174" s="24">
        <v>2</v>
      </c>
      <c r="CD174" s="24">
        <v>2</v>
      </c>
      <c r="CE174" s="24">
        <v>2</v>
      </c>
      <c r="CF174" s="24">
        <v>2</v>
      </c>
      <c r="CG174" s="24">
        <v>2</v>
      </c>
      <c r="CH174" s="24">
        <v>2</v>
      </c>
      <c r="CI174" s="24">
        <v>2</v>
      </c>
      <c r="CJ174" s="24">
        <v>2</v>
      </c>
      <c r="CK174" s="24">
        <v>1</v>
      </c>
      <c r="CL174" s="24">
        <v>2</v>
      </c>
      <c r="CM174" s="57">
        <f>COUNTIF($BK174:$CL174,2)</f>
        <v>27</v>
      </c>
      <c r="CN174" s="67">
        <f>CM174/COUNTA($BK174:$CL174)</f>
        <v>0.9642857142857143</v>
      </c>
      <c r="CO174" s="57">
        <f>COUNTIF($BK174:$CL174,1)</f>
        <v>1</v>
      </c>
      <c r="CP174" s="67">
        <f>CO174/COUNTA($BK174:$CL174)</f>
        <v>3.5714285714285712E-2</v>
      </c>
      <c r="CQ174" s="57">
        <f>COUNTIF($BK174:$CL174,0)</f>
        <v>0</v>
      </c>
      <c r="CR174" s="67">
        <f>CQ174/COUNTA($BK174:$CL174)</f>
        <v>0</v>
      </c>
      <c r="CS174" s="57">
        <f>(((CM174*2)+(CO174*1)+(CQ174*0)))/COUNTA($BK174:$CL174)</f>
        <v>1.9642857142857142</v>
      </c>
      <c r="CT174" s="57" t="str">
        <f t="shared" si="68"/>
        <v>Đạt mục tiêu</v>
      </c>
    </row>
    <row r="175" spans="1:98" ht="41.25" hidden="1" customHeight="1">
      <c r="A175" s="21">
        <v>169</v>
      </c>
      <c r="B175" s="24"/>
      <c r="C175" s="190"/>
      <c r="D175" s="192"/>
      <c r="E175" s="112"/>
      <c r="F175" s="192"/>
      <c r="G175" s="50" t="s">
        <v>480</v>
      </c>
      <c r="H175" s="142" t="s">
        <v>394</v>
      </c>
      <c r="I175" s="52" t="s">
        <v>780</v>
      </c>
      <c r="J175" s="24" t="s">
        <v>497</v>
      </c>
      <c r="K175" s="52" t="s">
        <v>346</v>
      </c>
      <c r="L175" s="24" t="s">
        <v>298</v>
      </c>
      <c r="M175" s="24" t="s">
        <v>186</v>
      </c>
      <c r="N175" s="24"/>
      <c r="O175" s="24"/>
      <c r="P175" s="24"/>
      <c r="Q175" s="24"/>
      <c r="R175" s="24"/>
      <c r="S175" s="21"/>
      <c r="T175" s="24"/>
      <c r="U175" s="24"/>
      <c r="V175" s="24" t="s">
        <v>186</v>
      </c>
      <c r="W175" s="24"/>
      <c r="X175" s="24"/>
      <c r="Y175" s="28">
        <f t="shared" si="60"/>
        <v>1</v>
      </c>
      <c r="Z175" s="24"/>
      <c r="AA175" s="91">
        <v>1</v>
      </c>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t="s">
        <v>754</v>
      </c>
      <c r="BC175" s="24"/>
      <c r="BD175" s="24"/>
      <c r="BE175" s="24"/>
      <c r="BF175" s="24"/>
      <c r="BG175" s="24"/>
      <c r="BH175" s="24"/>
      <c r="BI175" s="24"/>
      <c r="BJ175" s="24"/>
      <c r="BK175" s="24">
        <v>2</v>
      </c>
      <c r="BL175" s="24">
        <v>2</v>
      </c>
      <c r="BM175" s="24">
        <v>2</v>
      </c>
      <c r="BN175" s="24">
        <v>2</v>
      </c>
      <c r="BO175" s="24">
        <v>2</v>
      </c>
      <c r="BP175" s="24">
        <v>2</v>
      </c>
      <c r="BQ175" s="24">
        <v>2</v>
      </c>
      <c r="BR175" s="24">
        <v>2</v>
      </c>
      <c r="BS175" s="24">
        <v>2</v>
      </c>
      <c r="BT175" s="24">
        <v>2</v>
      </c>
      <c r="BU175" s="24">
        <v>2</v>
      </c>
      <c r="BV175" s="24">
        <v>2</v>
      </c>
      <c r="BW175" s="24">
        <v>2</v>
      </c>
      <c r="BX175" s="24">
        <v>2</v>
      </c>
      <c r="BY175" s="24">
        <v>2</v>
      </c>
      <c r="BZ175" s="24">
        <v>2</v>
      </c>
      <c r="CA175" s="24">
        <v>2</v>
      </c>
      <c r="CB175" s="24">
        <v>2</v>
      </c>
      <c r="CC175" s="24">
        <v>2</v>
      </c>
      <c r="CD175" s="24">
        <v>2</v>
      </c>
      <c r="CE175" s="24">
        <v>2</v>
      </c>
      <c r="CF175" s="24">
        <v>2</v>
      </c>
      <c r="CG175" s="24">
        <v>2</v>
      </c>
      <c r="CH175" s="24">
        <v>2</v>
      </c>
      <c r="CI175" s="24">
        <v>2</v>
      </c>
      <c r="CJ175" s="24">
        <v>2</v>
      </c>
      <c r="CK175" s="24">
        <v>1</v>
      </c>
      <c r="CL175" s="24">
        <v>2</v>
      </c>
      <c r="CM175" s="57">
        <f>COUNTIF($BK175:$CL175,2)</f>
        <v>27</v>
      </c>
      <c r="CN175" s="67">
        <f>CM175/COUNTA($BK175:$CL175)</f>
        <v>0.9642857142857143</v>
      </c>
      <c r="CO175" s="57">
        <f>COUNTIF($BK175:$CL175,1)</f>
        <v>1</v>
      </c>
      <c r="CP175" s="67">
        <f>CO175/COUNTA($BK175:$CL175)</f>
        <v>3.5714285714285712E-2</v>
      </c>
      <c r="CQ175" s="57">
        <f>COUNTIF($BK175:$CL175,0)</f>
        <v>0</v>
      </c>
      <c r="CR175" s="67">
        <f>CQ175/COUNTA($BK175:$CL175)</f>
        <v>0</v>
      </c>
      <c r="CS175" s="57">
        <f>(((CM175*2)+(CO175*1)+(CQ175*0)))/COUNTA($BK175:$CL175)</f>
        <v>1.9642857142857142</v>
      </c>
      <c r="CT175" s="57" t="str">
        <f t="shared" si="68"/>
        <v>Đạt mục tiêu</v>
      </c>
    </row>
    <row r="176" spans="1:98" ht="41.25" hidden="1" customHeight="1">
      <c r="A176" s="21">
        <v>170</v>
      </c>
      <c r="B176" s="24"/>
      <c r="C176" s="182"/>
      <c r="D176" s="193"/>
      <c r="E176" s="99"/>
      <c r="F176" s="193"/>
      <c r="G176" s="50" t="s">
        <v>1308</v>
      </c>
      <c r="H176" s="142" t="s">
        <v>1436</v>
      </c>
      <c r="I176" s="52" t="s">
        <v>780</v>
      </c>
      <c r="J176" s="24" t="s">
        <v>497</v>
      </c>
      <c r="K176" s="52" t="s">
        <v>346</v>
      </c>
      <c r="L176" s="24" t="s">
        <v>298</v>
      </c>
      <c r="M176" s="24" t="s">
        <v>186</v>
      </c>
      <c r="N176" s="24"/>
      <c r="O176" s="24"/>
      <c r="P176" s="24"/>
      <c r="Q176" s="24"/>
      <c r="R176" s="24"/>
      <c r="S176" s="21"/>
      <c r="T176" s="24"/>
      <c r="U176" s="24"/>
      <c r="V176" s="24" t="s">
        <v>186</v>
      </c>
      <c r="W176" s="24"/>
      <c r="X176" s="24"/>
      <c r="Y176" s="28">
        <f t="shared" si="60"/>
        <v>1</v>
      </c>
      <c r="Z176" s="24"/>
      <c r="AA176" s="91">
        <v>1</v>
      </c>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t="s">
        <v>754</v>
      </c>
      <c r="BE176" s="24"/>
      <c r="BF176" s="24"/>
      <c r="BG176" s="24"/>
      <c r="BH176" s="24"/>
      <c r="BI176" s="24"/>
      <c r="BJ176" s="24"/>
      <c r="BK176" s="24">
        <v>2</v>
      </c>
      <c r="BL176" s="24">
        <v>2</v>
      </c>
      <c r="BM176" s="24">
        <v>2</v>
      </c>
      <c r="BN176" s="24">
        <v>2</v>
      </c>
      <c r="BO176" s="24">
        <v>2</v>
      </c>
      <c r="BP176" s="24">
        <v>2</v>
      </c>
      <c r="BQ176" s="24">
        <v>2</v>
      </c>
      <c r="BR176" s="24">
        <v>2</v>
      </c>
      <c r="BS176" s="24">
        <v>2</v>
      </c>
      <c r="BT176" s="24">
        <v>2</v>
      </c>
      <c r="BU176" s="24">
        <v>2</v>
      </c>
      <c r="BV176" s="24">
        <v>2</v>
      </c>
      <c r="BW176" s="24">
        <v>2</v>
      </c>
      <c r="BX176" s="24">
        <v>2</v>
      </c>
      <c r="BY176" s="24">
        <v>2</v>
      </c>
      <c r="BZ176" s="24">
        <v>2</v>
      </c>
      <c r="CA176" s="24">
        <v>2</v>
      </c>
      <c r="CB176" s="24">
        <v>2</v>
      </c>
      <c r="CC176" s="24">
        <v>2</v>
      </c>
      <c r="CD176" s="24">
        <v>2</v>
      </c>
      <c r="CE176" s="24">
        <v>2</v>
      </c>
      <c r="CF176" s="24">
        <v>2</v>
      </c>
      <c r="CG176" s="24">
        <v>2</v>
      </c>
      <c r="CH176" s="24">
        <v>2</v>
      </c>
      <c r="CI176" s="24">
        <v>2</v>
      </c>
      <c r="CJ176" s="24">
        <v>2</v>
      </c>
      <c r="CK176" s="24">
        <v>1</v>
      </c>
      <c r="CL176" s="24">
        <v>2</v>
      </c>
      <c r="CM176" s="57">
        <f>COUNTIF($BK176:$CL176,2)</f>
        <v>27</v>
      </c>
      <c r="CN176" s="67">
        <f>CM176/COUNTA($BK176:$CL176)</f>
        <v>0.9642857142857143</v>
      </c>
      <c r="CO176" s="57">
        <f>COUNTIF($BK176:$CL176,1)</f>
        <v>1</v>
      </c>
      <c r="CP176" s="67">
        <f>CO176/COUNTA($BK176:$CL176)</f>
        <v>3.5714285714285712E-2</v>
      </c>
      <c r="CQ176" s="57">
        <f>COUNTIF($BK176:$CL176,0)</f>
        <v>0</v>
      </c>
      <c r="CR176" s="67">
        <f>CQ176/COUNTA($BK176:$CL176)</f>
        <v>0</v>
      </c>
      <c r="CS176" s="57">
        <f>(((CM176*2)+(CO176*1)+(CQ176*0)))/COUNTA($BK176:$CL176)</f>
        <v>1.9642857142857142</v>
      </c>
      <c r="CT176" s="57" t="str">
        <f>IF(CS176&gt;=1.6,"Đạt mục tiêu",IF(CS176&gt;=1,"Cần cố gắng","Chưa đạt"))</f>
        <v>Đạt mục tiêu</v>
      </c>
    </row>
    <row r="177" spans="1:98" hidden="1">
      <c r="A177" s="21">
        <v>171</v>
      </c>
      <c r="B177" s="28">
        <v>243</v>
      </c>
      <c r="C177" s="186" t="s">
        <v>107</v>
      </c>
      <c r="D177" s="186"/>
      <c r="E177" s="186"/>
      <c r="F177" s="29" t="s">
        <v>361</v>
      </c>
      <c r="G177" s="29" t="s">
        <v>361</v>
      </c>
      <c r="H177" s="29" t="s">
        <v>361</v>
      </c>
      <c r="I177" s="29" t="s">
        <v>361</v>
      </c>
      <c r="J177" s="29" t="s">
        <v>361</v>
      </c>
      <c r="K177" s="29" t="s">
        <v>361</v>
      </c>
      <c r="L177" s="29" t="s">
        <v>361</v>
      </c>
      <c r="M177" s="29" t="s">
        <v>361</v>
      </c>
      <c r="N177" s="29" t="s">
        <v>361</v>
      </c>
      <c r="O177" s="29" t="s">
        <v>361</v>
      </c>
      <c r="P177" s="29" t="s">
        <v>361</v>
      </c>
      <c r="Q177" s="29" t="s">
        <v>361</v>
      </c>
      <c r="R177" s="29" t="s">
        <v>361</v>
      </c>
      <c r="S177" s="31" t="s">
        <v>361</v>
      </c>
      <c r="T177" s="29" t="s">
        <v>361</v>
      </c>
      <c r="U177" s="29" t="s">
        <v>361</v>
      </c>
      <c r="V177" s="29" t="s">
        <v>361</v>
      </c>
      <c r="W177" s="29" t="s">
        <v>361</v>
      </c>
      <c r="X177" s="29" t="s">
        <v>361</v>
      </c>
      <c r="Y177" s="29" t="s">
        <v>361</v>
      </c>
      <c r="Z177" s="29"/>
      <c r="AA177" s="93">
        <f>SUM(AA178:AA183)</f>
        <v>3</v>
      </c>
      <c r="AB177" s="29" t="s">
        <v>361</v>
      </c>
      <c r="AC177" s="29" t="s">
        <v>361</v>
      </c>
      <c r="AD177" s="29" t="s">
        <v>361</v>
      </c>
      <c r="AE177" s="29" t="s">
        <v>361</v>
      </c>
      <c r="AF177" s="29" t="s">
        <v>361</v>
      </c>
      <c r="AG177" s="29" t="s">
        <v>361</v>
      </c>
      <c r="AH177" s="29" t="s">
        <v>361</v>
      </c>
      <c r="AI177" s="29" t="s">
        <v>361</v>
      </c>
      <c r="AJ177" s="29" t="s">
        <v>361</v>
      </c>
      <c r="AK177" s="29" t="s">
        <v>361</v>
      </c>
      <c r="AL177" s="29" t="s">
        <v>361</v>
      </c>
      <c r="AM177" s="29" t="s">
        <v>361</v>
      </c>
      <c r="AN177" s="29" t="s">
        <v>361</v>
      </c>
      <c r="AO177" s="29" t="s">
        <v>361</v>
      </c>
      <c r="AP177" s="29" t="s">
        <v>361</v>
      </c>
      <c r="AQ177" s="29" t="s">
        <v>361</v>
      </c>
      <c r="AR177" s="29" t="s">
        <v>361</v>
      </c>
      <c r="AS177" s="29" t="s">
        <v>361</v>
      </c>
      <c r="AT177" s="29" t="s">
        <v>361</v>
      </c>
      <c r="AU177" s="29" t="s">
        <v>361</v>
      </c>
      <c r="AV177" s="29" t="s">
        <v>361</v>
      </c>
      <c r="AW177" s="29" t="s">
        <v>361</v>
      </c>
      <c r="AX177" s="29" t="s">
        <v>361</v>
      </c>
      <c r="AY177" s="29" t="s">
        <v>361</v>
      </c>
      <c r="AZ177" s="29" t="s">
        <v>361</v>
      </c>
      <c r="BA177" s="29" t="s">
        <v>361</v>
      </c>
      <c r="BB177" s="29" t="s">
        <v>361</v>
      </c>
      <c r="BC177" s="29" t="s">
        <v>361</v>
      </c>
      <c r="BD177" s="29"/>
      <c r="BE177" s="29" t="s">
        <v>361</v>
      </c>
      <c r="BF177" s="29" t="s">
        <v>361</v>
      </c>
      <c r="BG177" s="29" t="s">
        <v>361</v>
      </c>
      <c r="BH177" s="29" t="s">
        <v>361</v>
      </c>
      <c r="BI177" s="29" t="s">
        <v>361</v>
      </c>
      <c r="BJ177" s="29" t="s">
        <v>361</v>
      </c>
      <c r="BK177" s="29" t="s">
        <v>361</v>
      </c>
      <c r="BL177" s="29" t="s">
        <v>361</v>
      </c>
      <c r="BM177" s="29" t="s">
        <v>361</v>
      </c>
      <c r="BN177" s="29" t="s">
        <v>361</v>
      </c>
      <c r="BO177" s="29" t="s">
        <v>361</v>
      </c>
      <c r="BP177" s="29" t="s">
        <v>361</v>
      </c>
      <c r="BQ177" s="29" t="s">
        <v>361</v>
      </c>
      <c r="BR177" s="29" t="s">
        <v>361</v>
      </c>
      <c r="BS177" s="29" t="s">
        <v>361</v>
      </c>
      <c r="BT177" s="29" t="s">
        <v>361</v>
      </c>
      <c r="BU177" s="29" t="s">
        <v>361</v>
      </c>
      <c r="BV177" s="29" t="s">
        <v>361</v>
      </c>
      <c r="BW177" s="29" t="s">
        <v>361</v>
      </c>
      <c r="BX177" s="29" t="s">
        <v>361</v>
      </c>
      <c r="BY177" s="29" t="s">
        <v>361</v>
      </c>
      <c r="BZ177" s="29" t="s">
        <v>361</v>
      </c>
      <c r="CA177" s="29" t="s">
        <v>361</v>
      </c>
      <c r="CB177" s="29" t="s">
        <v>361</v>
      </c>
      <c r="CC177" s="29" t="s">
        <v>361</v>
      </c>
      <c r="CD177" s="29" t="s">
        <v>361</v>
      </c>
      <c r="CE177" s="29" t="s">
        <v>361</v>
      </c>
      <c r="CF177" s="29" t="s">
        <v>361</v>
      </c>
      <c r="CG177" s="29" t="s">
        <v>361</v>
      </c>
      <c r="CH177" s="29" t="s">
        <v>361</v>
      </c>
      <c r="CI177" s="29" t="s">
        <v>361</v>
      </c>
      <c r="CJ177" s="29" t="s">
        <v>361</v>
      </c>
      <c r="CK177" s="29" t="s">
        <v>361</v>
      </c>
      <c r="CL177" s="29" t="s">
        <v>361</v>
      </c>
      <c r="CM177" s="29" t="s">
        <v>361</v>
      </c>
      <c r="CN177" s="29" t="s">
        <v>361</v>
      </c>
      <c r="CO177" s="29" t="s">
        <v>361</v>
      </c>
      <c r="CP177" s="29" t="s">
        <v>361</v>
      </c>
      <c r="CQ177" s="29" t="s">
        <v>361</v>
      </c>
      <c r="CR177" s="29" t="s">
        <v>361</v>
      </c>
      <c r="CS177" s="29" t="s">
        <v>361</v>
      </c>
      <c r="CT177" s="29" t="s">
        <v>361</v>
      </c>
    </row>
    <row r="178" spans="1:98" ht="50.25" hidden="1" customHeight="1">
      <c r="A178" s="21">
        <v>172</v>
      </c>
      <c r="B178" s="24">
        <v>246</v>
      </c>
      <c r="C178" s="181" t="s">
        <v>108</v>
      </c>
      <c r="D178" s="191" t="s">
        <v>10</v>
      </c>
      <c r="E178" s="181" t="s">
        <v>192</v>
      </c>
      <c r="F178" s="191" t="s">
        <v>12</v>
      </c>
      <c r="G178" s="7" t="s">
        <v>478</v>
      </c>
      <c r="H178" s="144" t="s">
        <v>396</v>
      </c>
      <c r="I178" s="52" t="s">
        <v>780</v>
      </c>
      <c r="J178" s="24" t="s">
        <v>497</v>
      </c>
      <c r="K178" s="52" t="s">
        <v>346</v>
      </c>
      <c r="L178" s="24" t="s">
        <v>298</v>
      </c>
      <c r="M178" s="24" t="s">
        <v>186</v>
      </c>
      <c r="N178" s="29"/>
      <c r="O178" s="29"/>
      <c r="P178" s="29"/>
      <c r="Q178" s="29"/>
      <c r="R178" s="29"/>
      <c r="S178" s="31"/>
      <c r="T178" s="34"/>
      <c r="U178" s="33" t="s">
        <v>186</v>
      </c>
      <c r="V178" s="29"/>
      <c r="W178" s="29"/>
      <c r="X178" s="29"/>
      <c r="Y178" s="28">
        <f t="shared" si="60"/>
        <v>1</v>
      </c>
      <c r="Z178" s="29"/>
      <c r="AA178" s="91">
        <v>1</v>
      </c>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t="s">
        <v>754</v>
      </c>
      <c r="AY178" s="24"/>
      <c r="AZ178" s="24"/>
      <c r="BA178" s="24"/>
      <c r="BB178" s="24"/>
      <c r="BC178" s="24"/>
      <c r="BD178" s="24"/>
      <c r="BE178" s="24"/>
      <c r="BF178" s="24"/>
      <c r="BG178" s="24"/>
      <c r="BH178" s="24"/>
      <c r="BI178" s="24"/>
      <c r="BJ178" s="24"/>
      <c r="BK178" s="24">
        <v>2</v>
      </c>
      <c r="BL178" s="24">
        <v>2</v>
      </c>
      <c r="BM178" s="24">
        <v>2</v>
      </c>
      <c r="BN178" s="24">
        <v>1</v>
      </c>
      <c r="BO178" s="24">
        <v>2</v>
      </c>
      <c r="BP178" s="24">
        <v>2</v>
      </c>
      <c r="BQ178" s="24">
        <v>2</v>
      </c>
      <c r="BR178" s="24">
        <v>2</v>
      </c>
      <c r="BS178" s="24">
        <v>2</v>
      </c>
      <c r="BT178" s="24">
        <v>2</v>
      </c>
      <c r="BU178" s="24">
        <v>2</v>
      </c>
      <c r="BV178" s="24">
        <v>2</v>
      </c>
      <c r="BW178" s="24">
        <v>2</v>
      </c>
      <c r="BX178" s="24">
        <v>2</v>
      </c>
      <c r="BY178" s="24">
        <v>2</v>
      </c>
      <c r="BZ178" s="24">
        <v>1</v>
      </c>
      <c r="CA178" s="24">
        <v>2</v>
      </c>
      <c r="CB178" s="24">
        <v>2</v>
      </c>
      <c r="CC178" s="24">
        <v>2</v>
      </c>
      <c r="CD178" s="24">
        <v>1</v>
      </c>
      <c r="CE178" s="24">
        <v>2</v>
      </c>
      <c r="CF178" s="24">
        <v>2</v>
      </c>
      <c r="CG178" s="24">
        <v>2</v>
      </c>
      <c r="CH178" s="24">
        <v>2</v>
      </c>
      <c r="CI178" s="24">
        <v>2</v>
      </c>
      <c r="CJ178" s="24">
        <v>2</v>
      </c>
      <c r="CK178" s="24">
        <v>1</v>
      </c>
      <c r="CL178" s="24">
        <v>2</v>
      </c>
      <c r="CM178" s="57">
        <f t="shared" ref="CM178:CM183" si="69">COUNTIF($BK178:$CL178,2)</f>
        <v>24</v>
      </c>
      <c r="CN178" s="67">
        <f t="shared" ref="CN178:CN183" si="70">CM178/COUNTA($BK178:$CL178)</f>
        <v>0.8571428571428571</v>
      </c>
      <c r="CO178" s="57">
        <f t="shared" ref="CO178:CO183" si="71">COUNTIF($BK178:$CL178,1)</f>
        <v>4</v>
      </c>
      <c r="CP178" s="67">
        <f t="shared" ref="CP178:CP183" si="72">CO178/COUNTA($BK178:$CL178)</f>
        <v>0.14285714285714285</v>
      </c>
      <c r="CQ178" s="57">
        <f t="shared" ref="CQ178:CQ183" si="73">COUNTIF($BK178:$CL178,0)</f>
        <v>0</v>
      </c>
      <c r="CR178" s="67">
        <f t="shared" ref="CR178:CR183" si="74">CQ178/COUNTA($BK178:$CL178)</f>
        <v>0</v>
      </c>
      <c r="CS178" s="57">
        <f t="shared" ref="CS178:CS183" si="75">(((CM178*2)+(CO178*1)+(CQ178*0)))/COUNTA($BK178:$CL178)</f>
        <v>1.8571428571428572</v>
      </c>
      <c r="CT178" s="57" t="str">
        <f t="shared" si="68"/>
        <v>Đạt mục tiêu</v>
      </c>
    </row>
    <row r="179" spans="1:98" ht="50.25" hidden="1" customHeight="1">
      <c r="A179" s="21">
        <v>173</v>
      </c>
      <c r="B179" s="24"/>
      <c r="C179" s="190"/>
      <c r="D179" s="192"/>
      <c r="E179" s="190"/>
      <c r="F179" s="192"/>
      <c r="G179" s="7" t="s">
        <v>1302</v>
      </c>
      <c r="H179" s="144" t="s">
        <v>1303</v>
      </c>
      <c r="I179" s="52" t="s">
        <v>780</v>
      </c>
      <c r="J179" s="24" t="s">
        <v>497</v>
      </c>
      <c r="K179" s="52" t="s">
        <v>346</v>
      </c>
      <c r="L179" s="24" t="s">
        <v>298</v>
      </c>
      <c r="M179" s="24" t="s">
        <v>186</v>
      </c>
      <c r="N179" s="29"/>
      <c r="O179" s="29"/>
      <c r="P179" s="29"/>
      <c r="Q179" s="29"/>
      <c r="R179" s="29"/>
      <c r="S179" s="31"/>
      <c r="T179" s="34"/>
      <c r="U179" s="33" t="s">
        <v>186</v>
      </c>
      <c r="V179" s="29"/>
      <c r="W179" s="29"/>
      <c r="X179" s="29"/>
      <c r="Y179" s="28">
        <f t="shared" si="60"/>
        <v>1</v>
      </c>
      <c r="Z179" s="29"/>
      <c r="AA179" s="91"/>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t="s">
        <v>754</v>
      </c>
      <c r="BA179" s="24"/>
      <c r="BB179" s="24"/>
      <c r="BC179" s="24"/>
      <c r="BD179" s="24"/>
      <c r="BE179" s="24"/>
      <c r="BF179" s="24"/>
      <c r="BG179" s="24"/>
      <c r="BH179" s="24"/>
      <c r="BI179" s="24"/>
      <c r="BJ179" s="24"/>
      <c r="BK179" s="24">
        <v>2</v>
      </c>
      <c r="BL179" s="24">
        <v>2</v>
      </c>
      <c r="BM179" s="24">
        <v>2</v>
      </c>
      <c r="BN179" s="24">
        <v>1</v>
      </c>
      <c r="BO179" s="24">
        <v>2</v>
      </c>
      <c r="BP179" s="24">
        <v>2</v>
      </c>
      <c r="BQ179" s="24">
        <v>2</v>
      </c>
      <c r="BR179" s="24">
        <v>2</v>
      </c>
      <c r="BS179" s="24">
        <v>2</v>
      </c>
      <c r="BT179" s="24">
        <v>2</v>
      </c>
      <c r="BU179" s="24">
        <v>2</v>
      </c>
      <c r="BV179" s="24">
        <v>2</v>
      </c>
      <c r="BW179" s="24">
        <v>2</v>
      </c>
      <c r="BX179" s="24">
        <v>2</v>
      </c>
      <c r="BY179" s="24">
        <v>2</v>
      </c>
      <c r="BZ179" s="24">
        <v>1</v>
      </c>
      <c r="CA179" s="24">
        <v>2</v>
      </c>
      <c r="CB179" s="24">
        <v>2</v>
      </c>
      <c r="CC179" s="24">
        <v>2</v>
      </c>
      <c r="CD179" s="24">
        <v>1</v>
      </c>
      <c r="CE179" s="24">
        <v>2</v>
      </c>
      <c r="CF179" s="24">
        <v>2</v>
      </c>
      <c r="CG179" s="24">
        <v>2</v>
      </c>
      <c r="CH179" s="24">
        <v>2</v>
      </c>
      <c r="CI179" s="24">
        <v>2</v>
      </c>
      <c r="CJ179" s="24">
        <v>2</v>
      </c>
      <c r="CK179" s="24">
        <v>1</v>
      </c>
      <c r="CL179" s="24">
        <v>2</v>
      </c>
      <c r="CM179" s="57">
        <f t="shared" si="69"/>
        <v>24</v>
      </c>
      <c r="CN179" s="67">
        <f t="shared" si="70"/>
        <v>0.8571428571428571</v>
      </c>
      <c r="CO179" s="57">
        <f t="shared" si="71"/>
        <v>4</v>
      </c>
      <c r="CP179" s="67">
        <f t="shared" si="72"/>
        <v>0.14285714285714285</v>
      </c>
      <c r="CQ179" s="57">
        <f t="shared" si="73"/>
        <v>0</v>
      </c>
      <c r="CR179" s="67">
        <f t="shared" si="74"/>
        <v>0</v>
      </c>
      <c r="CS179" s="57">
        <f t="shared" si="75"/>
        <v>1.8571428571428572</v>
      </c>
      <c r="CT179" s="57" t="str">
        <f>IF(CS179&gt;=1.6,"Đạt mục tiêu",IF(CS179&gt;=1,"Cần cố gắng","Chưa đạt"))</f>
        <v>Đạt mục tiêu</v>
      </c>
    </row>
    <row r="180" spans="1:98" ht="50.25" hidden="1" customHeight="1">
      <c r="A180" s="21">
        <v>174</v>
      </c>
      <c r="B180" s="24"/>
      <c r="C180" s="190"/>
      <c r="D180" s="192"/>
      <c r="E180" s="190"/>
      <c r="F180" s="192"/>
      <c r="G180" s="7" t="s">
        <v>479</v>
      </c>
      <c r="H180" s="144" t="s">
        <v>1495</v>
      </c>
      <c r="I180" s="52" t="s">
        <v>780</v>
      </c>
      <c r="J180" s="24" t="s">
        <v>497</v>
      </c>
      <c r="K180" s="52" t="s">
        <v>346</v>
      </c>
      <c r="L180" s="24" t="s">
        <v>298</v>
      </c>
      <c r="M180" s="24" t="s">
        <v>186</v>
      </c>
      <c r="N180" s="24"/>
      <c r="O180" s="24"/>
      <c r="P180" s="24"/>
      <c r="Q180" s="24"/>
      <c r="R180" s="24"/>
      <c r="S180" s="21"/>
      <c r="T180" s="24" t="s">
        <v>186</v>
      </c>
      <c r="U180" s="68"/>
      <c r="V180" s="24"/>
      <c r="W180" s="24"/>
      <c r="X180" s="24"/>
      <c r="Y180" s="28">
        <f t="shared" si="60"/>
        <v>1</v>
      </c>
      <c r="Z180" s="24"/>
      <c r="AA180" s="91">
        <v>1</v>
      </c>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t="s">
        <v>754</v>
      </c>
      <c r="AX180" s="24"/>
      <c r="AY180" s="24"/>
      <c r="AZ180" s="24"/>
      <c r="BA180" s="24"/>
      <c r="BB180" s="24"/>
      <c r="BC180" s="24"/>
      <c r="BD180" s="24"/>
      <c r="BE180" s="24"/>
      <c r="BF180" s="24"/>
      <c r="BG180" s="24"/>
      <c r="BH180" s="24"/>
      <c r="BI180" s="24"/>
      <c r="BJ180" s="24"/>
      <c r="BK180" s="24">
        <v>2</v>
      </c>
      <c r="BL180" s="24">
        <v>2</v>
      </c>
      <c r="BM180" s="24">
        <v>2</v>
      </c>
      <c r="BN180" s="24">
        <v>2</v>
      </c>
      <c r="BO180" s="24">
        <v>2</v>
      </c>
      <c r="BP180" s="24">
        <v>2</v>
      </c>
      <c r="BQ180" s="24">
        <v>2</v>
      </c>
      <c r="BR180" s="24">
        <v>2</v>
      </c>
      <c r="BS180" s="24">
        <v>2</v>
      </c>
      <c r="BT180" s="24">
        <v>2</v>
      </c>
      <c r="BU180" s="24">
        <v>2</v>
      </c>
      <c r="BV180" s="24">
        <v>2</v>
      </c>
      <c r="BW180" s="24">
        <v>2</v>
      </c>
      <c r="BX180" s="24">
        <v>2</v>
      </c>
      <c r="BY180" s="24">
        <v>2</v>
      </c>
      <c r="BZ180" s="24">
        <v>1</v>
      </c>
      <c r="CA180" s="24">
        <v>2</v>
      </c>
      <c r="CB180" s="24">
        <v>2</v>
      </c>
      <c r="CC180" s="24">
        <v>2</v>
      </c>
      <c r="CD180" s="24">
        <v>2</v>
      </c>
      <c r="CE180" s="24">
        <v>2</v>
      </c>
      <c r="CF180" s="24">
        <v>2</v>
      </c>
      <c r="CG180" s="24">
        <v>2</v>
      </c>
      <c r="CH180" s="24">
        <v>2</v>
      </c>
      <c r="CI180" s="24">
        <v>2</v>
      </c>
      <c r="CJ180" s="24">
        <v>2</v>
      </c>
      <c r="CK180" s="24">
        <v>1</v>
      </c>
      <c r="CL180" s="24">
        <v>2</v>
      </c>
      <c r="CM180" s="57">
        <f t="shared" si="69"/>
        <v>26</v>
      </c>
      <c r="CN180" s="67">
        <f t="shared" si="70"/>
        <v>0.9285714285714286</v>
      </c>
      <c r="CO180" s="57">
        <f t="shared" si="71"/>
        <v>2</v>
      </c>
      <c r="CP180" s="67">
        <f t="shared" si="72"/>
        <v>7.1428571428571425E-2</v>
      </c>
      <c r="CQ180" s="57">
        <f t="shared" si="73"/>
        <v>0</v>
      </c>
      <c r="CR180" s="67">
        <f t="shared" si="74"/>
        <v>0</v>
      </c>
      <c r="CS180" s="57">
        <f t="shared" si="75"/>
        <v>1.9285714285714286</v>
      </c>
      <c r="CT180" s="57" t="str">
        <f t="shared" si="68"/>
        <v>Đạt mục tiêu</v>
      </c>
    </row>
    <row r="181" spans="1:98" ht="66" hidden="1" customHeight="1">
      <c r="A181" s="21">
        <v>175</v>
      </c>
      <c r="B181" s="24"/>
      <c r="C181" s="190"/>
      <c r="D181" s="192"/>
      <c r="E181" s="190"/>
      <c r="F181" s="192"/>
      <c r="G181" s="7" t="s">
        <v>1108</v>
      </c>
      <c r="H181" s="144" t="s">
        <v>1109</v>
      </c>
      <c r="I181" s="52" t="s">
        <v>780</v>
      </c>
      <c r="J181" s="24" t="s">
        <v>497</v>
      </c>
      <c r="K181" s="52" t="s">
        <v>346</v>
      </c>
      <c r="L181" s="24" t="s">
        <v>298</v>
      </c>
      <c r="M181" s="24" t="s">
        <v>186</v>
      </c>
      <c r="N181" s="24"/>
      <c r="O181" s="24"/>
      <c r="P181" s="24"/>
      <c r="Q181" s="24"/>
      <c r="R181" s="24"/>
      <c r="S181" s="21"/>
      <c r="T181" s="24" t="s">
        <v>186</v>
      </c>
      <c r="U181" s="68"/>
      <c r="V181" s="24"/>
      <c r="W181" s="24"/>
      <c r="X181" s="24"/>
      <c r="Y181" s="28">
        <f t="shared" si="60"/>
        <v>1</v>
      </c>
      <c r="Z181" s="24"/>
      <c r="AA181" s="91">
        <v>1</v>
      </c>
      <c r="AB181" s="24"/>
      <c r="AC181" s="24"/>
      <c r="AD181" s="24"/>
      <c r="AE181" s="24"/>
      <c r="AF181" s="24"/>
      <c r="AG181" s="24"/>
      <c r="AH181" s="24"/>
      <c r="AI181" s="24"/>
      <c r="AJ181" s="24"/>
      <c r="AK181" s="24"/>
      <c r="AL181" s="24"/>
      <c r="AM181" s="24"/>
      <c r="AN181" s="24"/>
      <c r="AO181" s="24"/>
      <c r="AP181" s="24"/>
      <c r="AQ181" s="24"/>
      <c r="AR181" s="24"/>
      <c r="AS181" s="24"/>
      <c r="AT181" s="24"/>
      <c r="AU181" s="24"/>
      <c r="AV181" s="24" t="s">
        <v>754</v>
      </c>
      <c r="AW181" s="24"/>
      <c r="AX181" s="24"/>
      <c r="AY181" s="24"/>
      <c r="AZ181" s="24"/>
      <c r="BA181" s="24"/>
      <c r="BB181" s="24"/>
      <c r="BC181" s="24"/>
      <c r="BD181" s="24"/>
      <c r="BE181" s="24"/>
      <c r="BF181" s="24"/>
      <c r="BG181" s="24"/>
      <c r="BH181" s="24"/>
      <c r="BI181" s="24"/>
      <c r="BJ181" s="24"/>
      <c r="BK181" s="24">
        <v>2</v>
      </c>
      <c r="BL181" s="24">
        <v>2</v>
      </c>
      <c r="BM181" s="24">
        <v>2</v>
      </c>
      <c r="BN181" s="24">
        <v>2</v>
      </c>
      <c r="BO181" s="24">
        <v>2</v>
      </c>
      <c r="BP181" s="24">
        <v>2</v>
      </c>
      <c r="BQ181" s="24">
        <v>2</v>
      </c>
      <c r="BR181" s="24">
        <v>2</v>
      </c>
      <c r="BS181" s="24">
        <v>2</v>
      </c>
      <c r="BT181" s="24">
        <v>2</v>
      </c>
      <c r="BU181" s="24">
        <v>2</v>
      </c>
      <c r="BV181" s="24">
        <v>2</v>
      </c>
      <c r="BW181" s="24">
        <v>2</v>
      </c>
      <c r="BX181" s="24">
        <v>2</v>
      </c>
      <c r="BY181" s="24">
        <v>2</v>
      </c>
      <c r="BZ181" s="24">
        <v>1</v>
      </c>
      <c r="CA181" s="24">
        <v>2</v>
      </c>
      <c r="CB181" s="24">
        <v>2</v>
      </c>
      <c r="CC181" s="24">
        <v>2</v>
      </c>
      <c r="CD181" s="24">
        <v>2</v>
      </c>
      <c r="CE181" s="24">
        <v>2</v>
      </c>
      <c r="CF181" s="24">
        <v>2</v>
      </c>
      <c r="CG181" s="24">
        <v>2</v>
      </c>
      <c r="CH181" s="24">
        <v>2</v>
      </c>
      <c r="CI181" s="24">
        <v>2</v>
      </c>
      <c r="CJ181" s="24">
        <v>2</v>
      </c>
      <c r="CK181" s="24">
        <v>1</v>
      </c>
      <c r="CL181" s="24">
        <v>2</v>
      </c>
      <c r="CM181" s="57">
        <f t="shared" si="69"/>
        <v>26</v>
      </c>
      <c r="CN181" s="67">
        <f t="shared" si="70"/>
        <v>0.9285714285714286</v>
      </c>
      <c r="CO181" s="57">
        <f t="shared" si="71"/>
        <v>2</v>
      </c>
      <c r="CP181" s="67">
        <f t="shared" si="72"/>
        <v>7.1428571428571425E-2</v>
      </c>
      <c r="CQ181" s="57">
        <f t="shared" si="73"/>
        <v>0</v>
      </c>
      <c r="CR181" s="67">
        <f t="shared" si="74"/>
        <v>0</v>
      </c>
      <c r="CS181" s="57">
        <f t="shared" si="75"/>
        <v>1.9285714285714286</v>
      </c>
      <c r="CT181" s="57" t="str">
        <f>IF(CS181&gt;=1.6,"Đạt mục tiêu",IF(CS181&gt;=1,"Cần cố gắng","Chưa đạt"))</f>
        <v>Đạt mục tiêu</v>
      </c>
    </row>
    <row r="182" spans="1:98" ht="64.5" hidden="1" customHeight="1">
      <c r="A182" s="21">
        <v>176</v>
      </c>
      <c r="B182" s="24"/>
      <c r="C182" s="190"/>
      <c r="D182" s="192"/>
      <c r="E182" s="190"/>
      <c r="F182" s="192"/>
      <c r="G182" s="20" t="s">
        <v>880</v>
      </c>
      <c r="H182" s="20" t="s">
        <v>1362</v>
      </c>
      <c r="I182" s="52" t="s">
        <v>780</v>
      </c>
      <c r="J182" s="52" t="s">
        <v>1421</v>
      </c>
      <c r="K182" s="52" t="s">
        <v>346</v>
      </c>
      <c r="L182" s="24" t="s">
        <v>298</v>
      </c>
      <c r="M182" s="24" t="s">
        <v>186</v>
      </c>
      <c r="N182" s="24"/>
      <c r="O182" s="24"/>
      <c r="P182" s="24"/>
      <c r="Q182" s="24"/>
      <c r="R182" s="24"/>
      <c r="S182" s="21"/>
      <c r="T182" s="24" t="s">
        <v>186</v>
      </c>
      <c r="U182" s="68"/>
      <c r="V182" s="24"/>
      <c r="W182" s="24"/>
      <c r="X182" s="24"/>
      <c r="Y182" s="28">
        <f t="shared" si="60"/>
        <v>1</v>
      </c>
      <c r="Z182" s="24"/>
      <c r="AA182" s="91"/>
      <c r="AB182" s="24"/>
      <c r="AC182" s="24"/>
      <c r="AD182" s="24"/>
      <c r="AE182" s="24"/>
      <c r="AF182" s="24"/>
      <c r="AG182" s="24"/>
      <c r="AH182" s="24"/>
      <c r="AI182" s="24"/>
      <c r="AJ182" s="24"/>
      <c r="AK182" s="24"/>
      <c r="AL182" s="24"/>
      <c r="AM182" s="24"/>
      <c r="AN182" s="24"/>
      <c r="AO182" s="24"/>
      <c r="AP182" s="24"/>
      <c r="AQ182" s="24"/>
      <c r="AR182" s="24"/>
      <c r="AS182" s="24"/>
      <c r="AT182" s="24" t="s">
        <v>753</v>
      </c>
      <c r="AU182" s="24" t="s">
        <v>753</v>
      </c>
      <c r="AV182" s="24" t="s">
        <v>753</v>
      </c>
      <c r="AW182" s="24" t="s">
        <v>753</v>
      </c>
      <c r="AX182" s="24"/>
      <c r="AY182" s="24"/>
      <c r="AZ182" s="24"/>
      <c r="BA182" s="24"/>
      <c r="BB182" s="24"/>
      <c r="BC182" s="24"/>
      <c r="BD182" s="24"/>
      <c r="BE182" s="24"/>
      <c r="BF182" s="24"/>
      <c r="BG182" s="24"/>
      <c r="BH182" s="24"/>
      <c r="BI182" s="24"/>
      <c r="BJ182" s="24"/>
      <c r="BK182" s="24">
        <v>2</v>
      </c>
      <c r="BL182" s="24">
        <v>2</v>
      </c>
      <c r="BM182" s="24">
        <v>2</v>
      </c>
      <c r="BN182" s="24">
        <v>2</v>
      </c>
      <c r="BO182" s="24">
        <v>2</v>
      </c>
      <c r="BP182" s="24">
        <v>2</v>
      </c>
      <c r="BQ182" s="24">
        <v>2</v>
      </c>
      <c r="BR182" s="24">
        <v>2</v>
      </c>
      <c r="BS182" s="24">
        <v>2</v>
      </c>
      <c r="BT182" s="24">
        <v>2</v>
      </c>
      <c r="BU182" s="24">
        <v>2</v>
      </c>
      <c r="BV182" s="24">
        <v>2</v>
      </c>
      <c r="BW182" s="24">
        <v>2</v>
      </c>
      <c r="BX182" s="24">
        <v>2</v>
      </c>
      <c r="BY182" s="24">
        <v>2</v>
      </c>
      <c r="BZ182" s="24">
        <v>1</v>
      </c>
      <c r="CA182" s="24">
        <v>2</v>
      </c>
      <c r="CB182" s="24">
        <v>2</v>
      </c>
      <c r="CC182" s="24">
        <v>2</v>
      </c>
      <c r="CD182" s="24">
        <v>2</v>
      </c>
      <c r="CE182" s="24">
        <v>2</v>
      </c>
      <c r="CF182" s="24">
        <v>2</v>
      </c>
      <c r="CG182" s="24">
        <v>2</v>
      </c>
      <c r="CH182" s="24">
        <v>2</v>
      </c>
      <c r="CI182" s="24">
        <v>2</v>
      </c>
      <c r="CJ182" s="24">
        <v>2</v>
      </c>
      <c r="CK182" s="24">
        <v>1</v>
      </c>
      <c r="CL182" s="24">
        <v>2</v>
      </c>
      <c r="CM182" s="57">
        <f t="shared" si="69"/>
        <v>26</v>
      </c>
      <c r="CN182" s="67">
        <f t="shared" si="70"/>
        <v>0.9285714285714286</v>
      </c>
      <c r="CO182" s="57">
        <f t="shared" si="71"/>
        <v>2</v>
      </c>
      <c r="CP182" s="67">
        <f t="shared" si="72"/>
        <v>7.1428571428571425E-2</v>
      </c>
      <c r="CQ182" s="57">
        <f t="shared" si="73"/>
        <v>0</v>
      </c>
      <c r="CR182" s="67">
        <f t="shared" si="74"/>
        <v>0</v>
      </c>
      <c r="CS182" s="57">
        <f t="shared" si="75"/>
        <v>1.9285714285714286</v>
      </c>
      <c r="CT182" s="57" t="str">
        <f t="shared" si="68"/>
        <v>Đạt mục tiêu</v>
      </c>
    </row>
    <row r="183" spans="1:98" ht="64.5" hidden="1" customHeight="1">
      <c r="A183" s="21">
        <v>177</v>
      </c>
      <c r="B183" s="24">
        <v>252</v>
      </c>
      <c r="C183" s="182"/>
      <c r="D183" s="193"/>
      <c r="E183" s="182"/>
      <c r="F183" s="193"/>
      <c r="G183" s="20" t="s">
        <v>881</v>
      </c>
      <c r="H183" s="20" t="s">
        <v>882</v>
      </c>
      <c r="I183" s="52" t="s">
        <v>780</v>
      </c>
      <c r="J183" s="52" t="s">
        <v>1421</v>
      </c>
      <c r="K183" s="52" t="s">
        <v>346</v>
      </c>
      <c r="L183" s="24" t="s">
        <v>298</v>
      </c>
      <c r="M183" s="24" t="s">
        <v>186</v>
      </c>
      <c r="N183" s="24"/>
      <c r="O183" s="24"/>
      <c r="P183" s="24"/>
      <c r="Q183" s="24"/>
      <c r="R183" s="24"/>
      <c r="S183" s="21"/>
      <c r="T183" s="24"/>
      <c r="U183" s="24" t="s">
        <v>186</v>
      </c>
      <c r="V183" s="24"/>
      <c r="W183" s="24"/>
      <c r="X183" s="24"/>
      <c r="Y183" s="28">
        <f t="shared" si="60"/>
        <v>1</v>
      </c>
      <c r="Z183" s="24"/>
      <c r="AA183" s="91"/>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t="s">
        <v>753</v>
      </c>
      <c r="AY183" s="24" t="s">
        <v>753</v>
      </c>
      <c r="AZ183" s="24" t="s">
        <v>753</v>
      </c>
      <c r="BA183" s="24" t="s">
        <v>753</v>
      </c>
      <c r="BB183" s="24"/>
      <c r="BC183" s="24"/>
      <c r="BD183" s="24"/>
      <c r="BE183" s="24"/>
      <c r="BF183" s="24"/>
      <c r="BG183" s="24"/>
      <c r="BH183" s="24"/>
      <c r="BI183" s="24"/>
      <c r="BJ183" s="24"/>
      <c r="BK183" s="24">
        <v>2</v>
      </c>
      <c r="BL183" s="24">
        <v>2</v>
      </c>
      <c r="BM183" s="24">
        <v>2</v>
      </c>
      <c r="BN183" s="24">
        <v>1</v>
      </c>
      <c r="BO183" s="24">
        <v>2</v>
      </c>
      <c r="BP183" s="24">
        <v>2</v>
      </c>
      <c r="BQ183" s="24">
        <v>2</v>
      </c>
      <c r="BR183" s="24">
        <v>2</v>
      </c>
      <c r="BS183" s="24">
        <v>2</v>
      </c>
      <c r="BT183" s="24">
        <v>2</v>
      </c>
      <c r="BU183" s="24">
        <v>2</v>
      </c>
      <c r="BV183" s="24">
        <v>2</v>
      </c>
      <c r="BW183" s="24">
        <v>2</v>
      </c>
      <c r="BX183" s="24">
        <v>2</v>
      </c>
      <c r="BY183" s="24">
        <v>2</v>
      </c>
      <c r="BZ183" s="24">
        <v>1</v>
      </c>
      <c r="CA183" s="24">
        <v>2</v>
      </c>
      <c r="CB183" s="24">
        <v>2</v>
      </c>
      <c r="CC183" s="24">
        <v>2</v>
      </c>
      <c r="CD183" s="24">
        <v>1</v>
      </c>
      <c r="CE183" s="24">
        <v>2</v>
      </c>
      <c r="CF183" s="24">
        <v>2</v>
      </c>
      <c r="CG183" s="24">
        <v>2</v>
      </c>
      <c r="CH183" s="24">
        <v>2</v>
      </c>
      <c r="CI183" s="24">
        <v>2</v>
      </c>
      <c r="CJ183" s="24">
        <v>2</v>
      </c>
      <c r="CK183" s="24">
        <v>1</v>
      </c>
      <c r="CL183" s="24">
        <v>2</v>
      </c>
      <c r="CM183" s="57">
        <f t="shared" si="69"/>
        <v>24</v>
      </c>
      <c r="CN183" s="67">
        <f t="shared" si="70"/>
        <v>0.8571428571428571</v>
      </c>
      <c r="CO183" s="57">
        <f t="shared" si="71"/>
        <v>4</v>
      </c>
      <c r="CP183" s="67">
        <f t="shared" si="72"/>
        <v>0.14285714285714285</v>
      </c>
      <c r="CQ183" s="57">
        <f t="shared" si="73"/>
        <v>0</v>
      </c>
      <c r="CR183" s="67">
        <f t="shared" si="74"/>
        <v>0</v>
      </c>
      <c r="CS183" s="57">
        <f t="shared" si="75"/>
        <v>1.8571428571428572</v>
      </c>
      <c r="CT183" s="57" t="str">
        <f t="shared" si="68"/>
        <v>Đạt mục tiêu</v>
      </c>
    </row>
    <row r="184" spans="1:98" hidden="1">
      <c r="A184" s="21">
        <v>178</v>
      </c>
      <c r="B184" s="28">
        <v>253</v>
      </c>
      <c r="C184" s="186" t="s">
        <v>388</v>
      </c>
      <c r="D184" s="186"/>
      <c r="E184" s="186"/>
      <c r="F184" s="29" t="s">
        <v>361</v>
      </c>
      <c r="G184" s="29" t="s">
        <v>361</v>
      </c>
      <c r="H184" s="29" t="s">
        <v>361</v>
      </c>
      <c r="I184" s="29" t="s">
        <v>361</v>
      </c>
      <c r="J184" s="29" t="s">
        <v>361</v>
      </c>
      <c r="K184" s="29" t="s">
        <v>361</v>
      </c>
      <c r="L184" s="29" t="s">
        <v>361</v>
      </c>
      <c r="M184" s="29" t="s">
        <v>361</v>
      </c>
      <c r="N184" s="29" t="s">
        <v>361</v>
      </c>
      <c r="O184" s="29" t="s">
        <v>361</v>
      </c>
      <c r="P184" s="29" t="s">
        <v>361</v>
      </c>
      <c r="Q184" s="29" t="s">
        <v>361</v>
      </c>
      <c r="R184" s="29" t="s">
        <v>361</v>
      </c>
      <c r="S184" s="31" t="s">
        <v>361</v>
      </c>
      <c r="T184" s="29" t="s">
        <v>361</v>
      </c>
      <c r="U184" s="29" t="s">
        <v>361</v>
      </c>
      <c r="V184" s="29" t="s">
        <v>361</v>
      </c>
      <c r="W184" s="29" t="s">
        <v>361</v>
      </c>
      <c r="X184" s="29" t="s">
        <v>361</v>
      </c>
      <c r="Y184" s="29" t="s">
        <v>361</v>
      </c>
      <c r="Z184" s="29"/>
      <c r="AA184" s="91">
        <f>AA185+AA190+AA192+AA196+AA200</f>
        <v>3</v>
      </c>
      <c r="AB184" s="29" t="s">
        <v>361</v>
      </c>
      <c r="AC184" s="29" t="s">
        <v>361</v>
      </c>
      <c r="AD184" s="29" t="s">
        <v>361</v>
      </c>
      <c r="AE184" s="29" t="s">
        <v>361</v>
      </c>
      <c r="AF184" s="29" t="s">
        <v>361</v>
      </c>
      <c r="AG184" s="29" t="s">
        <v>361</v>
      </c>
      <c r="AH184" s="29" t="s">
        <v>361</v>
      </c>
      <c r="AI184" s="29" t="s">
        <v>361</v>
      </c>
      <c r="AJ184" s="29" t="s">
        <v>361</v>
      </c>
      <c r="AK184" s="29" t="s">
        <v>361</v>
      </c>
      <c r="AL184" s="29" t="s">
        <v>361</v>
      </c>
      <c r="AM184" s="29" t="s">
        <v>361</v>
      </c>
      <c r="AN184" s="29" t="s">
        <v>361</v>
      </c>
      <c r="AO184" s="29" t="s">
        <v>361</v>
      </c>
      <c r="AP184" s="29" t="s">
        <v>361</v>
      </c>
      <c r="AQ184" s="29" t="s">
        <v>361</v>
      </c>
      <c r="AR184" s="29" t="s">
        <v>361</v>
      </c>
      <c r="AS184" s="29" t="s">
        <v>361</v>
      </c>
      <c r="AT184" s="29" t="s">
        <v>361</v>
      </c>
      <c r="AU184" s="29" t="s">
        <v>361</v>
      </c>
      <c r="AV184" s="29" t="s">
        <v>361</v>
      </c>
      <c r="AW184" s="29" t="s">
        <v>361</v>
      </c>
      <c r="AX184" s="29" t="s">
        <v>361</v>
      </c>
      <c r="AY184" s="29" t="s">
        <v>361</v>
      </c>
      <c r="AZ184" s="29" t="s">
        <v>361</v>
      </c>
      <c r="BA184" s="29" t="s">
        <v>361</v>
      </c>
      <c r="BB184" s="29" t="s">
        <v>361</v>
      </c>
      <c r="BC184" s="29" t="s">
        <v>361</v>
      </c>
      <c r="BD184" s="29" t="s">
        <v>361</v>
      </c>
      <c r="BE184" s="29" t="s">
        <v>361</v>
      </c>
      <c r="BF184" s="29" t="s">
        <v>361</v>
      </c>
      <c r="BG184" s="29" t="s">
        <v>361</v>
      </c>
      <c r="BH184" s="29" t="s">
        <v>361</v>
      </c>
      <c r="BI184" s="29" t="s">
        <v>361</v>
      </c>
      <c r="BJ184" s="29" t="s">
        <v>361</v>
      </c>
      <c r="BK184" s="29" t="s">
        <v>361</v>
      </c>
      <c r="BL184" s="29" t="s">
        <v>361</v>
      </c>
      <c r="BM184" s="29" t="s">
        <v>361</v>
      </c>
      <c r="BN184" s="29" t="s">
        <v>361</v>
      </c>
      <c r="BO184" s="29" t="s">
        <v>361</v>
      </c>
      <c r="BP184" s="29" t="s">
        <v>361</v>
      </c>
      <c r="BQ184" s="29" t="s">
        <v>361</v>
      </c>
      <c r="BR184" s="29" t="s">
        <v>361</v>
      </c>
      <c r="BS184" s="29" t="s">
        <v>361</v>
      </c>
      <c r="BT184" s="29" t="s">
        <v>361</v>
      </c>
      <c r="BU184" s="29" t="s">
        <v>361</v>
      </c>
      <c r="BV184" s="29" t="s">
        <v>361</v>
      </c>
      <c r="BW184" s="29" t="s">
        <v>361</v>
      </c>
      <c r="BX184" s="29" t="s">
        <v>361</v>
      </c>
      <c r="BY184" s="29" t="s">
        <v>361</v>
      </c>
      <c r="BZ184" s="29" t="s">
        <v>361</v>
      </c>
      <c r="CA184" s="29" t="s">
        <v>361</v>
      </c>
      <c r="CB184" s="29" t="s">
        <v>361</v>
      </c>
      <c r="CC184" s="29" t="s">
        <v>361</v>
      </c>
      <c r="CD184" s="29" t="s">
        <v>361</v>
      </c>
      <c r="CE184" s="29" t="s">
        <v>361</v>
      </c>
      <c r="CF184" s="29" t="s">
        <v>361</v>
      </c>
      <c r="CG184" s="29" t="s">
        <v>361</v>
      </c>
      <c r="CH184" s="29" t="s">
        <v>361</v>
      </c>
      <c r="CI184" s="29" t="s">
        <v>361</v>
      </c>
      <c r="CJ184" s="29" t="s">
        <v>361</v>
      </c>
      <c r="CK184" s="29" t="s">
        <v>361</v>
      </c>
      <c r="CL184" s="29" t="s">
        <v>361</v>
      </c>
      <c r="CM184" s="29" t="s">
        <v>361</v>
      </c>
      <c r="CN184" s="29" t="s">
        <v>361</v>
      </c>
      <c r="CO184" s="29" t="s">
        <v>361</v>
      </c>
      <c r="CP184" s="29" t="s">
        <v>361</v>
      </c>
      <c r="CQ184" s="29" t="s">
        <v>361</v>
      </c>
      <c r="CR184" s="29" t="s">
        <v>361</v>
      </c>
      <c r="CS184" s="29" t="s">
        <v>361</v>
      </c>
      <c r="CT184" s="29" t="s">
        <v>361</v>
      </c>
    </row>
    <row r="185" spans="1:98" hidden="1">
      <c r="A185" s="21">
        <v>179</v>
      </c>
      <c r="B185" s="28">
        <v>254</v>
      </c>
      <c r="C185" s="186" t="s">
        <v>321</v>
      </c>
      <c r="D185" s="186"/>
      <c r="E185" s="186"/>
      <c r="F185" s="29" t="s">
        <v>361</v>
      </c>
      <c r="G185" s="29" t="s">
        <v>361</v>
      </c>
      <c r="H185" s="29" t="s">
        <v>361</v>
      </c>
      <c r="I185" s="29" t="s">
        <v>361</v>
      </c>
      <c r="J185" s="29" t="s">
        <v>361</v>
      </c>
      <c r="K185" s="29" t="s">
        <v>361</v>
      </c>
      <c r="L185" s="29" t="s">
        <v>361</v>
      </c>
      <c r="M185" s="29" t="s">
        <v>361</v>
      </c>
      <c r="N185" s="29" t="s">
        <v>361</v>
      </c>
      <c r="O185" s="29" t="s">
        <v>361</v>
      </c>
      <c r="P185" s="29" t="s">
        <v>361</v>
      </c>
      <c r="Q185" s="29" t="s">
        <v>361</v>
      </c>
      <c r="R185" s="29" t="s">
        <v>361</v>
      </c>
      <c r="S185" s="31" t="s">
        <v>361</v>
      </c>
      <c r="T185" s="29" t="s">
        <v>361</v>
      </c>
      <c r="U185" s="29" t="s">
        <v>361</v>
      </c>
      <c r="V185" s="29" t="s">
        <v>361</v>
      </c>
      <c r="W185" s="29" t="s">
        <v>361</v>
      </c>
      <c r="X185" s="29" t="s">
        <v>361</v>
      </c>
      <c r="Y185" s="29" t="s">
        <v>361</v>
      </c>
      <c r="Z185" s="29"/>
      <c r="AA185" s="93">
        <f>SUM(AA186:AA188)</f>
        <v>1</v>
      </c>
      <c r="AB185" s="29" t="s">
        <v>361</v>
      </c>
      <c r="AC185" s="29" t="s">
        <v>361</v>
      </c>
      <c r="AD185" s="29" t="s">
        <v>361</v>
      </c>
      <c r="AE185" s="29" t="s">
        <v>361</v>
      </c>
      <c r="AF185" s="29" t="s">
        <v>361</v>
      </c>
      <c r="AG185" s="29" t="s">
        <v>361</v>
      </c>
      <c r="AH185" s="29" t="s">
        <v>361</v>
      </c>
      <c r="AI185" s="29" t="s">
        <v>361</v>
      </c>
      <c r="AJ185" s="29" t="s">
        <v>361</v>
      </c>
      <c r="AK185" s="29" t="s">
        <v>361</v>
      </c>
      <c r="AL185" s="29" t="s">
        <v>361</v>
      </c>
      <c r="AM185" s="29" t="s">
        <v>361</v>
      </c>
      <c r="AN185" s="29" t="s">
        <v>361</v>
      </c>
      <c r="AO185" s="29" t="s">
        <v>361</v>
      </c>
      <c r="AP185" s="29" t="s">
        <v>361</v>
      </c>
      <c r="AQ185" s="29" t="s">
        <v>361</v>
      </c>
      <c r="AR185" s="29" t="s">
        <v>361</v>
      </c>
      <c r="AS185" s="29" t="s">
        <v>361</v>
      </c>
      <c r="AT185" s="29" t="s">
        <v>361</v>
      </c>
      <c r="AU185" s="29" t="s">
        <v>361</v>
      </c>
      <c r="AV185" s="29" t="s">
        <v>361</v>
      </c>
      <c r="AW185" s="29" t="s">
        <v>361</v>
      </c>
      <c r="AX185" s="29" t="s">
        <v>361</v>
      </c>
      <c r="AY185" s="29" t="s">
        <v>361</v>
      </c>
      <c r="AZ185" s="29" t="s">
        <v>361</v>
      </c>
      <c r="BA185" s="29" t="s">
        <v>361</v>
      </c>
      <c r="BB185" s="29" t="s">
        <v>361</v>
      </c>
      <c r="BC185" s="29" t="s">
        <v>361</v>
      </c>
      <c r="BD185" s="29" t="s">
        <v>361</v>
      </c>
      <c r="BE185" s="29" t="s">
        <v>361</v>
      </c>
      <c r="BF185" s="29" t="s">
        <v>361</v>
      </c>
      <c r="BG185" s="29" t="s">
        <v>361</v>
      </c>
      <c r="BH185" s="29" t="s">
        <v>361</v>
      </c>
      <c r="BI185" s="29" t="s">
        <v>361</v>
      </c>
      <c r="BJ185" s="29" t="s">
        <v>361</v>
      </c>
      <c r="BK185" s="29" t="s">
        <v>361</v>
      </c>
      <c r="BL185" s="29" t="s">
        <v>361</v>
      </c>
      <c r="BM185" s="29" t="s">
        <v>361</v>
      </c>
      <c r="BN185" s="29" t="s">
        <v>361</v>
      </c>
      <c r="BO185" s="29" t="s">
        <v>361</v>
      </c>
      <c r="BP185" s="29" t="s">
        <v>361</v>
      </c>
      <c r="BQ185" s="29" t="s">
        <v>361</v>
      </c>
      <c r="BR185" s="29" t="s">
        <v>361</v>
      </c>
      <c r="BS185" s="29" t="s">
        <v>361</v>
      </c>
      <c r="BT185" s="29" t="s">
        <v>361</v>
      </c>
      <c r="BU185" s="29" t="s">
        <v>361</v>
      </c>
      <c r="BV185" s="29" t="s">
        <v>361</v>
      </c>
      <c r="BW185" s="29" t="s">
        <v>361</v>
      </c>
      <c r="BX185" s="29" t="s">
        <v>361</v>
      </c>
      <c r="BY185" s="29" t="s">
        <v>361</v>
      </c>
      <c r="BZ185" s="29" t="s">
        <v>361</v>
      </c>
      <c r="CA185" s="29" t="s">
        <v>361</v>
      </c>
      <c r="CB185" s="29" t="s">
        <v>361</v>
      </c>
      <c r="CC185" s="29" t="s">
        <v>361</v>
      </c>
      <c r="CD185" s="29" t="s">
        <v>361</v>
      </c>
      <c r="CE185" s="29" t="s">
        <v>361</v>
      </c>
      <c r="CF185" s="29" t="s">
        <v>361</v>
      </c>
      <c r="CG185" s="29" t="s">
        <v>361</v>
      </c>
      <c r="CH185" s="29" t="s">
        <v>361</v>
      </c>
      <c r="CI185" s="29" t="s">
        <v>361</v>
      </c>
      <c r="CJ185" s="29" t="s">
        <v>361</v>
      </c>
      <c r="CK185" s="29" t="s">
        <v>361</v>
      </c>
      <c r="CL185" s="29" t="s">
        <v>361</v>
      </c>
      <c r="CM185" s="29" t="s">
        <v>361</v>
      </c>
      <c r="CN185" s="29" t="s">
        <v>361</v>
      </c>
      <c r="CO185" s="29" t="s">
        <v>361</v>
      </c>
      <c r="CP185" s="29" t="s">
        <v>361</v>
      </c>
      <c r="CQ185" s="29" t="s">
        <v>361</v>
      </c>
      <c r="CR185" s="29" t="s">
        <v>361</v>
      </c>
      <c r="CS185" s="29" t="s">
        <v>361</v>
      </c>
      <c r="CT185" s="29" t="s">
        <v>361</v>
      </c>
    </row>
    <row r="186" spans="1:98" ht="57" hidden="1" customHeight="1">
      <c r="A186" s="21">
        <v>180</v>
      </c>
      <c r="B186" s="24">
        <v>257</v>
      </c>
      <c r="C186" s="181" t="s">
        <v>397</v>
      </c>
      <c r="D186" s="191" t="s">
        <v>54</v>
      </c>
      <c r="E186" s="181" t="s">
        <v>397</v>
      </c>
      <c r="F186" s="191" t="s">
        <v>54</v>
      </c>
      <c r="G186" s="181" t="s">
        <v>397</v>
      </c>
      <c r="H186" s="181" t="s">
        <v>702</v>
      </c>
      <c r="I186" s="52" t="s">
        <v>780</v>
      </c>
      <c r="J186" s="24" t="s">
        <v>330</v>
      </c>
      <c r="K186" s="52" t="s">
        <v>346</v>
      </c>
      <c r="L186" s="24" t="s">
        <v>298</v>
      </c>
      <c r="M186" s="24" t="s">
        <v>186</v>
      </c>
      <c r="N186" s="24"/>
      <c r="O186" s="24"/>
      <c r="P186" s="24"/>
      <c r="Q186" s="24"/>
      <c r="R186" s="24"/>
      <c r="S186" s="21"/>
      <c r="T186" s="24"/>
      <c r="U186" s="24"/>
      <c r="V186" s="24" t="s">
        <v>186</v>
      </c>
      <c r="W186" s="24"/>
      <c r="X186" s="24"/>
      <c r="Y186" s="28">
        <f t="shared" si="60"/>
        <v>1</v>
      </c>
      <c r="Z186" s="24"/>
      <c r="AA186" s="91"/>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t="s">
        <v>753</v>
      </c>
      <c r="BC186" s="24" t="s">
        <v>753</v>
      </c>
      <c r="BD186" s="24" t="s">
        <v>753</v>
      </c>
      <c r="BE186" s="24"/>
      <c r="BF186" s="24"/>
      <c r="BG186" s="24"/>
      <c r="BH186" s="24"/>
      <c r="BI186" s="24"/>
      <c r="BJ186" s="24"/>
      <c r="BK186" s="24">
        <v>2</v>
      </c>
      <c r="BL186" s="24">
        <v>2</v>
      </c>
      <c r="BM186" s="24">
        <v>2</v>
      </c>
      <c r="BN186" s="24">
        <v>2</v>
      </c>
      <c r="BO186" s="24">
        <v>2</v>
      </c>
      <c r="BP186" s="24">
        <v>2</v>
      </c>
      <c r="BQ186" s="24">
        <v>2</v>
      </c>
      <c r="BR186" s="24">
        <v>2</v>
      </c>
      <c r="BS186" s="24">
        <v>2</v>
      </c>
      <c r="BT186" s="24">
        <v>2</v>
      </c>
      <c r="BU186" s="24">
        <v>2</v>
      </c>
      <c r="BV186" s="24">
        <v>2</v>
      </c>
      <c r="BW186" s="24">
        <v>2</v>
      </c>
      <c r="BX186" s="24">
        <v>2</v>
      </c>
      <c r="BY186" s="24">
        <v>2</v>
      </c>
      <c r="BZ186" s="24">
        <v>2</v>
      </c>
      <c r="CA186" s="24">
        <v>2</v>
      </c>
      <c r="CB186" s="24">
        <v>2</v>
      </c>
      <c r="CC186" s="24">
        <v>2</v>
      </c>
      <c r="CD186" s="24">
        <v>2</v>
      </c>
      <c r="CE186" s="24">
        <v>2</v>
      </c>
      <c r="CF186" s="24">
        <v>2</v>
      </c>
      <c r="CG186" s="24">
        <v>2</v>
      </c>
      <c r="CH186" s="24">
        <v>2</v>
      </c>
      <c r="CI186" s="24">
        <v>2</v>
      </c>
      <c r="CJ186" s="24">
        <v>2</v>
      </c>
      <c r="CK186" s="24">
        <v>2</v>
      </c>
      <c r="CL186" s="24">
        <v>2</v>
      </c>
      <c r="CM186" s="57">
        <f>COUNTIF($BK186:$CL186,2)</f>
        <v>28</v>
      </c>
      <c r="CN186" s="67">
        <f>CM186/COUNTA($BK186:$CL186)</f>
        <v>1</v>
      </c>
      <c r="CO186" s="57">
        <f>COUNTIF($BK186:$CL186,1)</f>
        <v>0</v>
      </c>
      <c r="CP186" s="67">
        <f>CO186/COUNTA($BK186:$CL186)</f>
        <v>0</v>
      </c>
      <c r="CQ186" s="57">
        <f>COUNTIF($BK186:$CL186,0)</f>
        <v>0</v>
      </c>
      <c r="CR186" s="67">
        <f>CQ186/COUNTA($BK186:$CL186)</f>
        <v>0</v>
      </c>
      <c r="CS186" s="57">
        <f>(((CM186*2)+(CO186*1)+(CQ186*0)))/COUNTA($BK186:$CL186)</f>
        <v>2</v>
      </c>
      <c r="CT186" s="57" t="str">
        <f t="shared" si="68"/>
        <v>Đạt mục tiêu</v>
      </c>
    </row>
    <row r="187" spans="1:98" ht="57" hidden="1" customHeight="1">
      <c r="A187" s="21">
        <v>181</v>
      </c>
      <c r="B187" s="24"/>
      <c r="C187" s="182"/>
      <c r="D187" s="193"/>
      <c r="E187" s="182"/>
      <c r="F187" s="193"/>
      <c r="G187" s="182"/>
      <c r="H187" s="182"/>
      <c r="I187" s="52" t="s">
        <v>780</v>
      </c>
      <c r="J187" s="24" t="s">
        <v>330</v>
      </c>
      <c r="K187" s="52" t="s">
        <v>346</v>
      </c>
      <c r="L187" s="24" t="s">
        <v>298</v>
      </c>
      <c r="M187" s="24" t="s">
        <v>186</v>
      </c>
      <c r="N187" s="24"/>
      <c r="O187" s="24"/>
      <c r="P187" s="24"/>
      <c r="Q187" s="24"/>
      <c r="R187" s="24"/>
      <c r="S187" s="21"/>
      <c r="T187" s="24"/>
      <c r="U187" s="24"/>
      <c r="V187" s="24"/>
      <c r="W187" s="24"/>
      <c r="X187" s="24" t="s">
        <v>186</v>
      </c>
      <c r="Y187" s="28">
        <f t="shared" si="60"/>
        <v>1</v>
      </c>
      <c r="Z187" s="24"/>
      <c r="AA187" s="91"/>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t="s">
        <v>753</v>
      </c>
      <c r="BI187" s="24" t="s">
        <v>753</v>
      </c>
      <c r="BJ187" s="24" t="s">
        <v>753</v>
      </c>
      <c r="BK187" s="24">
        <v>2</v>
      </c>
      <c r="BL187" s="24">
        <v>2</v>
      </c>
      <c r="BM187" s="24">
        <v>2</v>
      </c>
      <c r="BN187" s="24">
        <v>2</v>
      </c>
      <c r="BO187" s="24">
        <v>2</v>
      </c>
      <c r="BP187" s="24">
        <v>2</v>
      </c>
      <c r="BQ187" s="24">
        <v>2</v>
      </c>
      <c r="BR187" s="24">
        <v>2</v>
      </c>
      <c r="BS187" s="24">
        <v>2</v>
      </c>
      <c r="BT187" s="24">
        <v>2</v>
      </c>
      <c r="BU187" s="24">
        <v>2</v>
      </c>
      <c r="BV187" s="24">
        <v>2</v>
      </c>
      <c r="BW187" s="24">
        <v>2</v>
      </c>
      <c r="BX187" s="24">
        <v>2</v>
      </c>
      <c r="BY187" s="24">
        <v>2</v>
      </c>
      <c r="BZ187" s="24">
        <v>2</v>
      </c>
      <c r="CA187" s="24">
        <v>2</v>
      </c>
      <c r="CB187" s="24">
        <v>2</v>
      </c>
      <c r="CC187" s="24">
        <v>2</v>
      </c>
      <c r="CD187" s="24">
        <v>2</v>
      </c>
      <c r="CE187" s="24">
        <v>2</v>
      </c>
      <c r="CF187" s="24">
        <v>2</v>
      </c>
      <c r="CG187" s="24">
        <v>2</v>
      </c>
      <c r="CH187" s="24">
        <v>2</v>
      </c>
      <c r="CI187" s="24">
        <v>2</v>
      </c>
      <c r="CJ187" s="24">
        <v>2</v>
      </c>
      <c r="CK187" s="24">
        <v>2</v>
      </c>
      <c r="CL187" s="24">
        <v>2</v>
      </c>
      <c r="CM187" s="57">
        <f>COUNTIF($BK187:$CL187,2)</f>
        <v>28</v>
      </c>
      <c r="CN187" s="67">
        <f>CM187/COUNTA($BK187:$CL187)</f>
        <v>1</v>
      </c>
      <c r="CO187" s="57">
        <f>COUNTIF($BK187:$CL187,1)</f>
        <v>0</v>
      </c>
      <c r="CP187" s="67">
        <f>CO187/COUNTA($BK187:$CL187)</f>
        <v>0</v>
      </c>
      <c r="CQ187" s="57">
        <f>COUNTIF($BK187:$CL187,0)</f>
        <v>0</v>
      </c>
      <c r="CR187" s="67">
        <f>CQ187/COUNTA($BK187:$CL187)</f>
        <v>0</v>
      </c>
      <c r="CS187" s="57">
        <f>(((CM187*2)+(CO187*1)+(CQ187*0)))/COUNTA($BK187:$CL187)</f>
        <v>2</v>
      </c>
      <c r="CT187" s="57" t="str">
        <f t="shared" si="68"/>
        <v>Đạt mục tiêu</v>
      </c>
    </row>
    <row r="188" spans="1:98" ht="66.75" hidden="1" customHeight="1">
      <c r="A188" s="21">
        <v>182</v>
      </c>
      <c r="B188" s="24">
        <v>258</v>
      </c>
      <c r="C188" s="181" t="s">
        <v>398</v>
      </c>
      <c r="D188" s="191" t="s">
        <v>12</v>
      </c>
      <c r="E188" s="181" t="s">
        <v>398</v>
      </c>
      <c r="F188" s="191" t="s">
        <v>12</v>
      </c>
      <c r="G188" s="50" t="s">
        <v>476</v>
      </c>
      <c r="H188" s="142" t="s">
        <v>399</v>
      </c>
      <c r="I188" s="52" t="s">
        <v>780</v>
      </c>
      <c r="J188" s="24" t="s">
        <v>497</v>
      </c>
      <c r="K188" s="52" t="s">
        <v>346</v>
      </c>
      <c r="L188" s="24" t="s">
        <v>298</v>
      </c>
      <c r="M188" s="24" t="s">
        <v>186</v>
      </c>
      <c r="N188" s="24"/>
      <c r="O188" s="24"/>
      <c r="P188" s="24"/>
      <c r="Q188" s="24"/>
      <c r="R188" s="24"/>
      <c r="S188" s="21"/>
      <c r="T188" s="24"/>
      <c r="U188" s="24"/>
      <c r="V188" s="24"/>
      <c r="W188" s="24" t="s">
        <v>186</v>
      </c>
      <c r="X188" s="24"/>
      <c r="Y188" s="28">
        <f t="shared" si="60"/>
        <v>1</v>
      </c>
      <c r="Z188" s="24"/>
      <c r="AA188" s="91">
        <v>1</v>
      </c>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t="s">
        <v>754</v>
      </c>
      <c r="BG188" s="24"/>
      <c r="BH188" s="24"/>
      <c r="BI188" s="24"/>
      <c r="BJ188" s="24"/>
      <c r="BK188" s="24">
        <v>2</v>
      </c>
      <c r="BL188" s="24">
        <v>2</v>
      </c>
      <c r="BM188" s="24">
        <v>2</v>
      </c>
      <c r="BN188" s="24">
        <v>2</v>
      </c>
      <c r="BO188" s="24">
        <v>2</v>
      </c>
      <c r="BP188" s="24">
        <v>2</v>
      </c>
      <c r="BQ188" s="24">
        <v>2</v>
      </c>
      <c r="BR188" s="24">
        <v>2</v>
      </c>
      <c r="BS188" s="24">
        <v>2</v>
      </c>
      <c r="BT188" s="24">
        <v>2</v>
      </c>
      <c r="BU188" s="24">
        <v>2</v>
      </c>
      <c r="BV188" s="24">
        <v>2</v>
      </c>
      <c r="BW188" s="24">
        <v>2</v>
      </c>
      <c r="BX188" s="24">
        <v>2</v>
      </c>
      <c r="BY188" s="24">
        <v>2</v>
      </c>
      <c r="BZ188" s="24">
        <v>2</v>
      </c>
      <c r="CA188" s="24">
        <v>2</v>
      </c>
      <c r="CB188" s="24">
        <v>2</v>
      </c>
      <c r="CC188" s="24">
        <v>2</v>
      </c>
      <c r="CD188" s="24">
        <v>2</v>
      </c>
      <c r="CE188" s="24">
        <v>2</v>
      </c>
      <c r="CF188" s="24">
        <v>2</v>
      </c>
      <c r="CG188" s="24">
        <v>2</v>
      </c>
      <c r="CH188" s="24">
        <v>2</v>
      </c>
      <c r="CI188" s="24">
        <v>2</v>
      </c>
      <c r="CJ188" s="24">
        <v>2</v>
      </c>
      <c r="CK188" s="24">
        <v>1</v>
      </c>
      <c r="CL188" s="24">
        <v>2</v>
      </c>
      <c r="CM188" s="57">
        <f>COUNTIF($BK188:$CL188,2)</f>
        <v>27</v>
      </c>
      <c r="CN188" s="67">
        <f>CM188/COUNTA($BK188:$CL188)</f>
        <v>0.9642857142857143</v>
      </c>
      <c r="CO188" s="57">
        <f>COUNTIF($BK188:$CL188,1)</f>
        <v>1</v>
      </c>
      <c r="CP188" s="67">
        <f>CO188/COUNTA($BK188:$CL188)</f>
        <v>3.5714285714285712E-2</v>
      </c>
      <c r="CQ188" s="57">
        <f>COUNTIF($BK188:$CL188,0)</f>
        <v>0</v>
      </c>
      <c r="CR188" s="67">
        <f>CQ188/COUNTA($BK188:$CL188)</f>
        <v>0</v>
      </c>
      <c r="CS188" s="57">
        <f>(((CM188*2)+(CO188*1)+(CQ188*0)))/COUNTA($BK188:$CL188)</f>
        <v>1.9642857142857142</v>
      </c>
      <c r="CT188" s="57" t="str">
        <f t="shared" si="68"/>
        <v>Đạt mục tiêu</v>
      </c>
    </row>
    <row r="189" spans="1:98" ht="66.75" hidden="1" customHeight="1">
      <c r="A189" s="21">
        <v>183</v>
      </c>
      <c r="B189" s="24"/>
      <c r="C189" s="182"/>
      <c r="D189" s="193"/>
      <c r="E189" s="182"/>
      <c r="F189" s="193"/>
      <c r="G189" s="50" t="s">
        <v>477</v>
      </c>
      <c r="H189" s="142" t="s">
        <v>1501</v>
      </c>
      <c r="I189" s="52" t="s">
        <v>780</v>
      </c>
      <c r="J189" s="24" t="s">
        <v>497</v>
      </c>
      <c r="K189" s="52" t="s">
        <v>346</v>
      </c>
      <c r="L189" s="24" t="s">
        <v>298</v>
      </c>
      <c r="M189" s="24" t="s">
        <v>186</v>
      </c>
      <c r="N189" s="24"/>
      <c r="O189" s="24"/>
      <c r="P189" s="24"/>
      <c r="Q189" s="24"/>
      <c r="R189" s="24"/>
      <c r="S189" s="21"/>
      <c r="T189" s="24" t="s">
        <v>186</v>
      </c>
      <c r="U189" s="24"/>
      <c r="V189" s="24"/>
      <c r="W189" s="24"/>
      <c r="X189" s="24"/>
      <c r="Y189" s="28">
        <f t="shared" si="60"/>
        <v>1</v>
      </c>
      <c r="Z189" s="24"/>
      <c r="AA189" s="91"/>
      <c r="AB189" s="24"/>
      <c r="AC189" s="24"/>
      <c r="AD189" s="24"/>
      <c r="AE189" s="24"/>
      <c r="AF189" s="24"/>
      <c r="AG189" s="24"/>
      <c r="AH189" s="24"/>
      <c r="AI189" s="24"/>
      <c r="AJ189" s="24"/>
      <c r="AK189" s="24"/>
      <c r="AL189" s="24"/>
      <c r="AM189" s="24"/>
      <c r="AN189" s="24"/>
      <c r="AO189" s="24"/>
      <c r="AP189" s="24"/>
      <c r="AQ189" s="24"/>
      <c r="AR189" s="24"/>
      <c r="AS189" s="24"/>
      <c r="AT189" s="24"/>
      <c r="AU189" s="24" t="s">
        <v>754</v>
      </c>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57"/>
      <c r="CN189" s="67"/>
      <c r="CO189" s="57"/>
      <c r="CP189" s="67"/>
      <c r="CQ189" s="57"/>
      <c r="CR189" s="67"/>
      <c r="CS189" s="57"/>
      <c r="CT189" s="57"/>
    </row>
    <row r="190" spans="1:98" ht="51.75" hidden="1" customHeight="1">
      <c r="A190" s="21">
        <v>184</v>
      </c>
      <c r="B190" s="28">
        <v>261</v>
      </c>
      <c r="C190" s="186" t="s">
        <v>109</v>
      </c>
      <c r="D190" s="186"/>
      <c r="E190" s="186"/>
      <c r="F190" s="29" t="s">
        <v>361</v>
      </c>
      <c r="G190" s="29" t="s">
        <v>361</v>
      </c>
      <c r="H190" s="29" t="s">
        <v>361</v>
      </c>
      <c r="I190" s="29" t="s">
        <v>361</v>
      </c>
      <c r="J190" s="29" t="s">
        <v>361</v>
      </c>
      <c r="K190" s="29" t="s">
        <v>361</v>
      </c>
      <c r="L190" s="29" t="s">
        <v>361</v>
      </c>
      <c r="M190" s="29" t="s">
        <v>361</v>
      </c>
      <c r="N190" s="29" t="s">
        <v>361</v>
      </c>
      <c r="O190" s="29" t="s">
        <v>361</v>
      </c>
      <c r="P190" s="29" t="s">
        <v>361</v>
      </c>
      <c r="Q190" s="29" t="s">
        <v>361</v>
      </c>
      <c r="R190" s="29" t="s">
        <v>361</v>
      </c>
      <c r="S190" s="31" t="s">
        <v>361</v>
      </c>
      <c r="T190" s="29" t="s">
        <v>361</v>
      </c>
      <c r="U190" s="29" t="s">
        <v>361</v>
      </c>
      <c r="V190" s="29" t="s">
        <v>361</v>
      </c>
      <c r="W190" s="29" t="s">
        <v>361</v>
      </c>
      <c r="X190" s="29" t="s">
        <v>361</v>
      </c>
      <c r="Y190" s="29" t="s">
        <v>361</v>
      </c>
      <c r="Z190" s="29"/>
      <c r="AA190" s="93">
        <f>SUM(AA191:AA191)</f>
        <v>0</v>
      </c>
      <c r="AB190" s="29" t="s">
        <v>361</v>
      </c>
      <c r="AC190" s="29" t="s">
        <v>361</v>
      </c>
      <c r="AD190" s="29" t="s">
        <v>361</v>
      </c>
      <c r="AE190" s="29" t="s">
        <v>361</v>
      </c>
      <c r="AF190" s="29" t="s">
        <v>361</v>
      </c>
      <c r="AG190" s="29" t="s">
        <v>361</v>
      </c>
      <c r="AH190" s="29" t="s">
        <v>361</v>
      </c>
      <c r="AI190" s="29" t="s">
        <v>361</v>
      </c>
      <c r="AJ190" s="29" t="s">
        <v>361</v>
      </c>
      <c r="AK190" s="29" t="s">
        <v>361</v>
      </c>
      <c r="AL190" s="29" t="s">
        <v>361</v>
      </c>
      <c r="AM190" s="29" t="s">
        <v>361</v>
      </c>
      <c r="AN190" s="29" t="s">
        <v>361</v>
      </c>
      <c r="AO190" s="29" t="s">
        <v>361</v>
      </c>
      <c r="AP190" s="29" t="s">
        <v>361</v>
      </c>
      <c r="AQ190" s="29" t="s">
        <v>361</v>
      </c>
      <c r="AR190" s="29" t="s">
        <v>361</v>
      </c>
      <c r="AS190" s="29" t="s">
        <v>361</v>
      </c>
      <c r="AT190" s="29" t="s">
        <v>361</v>
      </c>
      <c r="AU190" s="29" t="s">
        <v>361</v>
      </c>
      <c r="AV190" s="29" t="s">
        <v>361</v>
      </c>
      <c r="AW190" s="29" t="s">
        <v>361</v>
      </c>
      <c r="AX190" s="29" t="s">
        <v>361</v>
      </c>
      <c r="AY190" s="29" t="s">
        <v>361</v>
      </c>
      <c r="AZ190" s="29" t="s">
        <v>361</v>
      </c>
      <c r="BA190" s="29" t="s">
        <v>361</v>
      </c>
      <c r="BB190" s="29" t="s">
        <v>361</v>
      </c>
      <c r="BC190" s="29" t="s">
        <v>361</v>
      </c>
      <c r="BD190" s="29" t="s">
        <v>361</v>
      </c>
      <c r="BE190" s="29" t="s">
        <v>361</v>
      </c>
      <c r="BF190" s="29" t="s">
        <v>361</v>
      </c>
      <c r="BG190" s="29" t="s">
        <v>361</v>
      </c>
      <c r="BH190" s="29" t="s">
        <v>361</v>
      </c>
      <c r="BI190" s="29" t="s">
        <v>361</v>
      </c>
      <c r="BJ190" s="29" t="s">
        <v>361</v>
      </c>
      <c r="BK190" s="29" t="s">
        <v>361</v>
      </c>
      <c r="BL190" s="29" t="s">
        <v>361</v>
      </c>
      <c r="BM190" s="29" t="s">
        <v>361</v>
      </c>
      <c r="BN190" s="29" t="s">
        <v>361</v>
      </c>
      <c r="BO190" s="29" t="s">
        <v>361</v>
      </c>
      <c r="BP190" s="29" t="s">
        <v>361</v>
      </c>
      <c r="BQ190" s="29" t="s">
        <v>361</v>
      </c>
      <c r="BR190" s="29" t="s">
        <v>361</v>
      </c>
      <c r="BS190" s="29" t="s">
        <v>361</v>
      </c>
      <c r="BT190" s="29" t="s">
        <v>361</v>
      </c>
      <c r="BU190" s="29" t="s">
        <v>361</v>
      </c>
      <c r="BV190" s="29" t="s">
        <v>361</v>
      </c>
      <c r="BW190" s="29" t="s">
        <v>361</v>
      </c>
      <c r="BX190" s="29" t="s">
        <v>361</v>
      </c>
      <c r="BY190" s="29" t="s">
        <v>361</v>
      </c>
      <c r="BZ190" s="29" t="s">
        <v>361</v>
      </c>
      <c r="CA190" s="29" t="s">
        <v>361</v>
      </c>
      <c r="CB190" s="29" t="s">
        <v>361</v>
      </c>
      <c r="CC190" s="29" t="s">
        <v>361</v>
      </c>
      <c r="CD190" s="29" t="s">
        <v>361</v>
      </c>
      <c r="CE190" s="29" t="s">
        <v>361</v>
      </c>
      <c r="CF190" s="29" t="s">
        <v>361</v>
      </c>
      <c r="CG190" s="29" t="s">
        <v>361</v>
      </c>
      <c r="CH190" s="29" t="s">
        <v>361</v>
      </c>
      <c r="CI190" s="29" t="s">
        <v>361</v>
      </c>
      <c r="CJ190" s="29" t="s">
        <v>361</v>
      </c>
      <c r="CK190" s="29" t="s">
        <v>361</v>
      </c>
      <c r="CL190" s="29" t="s">
        <v>361</v>
      </c>
      <c r="CM190" s="29" t="s">
        <v>361</v>
      </c>
      <c r="CN190" s="29" t="s">
        <v>361</v>
      </c>
      <c r="CO190" s="29" t="s">
        <v>361</v>
      </c>
      <c r="CP190" s="29" t="s">
        <v>361</v>
      </c>
      <c r="CQ190" s="29" t="s">
        <v>361</v>
      </c>
      <c r="CR190" s="29" t="s">
        <v>361</v>
      </c>
      <c r="CS190" s="29" t="s">
        <v>361</v>
      </c>
      <c r="CT190" s="29" t="s">
        <v>361</v>
      </c>
    </row>
    <row r="191" spans="1:98" ht="51.75" hidden="1" customHeight="1">
      <c r="A191" s="21">
        <v>185</v>
      </c>
      <c r="B191" s="24">
        <v>264</v>
      </c>
      <c r="C191" s="50" t="s">
        <v>110</v>
      </c>
      <c r="D191" s="55" t="s">
        <v>12</v>
      </c>
      <c r="E191" s="50" t="s">
        <v>111</v>
      </c>
      <c r="F191" s="55" t="s">
        <v>12</v>
      </c>
      <c r="G191" s="7" t="s">
        <v>475</v>
      </c>
      <c r="H191" s="144" t="s">
        <v>1437</v>
      </c>
      <c r="I191" s="52" t="s">
        <v>780</v>
      </c>
      <c r="J191" s="24" t="s">
        <v>497</v>
      </c>
      <c r="K191" s="52" t="s">
        <v>346</v>
      </c>
      <c r="L191" s="24" t="s">
        <v>298</v>
      </c>
      <c r="M191" s="24" t="s">
        <v>186</v>
      </c>
      <c r="N191" s="24"/>
      <c r="O191" s="24"/>
      <c r="P191" s="24"/>
      <c r="Q191" s="24"/>
      <c r="R191" s="24"/>
      <c r="S191" s="21"/>
      <c r="T191" s="24"/>
      <c r="U191" s="24"/>
      <c r="V191" s="24"/>
      <c r="W191" s="24" t="s">
        <v>186</v>
      </c>
      <c r="X191" s="24"/>
      <c r="Y191" s="28">
        <f t="shared" si="60"/>
        <v>1</v>
      </c>
      <c r="Z191" s="24"/>
      <c r="AA191" s="91"/>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t="s">
        <v>754</v>
      </c>
      <c r="BF191" s="24"/>
      <c r="BG191" s="24"/>
      <c r="BH191" s="24"/>
      <c r="BI191" s="24"/>
      <c r="BJ191" s="24"/>
      <c r="BK191" s="24">
        <v>2</v>
      </c>
      <c r="BL191" s="24">
        <v>2</v>
      </c>
      <c r="BM191" s="24">
        <v>2</v>
      </c>
      <c r="BN191" s="24">
        <v>2</v>
      </c>
      <c r="BO191" s="24">
        <v>2</v>
      </c>
      <c r="BP191" s="24">
        <v>2</v>
      </c>
      <c r="BQ191" s="24">
        <v>2</v>
      </c>
      <c r="BR191" s="24">
        <v>2</v>
      </c>
      <c r="BS191" s="24">
        <v>2</v>
      </c>
      <c r="BT191" s="24">
        <v>2</v>
      </c>
      <c r="BU191" s="24">
        <v>2</v>
      </c>
      <c r="BV191" s="24">
        <v>2</v>
      </c>
      <c r="BW191" s="24">
        <v>2</v>
      </c>
      <c r="BX191" s="24">
        <v>2</v>
      </c>
      <c r="BY191" s="24">
        <v>2</v>
      </c>
      <c r="BZ191" s="24">
        <v>2</v>
      </c>
      <c r="CA191" s="24">
        <v>2</v>
      </c>
      <c r="CB191" s="24">
        <v>2</v>
      </c>
      <c r="CC191" s="24">
        <v>2</v>
      </c>
      <c r="CD191" s="24">
        <v>2</v>
      </c>
      <c r="CE191" s="24">
        <v>2</v>
      </c>
      <c r="CF191" s="24">
        <v>2</v>
      </c>
      <c r="CG191" s="24">
        <v>2</v>
      </c>
      <c r="CH191" s="24">
        <v>2</v>
      </c>
      <c r="CI191" s="24">
        <v>2</v>
      </c>
      <c r="CJ191" s="24">
        <v>2</v>
      </c>
      <c r="CK191" s="24">
        <v>2</v>
      </c>
      <c r="CL191" s="24">
        <v>2</v>
      </c>
      <c r="CM191" s="57">
        <f>COUNTIF($BK191:$CL191,2)</f>
        <v>28</v>
      </c>
      <c r="CN191" s="67">
        <f>CM191/COUNTA($BK191:$CL191)</f>
        <v>1</v>
      </c>
      <c r="CO191" s="57">
        <f>COUNTIF($BK191:$CL191,1)</f>
        <v>0</v>
      </c>
      <c r="CP191" s="67">
        <f>CO191/COUNTA($BK191:$CL191)</f>
        <v>0</v>
      </c>
      <c r="CQ191" s="57">
        <f>COUNTIF($BK191:$CL191,0)</f>
        <v>0</v>
      </c>
      <c r="CR191" s="67">
        <f>CQ191/COUNTA($BK191:$CL191)</f>
        <v>0</v>
      </c>
      <c r="CS191" s="57">
        <f>(((CM191*2)+(CO191*1)+(CQ191*0)))/COUNTA($BK191:$CL191)</f>
        <v>2</v>
      </c>
      <c r="CT191" s="57" t="str">
        <f t="shared" si="68"/>
        <v>Đạt mục tiêu</v>
      </c>
    </row>
    <row r="192" spans="1:98" ht="51.75" hidden="1" customHeight="1">
      <c r="A192" s="21">
        <v>186</v>
      </c>
      <c r="B192" s="28">
        <v>265</v>
      </c>
      <c r="C192" s="186" t="s">
        <v>112</v>
      </c>
      <c r="D192" s="186"/>
      <c r="E192" s="186"/>
      <c r="F192" s="29" t="s">
        <v>361</v>
      </c>
      <c r="G192" s="29" t="s">
        <v>361</v>
      </c>
      <c r="H192" s="29" t="s">
        <v>361</v>
      </c>
      <c r="I192" s="29" t="s">
        <v>361</v>
      </c>
      <c r="J192" s="29" t="s">
        <v>361</v>
      </c>
      <c r="K192" s="29" t="s">
        <v>361</v>
      </c>
      <c r="L192" s="29" t="s">
        <v>361</v>
      </c>
      <c r="M192" s="29" t="s">
        <v>361</v>
      </c>
      <c r="N192" s="29" t="s">
        <v>361</v>
      </c>
      <c r="O192" s="29" t="s">
        <v>361</v>
      </c>
      <c r="P192" s="29" t="s">
        <v>361</v>
      </c>
      <c r="Q192" s="29" t="s">
        <v>361</v>
      </c>
      <c r="R192" s="29" t="s">
        <v>361</v>
      </c>
      <c r="S192" s="31" t="s">
        <v>361</v>
      </c>
      <c r="T192" s="29" t="s">
        <v>361</v>
      </c>
      <c r="U192" s="29" t="s">
        <v>361</v>
      </c>
      <c r="V192" s="29" t="s">
        <v>361</v>
      </c>
      <c r="W192" s="29" t="s">
        <v>361</v>
      </c>
      <c r="X192" s="29" t="s">
        <v>361</v>
      </c>
      <c r="Y192" s="29" t="s">
        <v>361</v>
      </c>
      <c r="Z192" s="29"/>
      <c r="AA192" s="93">
        <v>2</v>
      </c>
      <c r="AB192" s="29" t="s">
        <v>361</v>
      </c>
      <c r="AC192" s="29" t="s">
        <v>361</v>
      </c>
      <c r="AD192" s="29" t="s">
        <v>361</v>
      </c>
      <c r="AE192" s="29" t="s">
        <v>361</v>
      </c>
      <c r="AF192" s="29" t="s">
        <v>361</v>
      </c>
      <c r="AG192" s="29" t="s">
        <v>361</v>
      </c>
      <c r="AH192" s="29" t="s">
        <v>361</v>
      </c>
      <c r="AI192" s="29" t="s">
        <v>361</v>
      </c>
      <c r="AJ192" s="29" t="s">
        <v>361</v>
      </c>
      <c r="AK192" s="29" t="s">
        <v>361</v>
      </c>
      <c r="AL192" s="29" t="s">
        <v>361</v>
      </c>
      <c r="AM192" s="29" t="s">
        <v>361</v>
      </c>
      <c r="AN192" s="29" t="s">
        <v>361</v>
      </c>
      <c r="AO192" s="29" t="s">
        <v>361</v>
      </c>
      <c r="AP192" s="29" t="s">
        <v>361</v>
      </c>
      <c r="AQ192" s="29" t="s">
        <v>361</v>
      </c>
      <c r="AR192" s="29" t="s">
        <v>361</v>
      </c>
      <c r="AS192" s="29" t="s">
        <v>361</v>
      </c>
      <c r="AT192" s="29" t="s">
        <v>361</v>
      </c>
      <c r="AU192" s="29" t="s">
        <v>361</v>
      </c>
      <c r="AV192" s="29" t="s">
        <v>361</v>
      </c>
      <c r="AW192" s="29" t="s">
        <v>361</v>
      </c>
      <c r="AX192" s="29" t="s">
        <v>361</v>
      </c>
      <c r="AY192" s="29" t="s">
        <v>361</v>
      </c>
      <c r="AZ192" s="29" t="s">
        <v>361</v>
      </c>
      <c r="BA192" s="29" t="s">
        <v>361</v>
      </c>
      <c r="BB192" s="29" t="s">
        <v>361</v>
      </c>
      <c r="BC192" s="29" t="s">
        <v>361</v>
      </c>
      <c r="BD192" s="29" t="s">
        <v>361</v>
      </c>
      <c r="BE192" s="29" t="s">
        <v>361</v>
      </c>
      <c r="BF192" s="29" t="s">
        <v>361</v>
      </c>
      <c r="BG192" s="29" t="s">
        <v>361</v>
      </c>
      <c r="BH192" s="29" t="s">
        <v>361</v>
      </c>
      <c r="BI192" s="29" t="s">
        <v>361</v>
      </c>
      <c r="BJ192" s="29" t="s">
        <v>361</v>
      </c>
      <c r="BK192" s="29" t="s">
        <v>361</v>
      </c>
      <c r="BL192" s="29" t="s">
        <v>361</v>
      </c>
      <c r="BM192" s="29" t="s">
        <v>361</v>
      </c>
      <c r="BN192" s="29" t="s">
        <v>361</v>
      </c>
      <c r="BO192" s="29" t="s">
        <v>361</v>
      </c>
      <c r="BP192" s="29" t="s">
        <v>361</v>
      </c>
      <c r="BQ192" s="29" t="s">
        <v>361</v>
      </c>
      <c r="BR192" s="29" t="s">
        <v>361</v>
      </c>
      <c r="BS192" s="29" t="s">
        <v>361</v>
      </c>
      <c r="BT192" s="29" t="s">
        <v>361</v>
      </c>
      <c r="BU192" s="29" t="s">
        <v>361</v>
      </c>
      <c r="BV192" s="29" t="s">
        <v>361</v>
      </c>
      <c r="BW192" s="29" t="s">
        <v>361</v>
      </c>
      <c r="BX192" s="29" t="s">
        <v>361</v>
      </c>
      <c r="BY192" s="29" t="s">
        <v>361</v>
      </c>
      <c r="BZ192" s="29" t="s">
        <v>361</v>
      </c>
      <c r="CA192" s="29" t="s">
        <v>361</v>
      </c>
      <c r="CB192" s="29" t="s">
        <v>361</v>
      </c>
      <c r="CC192" s="29" t="s">
        <v>361</v>
      </c>
      <c r="CD192" s="29" t="s">
        <v>361</v>
      </c>
      <c r="CE192" s="29" t="s">
        <v>361</v>
      </c>
      <c r="CF192" s="29" t="s">
        <v>361</v>
      </c>
      <c r="CG192" s="29" t="s">
        <v>361</v>
      </c>
      <c r="CH192" s="29" t="s">
        <v>361</v>
      </c>
      <c r="CI192" s="29" t="s">
        <v>361</v>
      </c>
      <c r="CJ192" s="29" t="s">
        <v>361</v>
      </c>
      <c r="CK192" s="29" t="s">
        <v>361</v>
      </c>
      <c r="CL192" s="29" t="s">
        <v>361</v>
      </c>
      <c r="CM192" s="29" t="s">
        <v>361</v>
      </c>
      <c r="CN192" s="29" t="s">
        <v>361</v>
      </c>
      <c r="CO192" s="29" t="s">
        <v>361</v>
      </c>
      <c r="CP192" s="29" t="s">
        <v>361</v>
      </c>
      <c r="CQ192" s="29" t="s">
        <v>361</v>
      </c>
      <c r="CR192" s="29" t="s">
        <v>361</v>
      </c>
      <c r="CS192" s="29" t="s">
        <v>361</v>
      </c>
      <c r="CT192" s="29" t="s">
        <v>361</v>
      </c>
    </row>
    <row r="193" spans="1:101" ht="65.25" hidden="1" customHeight="1">
      <c r="A193" s="21">
        <v>187</v>
      </c>
      <c r="B193" s="24">
        <v>272</v>
      </c>
      <c r="C193" s="195" t="s">
        <v>113</v>
      </c>
      <c r="D193" s="22" t="s">
        <v>12</v>
      </c>
      <c r="E193" s="181" t="s">
        <v>114</v>
      </c>
      <c r="F193" s="55" t="s">
        <v>12</v>
      </c>
      <c r="G193" s="7" t="s">
        <v>474</v>
      </c>
      <c r="H193" s="144" t="s">
        <v>1623</v>
      </c>
      <c r="I193" s="52" t="s">
        <v>780</v>
      </c>
      <c r="J193" s="24" t="s">
        <v>497</v>
      </c>
      <c r="K193" s="52" t="s">
        <v>346</v>
      </c>
      <c r="L193" s="24" t="s">
        <v>298</v>
      </c>
      <c r="M193" s="24" t="s">
        <v>186</v>
      </c>
      <c r="N193" s="24"/>
      <c r="O193" s="24"/>
      <c r="P193" s="24"/>
      <c r="Q193" s="24"/>
      <c r="R193" s="24"/>
      <c r="S193" s="21"/>
      <c r="T193" s="24"/>
      <c r="U193" s="24"/>
      <c r="V193" s="24"/>
      <c r="W193" s="24" t="s">
        <v>186</v>
      </c>
      <c r="X193" s="24"/>
      <c r="Y193" s="28">
        <f t="shared" si="60"/>
        <v>1</v>
      </c>
      <c r="Z193" s="24"/>
      <c r="AA193" s="93">
        <v>1</v>
      </c>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t="s">
        <v>754</v>
      </c>
      <c r="BH193" s="24"/>
      <c r="BI193" s="24"/>
      <c r="BJ193" s="24"/>
      <c r="BK193" s="24">
        <v>2</v>
      </c>
      <c r="BL193" s="24">
        <v>2</v>
      </c>
      <c r="BM193" s="24">
        <v>2</v>
      </c>
      <c r="BN193" s="24">
        <v>2</v>
      </c>
      <c r="BO193" s="24">
        <v>2</v>
      </c>
      <c r="BP193" s="24">
        <v>2</v>
      </c>
      <c r="BQ193" s="24">
        <v>2</v>
      </c>
      <c r="BR193" s="24">
        <v>2</v>
      </c>
      <c r="BS193" s="24">
        <v>2</v>
      </c>
      <c r="BT193" s="24">
        <v>2</v>
      </c>
      <c r="BU193" s="24">
        <v>2</v>
      </c>
      <c r="BV193" s="24">
        <v>2</v>
      </c>
      <c r="BW193" s="24">
        <v>2</v>
      </c>
      <c r="BX193" s="24">
        <v>2</v>
      </c>
      <c r="BY193" s="24">
        <v>2</v>
      </c>
      <c r="BZ193" s="24">
        <v>2</v>
      </c>
      <c r="CA193" s="24">
        <v>2</v>
      </c>
      <c r="CB193" s="24">
        <v>2</v>
      </c>
      <c r="CC193" s="24">
        <v>2</v>
      </c>
      <c r="CD193" s="24">
        <v>2</v>
      </c>
      <c r="CE193" s="24">
        <v>2</v>
      </c>
      <c r="CF193" s="24">
        <v>2</v>
      </c>
      <c r="CG193" s="24">
        <v>2</v>
      </c>
      <c r="CH193" s="24">
        <v>2</v>
      </c>
      <c r="CI193" s="24">
        <v>2</v>
      </c>
      <c r="CJ193" s="24">
        <v>2</v>
      </c>
      <c r="CK193" s="24">
        <v>2</v>
      </c>
      <c r="CL193" s="24">
        <v>2</v>
      </c>
      <c r="CM193" s="57">
        <f>COUNTIF($BK193:$CL193,2)</f>
        <v>28</v>
      </c>
      <c r="CN193" s="67">
        <f>CM193/COUNTA($BK193:$CL193)</f>
        <v>1</v>
      </c>
      <c r="CO193" s="57">
        <f>COUNTIF($BK193:$CL193,1)</f>
        <v>0</v>
      </c>
      <c r="CP193" s="67">
        <f>CO193/COUNTA($BK193:$CL193)</f>
        <v>0</v>
      </c>
      <c r="CQ193" s="57">
        <f>COUNTIF($BK193:$CL193,0)</f>
        <v>0</v>
      </c>
      <c r="CR193" s="67">
        <f>CQ193/COUNTA($BK193:$CL193)</f>
        <v>0</v>
      </c>
      <c r="CS193" s="57">
        <f>(((CM193*2)+(CO193*1)+(CQ193*0)))/COUNTA($BK193:$CL193)</f>
        <v>2</v>
      </c>
      <c r="CT193" s="57" t="str">
        <f t="shared" si="68"/>
        <v>Đạt mục tiêu</v>
      </c>
    </row>
    <row r="194" spans="1:101" ht="51.75" hidden="1" customHeight="1">
      <c r="A194" s="21">
        <v>188</v>
      </c>
      <c r="B194" s="24"/>
      <c r="C194" s="196"/>
      <c r="D194" s="22"/>
      <c r="E194" s="182"/>
      <c r="F194" s="55"/>
      <c r="G194" s="7" t="s">
        <v>1289</v>
      </c>
      <c r="H194" s="144" t="s">
        <v>1290</v>
      </c>
      <c r="I194" s="52" t="s">
        <v>780</v>
      </c>
      <c r="J194" s="24" t="s">
        <v>497</v>
      </c>
      <c r="K194" s="52" t="s">
        <v>346</v>
      </c>
      <c r="L194" s="24" t="s">
        <v>298</v>
      </c>
      <c r="M194" s="24" t="s">
        <v>186</v>
      </c>
      <c r="N194" s="24"/>
      <c r="O194" s="24"/>
      <c r="P194" s="24"/>
      <c r="Q194" s="24"/>
      <c r="R194" s="24"/>
      <c r="S194" s="21" t="s">
        <v>186</v>
      </c>
      <c r="T194" s="24"/>
      <c r="U194" s="24"/>
      <c r="V194" s="24"/>
      <c r="W194" s="24"/>
      <c r="X194" s="24"/>
      <c r="Y194" s="28">
        <f t="shared" si="60"/>
        <v>1</v>
      </c>
      <c r="Z194" s="24"/>
      <c r="AA194" s="93">
        <v>1</v>
      </c>
      <c r="AB194" s="24"/>
      <c r="AC194" s="24"/>
      <c r="AD194" s="24"/>
      <c r="AE194" s="24"/>
      <c r="AF194" s="24"/>
      <c r="AG194" s="24"/>
      <c r="AH194" s="24"/>
      <c r="AI194" s="24"/>
      <c r="AJ194" s="24"/>
      <c r="AK194" s="24"/>
      <c r="AL194" s="24"/>
      <c r="AM194" s="24"/>
      <c r="AN194" s="24"/>
      <c r="AO194" s="24"/>
      <c r="AP194" s="24"/>
      <c r="AQ194" s="24"/>
      <c r="AR194" s="24"/>
      <c r="AS194" s="24" t="s">
        <v>754</v>
      </c>
      <c r="AT194" s="24"/>
      <c r="AU194" s="24"/>
      <c r="AV194" s="24"/>
      <c r="AW194" s="24"/>
      <c r="AX194" s="24"/>
      <c r="AY194" s="24"/>
      <c r="AZ194" s="24"/>
      <c r="BA194" s="24"/>
      <c r="BB194" s="24"/>
      <c r="BC194" s="24"/>
      <c r="BD194" s="24"/>
      <c r="BE194" s="24"/>
      <c r="BF194" s="24"/>
      <c r="BG194" s="24"/>
      <c r="BH194" s="24"/>
      <c r="BI194" s="24"/>
      <c r="BJ194" s="24"/>
      <c r="BK194" s="24">
        <v>2</v>
      </c>
      <c r="BL194" s="24">
        <v>2</v>
      </c>
      <c r="BM194" s="24">
        <v>2</v>
      </c>
      <c r="BN194" s="24">
        <v>2</v>
      </c>
      <c r="BO194" s="24">
        <v>2</v>
      </c>
      <c r="BP194" s="24">
        <v>2</v>
      </c>
      <c r="BQ194" s="24">
        <v>2</v>
      </c>
      <c r="BR194" s="24">
        <v>2</v>
      </c>
      <c r="BS194" s="24">
        <v>2</v>
      </c>
      <c r="BT194" s="24">
        <v>2</v>
      </c>
      <c r="BU194" s="24">
        <v>2</v>
      </c>
      <c r="BV194" s="24">
        <v>2</v>
      </c>
      <c r="BW194" s="24">
        <v>2</v>
      </c>
      <c r="BX194" s="24">
        <v>2</v>
      </c>
      <c r="BY194" s="24">
        <v>2</v>
      </c>
      <c r="BZ194" s="24">
        <v>1</v>
      </c>
      <c r="CA194" s="24">
        <v>2</v>
      </c>
      <c r="CB194" s="24">
        <v>2</v>
      </c>
      <c r="CC194" s="24">
        <v>2</v>
      </c>
      <c r="CD194" s="24">
        <v>2</v>
      </c>
      <c r="CE194" s="24">
        <v>2</v>
      </c>
      <c r="CF194" s="24">
        <v>2</v>
      </c>
      <c r="CG194" s="24">
        <v>2</v>
      </c>
      <c r="CH194" s="24">
        <v>2</v>
      </c>
      <c r="CI194" s="24">
        <v>2</v>
      </c>
      <c r="CJ194" s="24">
        <v>2</v>
      </c>
      <c r="CK194" s="24">
        <v>1</v>
      </c>
      <c r="CL194" s="24">
        <v>1</v>
      </c>
      <c r="CM194" s="57">
        <f>COUNTIF($BK194:$CL194,2)</f>
        <v>25</v>
      </c>
      <c r="CN194" s="67">
        <f>CM194/COUNTA($BK194:$CL194)</f>
        <v>0.8928571428571429</v>
      </c>
      <c r="CO194" s="57">
        <f>COUNTIF($BK194:$CL194,1)</f>
        <v>3</v>
      </c>
      <c r="CP194" s="67">
        <f>CO194/COUNTA($BK194:$CL194)</f>
        <v>0.10714285714285714</v>
      </c>
      <c r="CQ194" s="57">
        <f>COUNTIF($BK194:$CL194,0)</f>
        <v>0</v>
      </c>
      <c r="CR194" s="67">
        <f>CQ194/COUNTA($BK194:$CL194)</f>
        <v>0</v>
      </c>
      <c r="CS194" s="57">
        <f>(((CM194*2)+(CO194*1)+(CQ194*0)))/COUNTA($BK194:$CL194)</f>
        <v>1.8928571428571428</v>
      </c>
      <c r="CT194" s="57" t="str">
        <f>IF(CS194&gt;=1.6,"Đạt mục tiêu",IF(CS194&gt;=1,"Cần cố gắng","Chưa đạt"))</f>
        <v>Đạt mục tiêu</v>
      </c>
    </row>
    <row r="195" spans="1:101" ht="51.75" hidden="1" customHeight="1">
      <c r="A195" s="21">
        <v>189</v>
      </c>
      <c r="B195" s="24">
        <v>273</v>
      </c>
      <c r="C195" s="197"/>
      <c r="D195" s="22" t="s">
        <v>12</v>
      </c>
      <c r="E195" s="50" t="s">
        <v>115</v>
      </c>
      <c r="F195" s="55" t="s">
        <v>12</v>
      </c>
      <c r="G195" s="50" t="s">
        <v>115</v>
      </c>
      <c r="H195" s="50" t="s">
        <v>701</v>
      </c>
      <c r="I195" s="52" t="s">
        <v>780</v>
      </c>
      <c r="J195" s="52" t="s">
        <v>1421</v>
      </c>
      <c r="K195" s="52" t="s">
        <v>346</v>
      </c>
      <c r="L195" s="24" t="s">
        <v>298</v>
      </c>
      <c r="M195" s="24" t="s">
        <v>186</v>
      </c>
      <c r="N195" s="24"/>
      <c r="O195" s="24"/>
      <c r="P195" s="24"/>
      <c r="Q195" s="24"/>
      <c r="R195" s="24"/>
      <c r="S195" s="21"/>
      <c r="T195" s="24"/>
      <c r="U195" s="24"/>
      <c r="V195" s="24"/>
      <c r="W195" s="24" t="s">
        <v>186</v>
      </c>
      <c r="X195" s="24"/>
      <c r="Y195" s="28">
        <f t="shared" si="60"/>
        <v>1</v>
      </c>
      <c r="Z195" s="24"/>
      <c r="AA195" s="91"/>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t="s">
        <v>757</v>
      </c>
      <c r="BF195" s="24" t="s">
        <v>757</v>
      </c>
      <c r="BG195" s="24" t="s">
        <v>757</v>
      </c>
      <c r="BH195" s="24"/>
      <c r="BI195" s="24"/>
      <c r="BJ195" s="24"/>
      <c r="BK195" s="24">
        <v>2</v>
      </c>
      <c r="BL195" s="24">
        <v>2</v>
      </c>
      <c r="BM195" s="24">
        <v>2</v>
      </c>
      <c r="BN195" s="24">
        <v>2</v>
      </c>
      <c r="BO195" s="24">
        <v>2</v>
      </c>
      <c r="BP195" s="24">
        <v>2</v>
      </c>
      <c r="BQ195" s="24">
        <v>2</v>
      </c>
      <c r="BR195" s="24">
        <v>2</v>
      </c>
      <c r="BS195" s="24">
        <v>2</v>
      </c>
      <c r="BT195" s="24">
        <v>2</v>
      </c>
      <c r="BU195" s="24">
        <v>2</v>
      </c>
      <c r="BV195" s="24">
        <v>2</v>
      </c>
      <c r="BW195" s="24">
        <v>2</v>
      </c>
      <c r="BX195" s="24">
        <v>2</v>
      </c>
      <c r="BY195" s="24">
        <v>2</v>
      </c>
      <c r="BZ195" s="24">
        <v>2</v>
      </c>
      <c r="CA195" s="24">
        <v>2</v>
      </c>
      <c r="CB195" s="24">
        <v>2</v>
      </c>
      <c r="CC195" s="24">
        <v>2</v>
      </c>
      <c r="CD195" s="24">
        <v>2</v>
      </c>
      <c r="CE195" s="24">
        <v>2</v>
      </c>
      <c r="CF195" s="24">
        <v>2</v>
      </c>
      <c r="CG195" s="24">
        <v>2</v>
      </c>
      <c r="CH195" s="24">
        <v>2</v>
      </c>
      <c r="CI195" s="24">
        <v>2</v>
      </c>
      <c r="CJ195" s="24">
        <v>2</v>
      </c>
      <c r="CK195" s="24">
        <v>1</v>
      </c>
      <c r="CL195" s="24">
        <v>2</v>
      </c>
      <c r="CM195" s="57">
        <f>COUNTIF($BK195:$CL195,2)</f>
        <v>27</v>
      </c>
      <c r="CN195" s="67">
        <f>CM195/COUNTA($BK195:$CL195)</f>
        <v>0.9642857142857143</v>
      </c>
      <c r="CO195" s="57">
        <f>COUNTIF($BK195:$CL195,1)</f>
        <v>1</v>
      </c>
      <c r="CP195" s="67">
        <f>CO195/COUNTA($BK195:$CL195)</f>
        <v>3.5714285714285712E-2</v>
      </c>
      <c r="CQ195" s="57">
        <f>COUNTIF($BK195:$CL195,0)</f>
        <v>0</v>
      </c>
      <c r="CR195" s="67">
        <f>CQ195/COUNTA($BK195:$CL195)</f>
        <v>0</v>
      </c>
      <c r="CS195" s="57">
        <f>(((CM195*2)+(CO195*1)+(CQ195*0)))/COUNTA($BK195:$CL195)</f>
        <v>1.9642857142857142</v>
      </c>
      <c r="CT195" s="57" t="str">
        <f t="shared" si="68"/>
        <v>Đạt mục tiêu</v>
      </c>
    </row>
    <row r="196" spans="1:101" ht="51.75" hidden="1" customHeight="1">
      <c r="A196" s="21">
        <v>190</v>
      </c>
      <c r="B196" s="28">
        <v>276</v>
      </c>
      <c r="C196" s="186" t="s">
        <v>116</v>
      </c>
      <c r="D196" s="186"/>
      <c r="E196" s="186"/>
      <c r="F196" s="29" t="s">
        <v>361</v>
      </c>
      <c r="G196" s="29" t="s">
        <v>361</v>
      </c>
      <c r="H196" s="29" t="s">
        <v>361</v>
      </c>
      <c r="I196" s="29" t="s">
        <v>361</v>
      </c>
      <c r="J196" s="29" t="s">
        <v>361</v>
      </c>
      <c r="K196" s="29" t="s">
        <v>361</v>
      </c>
      <c r="L196" s="29" t="s">
        <v>361</v>
      </c>
      <c r="M196" s="29" t="s">
        <v>361</v>
      </c>
      <c r="N196" s="29" t="s">
        <v>361</v>
      </c>
      <c r="O196" s="29" t="s">
        <v>361</v>
      </c>
      <c r="P196" s="29" t="s">
        <v>361</v>
      </c>
      <c r="Q196" s="29" t="s">
        <v>361</v>
      </c>
      <c r="R196" s="29" t="s">
        <v>361</v>
      </c>
      <c r="S196" s="31" t="s">
        <v>361</v>
      </c>
      <c r="T196" s="29" t="s">
        <v>361</v>
      </c>
      <c r="U196" s="29" t="s">
        <v>361</v>
      </c>
      <c r="V196" s="29" t="s">
        <v>361</v>
      </c>
      <c r="W196" s="29" t="s">
        <v>361</v>
      </c>
      <c r="X196" s="29" t="s">
        <v>361</v>
      </c>
      <c r="Y196" s="28">
        <f t="shared" si="60"/>
        <v>0</v>
      </c>
      <c r="Z196" s="29"/>
      <c r="AA196" s="93">
        <f>SUM(AA199:AA199)</f>
        <v>0</v>
      </c>
      <c r="AB196" s="29" t="s">
        <v>361</v>
      </c>
      <c r="AC196" s="29" t="s">
        <v>361</v>
      </c>
      <c r="AD196" s="29" t="s">
        <v>361</v>
      </c>
      <c r="AE196" s="29" t="s">
        <v>361</v>
      </c>
      <c r="AF196" s="29" t="s">
        <v>361</v>
      </c>
      <c r="AG196" s="29" t="s">
        <v>361</v>
      </c>
      <c r="AH196" s="29" t="s">
        <v>361</v>
      </c>
      <c r="AI196" s="29" t="s">
        <v>361</v>
      </c>
      <c r="AJ196" s="29" t="s">
        <v>361</v>
      </c>
      <c r="AK196" s="29" t="s">
        <v>361</v>
      </c>
      <c r="AL196" s="29" t="s">
        <v>361</v>
      </c>
      <c r="AM196" s="29" t="s">
        <v>361</v>
      </c>
      <c r="AN196" s="29" t="s">
        <v>361</v>
      </c>
      <c r="AO196" s="29" t="s">
        <v>361</v>
      </c>
      <c r="AP196" s="29" t="s">
        <v>361</v>
      </c>
      <c r="AQ196" s="29" t="s">
        <v>361</v>
      </c>
      <c r="AR196" s="29" t="s">
        <v>361</v>
      </c>
      <c r="AS196" s="29" t="s">
        <v>361</v>
      </c>
      <c r="AT196" s="29" t="s">
        <v>361</v>
      </c>
      <c r="AU196" s="29" t="s">
        <v>361</v>
      </c>
      <c r="AV196" s="29" t="s">
        <v>361</v>
      </c>
      <c r="AW196" s="29" t="s">
        <v>361</v>
      </c>
      <c r="AX196" s="29" t="s">
        <v>361</v>
      </c>
      <c r="AY196" s="29" t="s">
        <v>361</v>
      </c>
      <c r="AZ196" s="29" t="s">
        <v>361</v>
      </c>
      <c r="BA196" s="29" t="s">
        <v>361</v>
      </c>
      <c r="BB196" s="29" t="s">
        <v>361</v>
      </c>
      <c r="BC196" s="29" t="s">
        <v>361</v>
      </c>
      <c r="BD196" s="29" t="s">
        <v>361</v>
      </c>
      <c r="BE196" s="29" t="s">
        <v>361</v>
      </c>
      <c r="BF196" s="29" t="s">
        <v>361</v>
      </c>
      <c r="BG196" s="29" t="s">
        <v>361</v>
      </c>
      <c r="BH196" s="29" t="s">
        <v>361</v>
      </c>
      <c r="BI196" s="29" t="s">
        <v>361</v>
      </c>
      <c r="BJ196" s="29" t="s">
        <v>361</v>
      </c>
      <c r="BK196" s="29" t="s">
        <v>361</v>
      </c>
      <c r="BL196" s="29" t="s">
        <v>361</v>
      </c>
      <c r="BM196" s="29" t="s">
        <v>361</v>
      </c>
      <c r="BN196" s="29" t="s">
        <v>361</v>
      </c>
      <c r="BO196" s="29" t="s">
        <v>361</v>
      </c>
      <c r="BP196" s="29" t="s">
        <v>361</v>
      </c>
      <c r="BQ196" s="29" t="s">
        <v>361</v>
      </c>
      <c r="BR196" s="29" t="s">
        <v>361</v>
      </c>
      <c r="BS196" s="29" t="s">
        <v>361</v>
      </c>
      <c r="BT196" s="29" t="s">
        <v>361</v>
      </c>
      <c r="BU196" s="29" t="s">
        <v>361</v>
      </c>
      <c r="BV196" s="29" t="s">
        <v>361</v>
      </c>
      <c r="BW196" s="29" t="s">
        <v>361</v>
      </c>
      <c r="BX196" s="29" t="s">
        <v>361</v>
      </c>
      <c r="BY196" s="29" t="s">
        <v>361</v>
      </c>
      <c r="BZ196" s="29" t="s">
        <v>361</v>
      </c>
      <c r="CA196" s="29" t="s">
        <v>361</v>
      </c>
      <c r="CB196" s="29" t="s">
        <v>361</v>
      </c>
      <c r="CC196" s="29" t="s">
        <v>361</v>
      </c>
      <c r="CD196" s="29" t="s">
        <v>361</v>
      </c>
      <c r="CE196" s="29" t="s">
        <v>361</v>
      </c>
      <c r="CF196" s="29" t="s">
        <v>361</v>
      </c>
      <c r="CG196" s="29" t="s">
        <v>361</v>
      </c>
      <c r="CH196" s="29" t="s">
        <v>361</v>
      </c>
      <c r="CI196" s="29" t="s">
        <v>361</v>
      </c>
      <c r="CJ196" s="29" t="s">
        <v>361</v>
      </c>
      <c r="CK196" s="29" t="s">
        <v>361</v>
      </c>
      <c r="CL196" s="29" t="s">
        <v>361</v>
      </c>
      <c r="CM196" s="29" t="s">
        <v>361</v>
      </c>
      <c r="CN196" s="29" t="s">
        <v>361</v>
      </c>
      <c r="CO196" s="29" t="s">
        <v>361</v>
      </c>
      <c r="CP196" s="29" t="s">
        <v>361</v>
      </c>
      <c r="CQ196" s="29" t="s">
        <v>361</v>
      </c>
      <c r="CR196" s="29" t="s">
        <v>361</v>
      </c>
      <c r="CS196" s="29" t="s">
        <v>361</v>
      </c>
      <c r="CT196" s="29" t="s">
        <v>361</v>
      </c>
    </row>
    <row r="197" spans="1:101" ht="51.75" hidden="1" customHeight="1">
      <c r="A197" s="21">
        <v>191</v>
      </c>
      <c r="B197" s="28"/>
      <c r="C197" s="181" t="s">
        <v>117</v>
      </c>
      <c r="D197" s="191" t="s">
        <v>13</v>
      </c>
      <c r="E197" s="181" t="s">
        <v>118</v>
      </c>
      <c r="F197" s="191" t="s">
        <v>13</v>
      </c>
      <c r="G197" s="50" t="s">
        <v>118</v>
      </c>
      <c r="H197" s="50" t="s">
        <v>700</v>
      </c>
      <c r="I197" s="52" t="s">
        <v>780</v>
      </c>
      <c r="J197" s="24" t="s">
        <v>330</v>
      </c>
      <c r="K197" s="52" t="s">
        <v>346</v>
      </c>
      <c r="L197" s="24" t="s">
        <v>298</v>
      </c>
      <c r="M197" s="24" t="s">
        <v>186</v>
      </c>
      <c r="N197" s="29"/>
      <c r="O197" s="29"/>
      <c r="P197" s="29"/>
      <c r="Q197" s="29"/>
      <c r="R197" s="29"/>
      <c r="S197" s="31" t="s">
        <v>186</v>
      </c>
      <c r="T197" s="29"/>
      <c r="U197" s="29"/>
      <c r="V197" s="29"/>
      <c r="W197" s="29"/>
      <c r="X197" s="29"/>
      <c r="Y197" s="28">
        <f t="shared" si="60"/>
        <v>1</v>
      </c>
      <c r="Z197" s="29"/>
      <c r="AA197" s="93"/>
      <c r="AB197" s="29"/>
      <c r="AC197" s="29"/>
      <c r="AD197" s="29"/>
      <c r="AE197" s="29"/>
      <c r="AF197" s="29"/>
      <c r="AG197" s="29"/>
      <c r="AH197" s="29"/>
      <c r="AI197" s="29"/>
      <c r="AJ197" s="29"/>
      <c r="AK197" s="29"/>
      <c r="AL197" s="29"/>
      <c r="AM197" s="29"/>
      <c r="AN197" s="29"/>
      <c r="AO197" s="29"/>
      <c r="AP197" s="29"/>
      <c r="AQ197" s="29"/>
      <c r="AR197" s="29" t="s">
        <v>757</v>
      </c>
      <c r="AS197" s="29" t="s">
        <v>757</v>
      </c>
      <c r="AT197" s="29"/>
      <c r="AU197" s="29"/>
      <c r="AV197" s="29"/>
      <c r="AW197" s="29"/>
      <c r="AX197" s="29"/>
      <c r="AY197" s="29"/>
      <c r="AZ197" s="29"/>
      <c r="BA197" s="29"/>
      <c r="BB197" s="29"/>
      <c r="BC197" s="29"/>
      <c r="BD197" s="29"/>
      <c r="BE197" s="29"/>
      <c r="BF197" s="29"/>
      <c r="BG197" s="29"/>
      <c r="BH197" s="29"/>
      <c r="BI197" s="29"/>
      <c r="BJ197" s="29"/>
      <c r="BK197" s="24">
        <v>2</v>
      </c>
      <c r="BL197" s="24">
        <v>2</v>
      </c>
      <c r="BM197" s="24">
        <v>2</v>
      </c>
      <c r="BN197" s="24">
        <v>2</v>
      </c>
      <c r="BO197" s="24">
        <v>2</v>
      </c>
      <c r="BP197" s="24">
        <v>2</v>
      </c>
      <c r="BQ197" s="24">
        <v>2</v>
      </c>
      <c r="BR197" s="24">
        <v>2</v>
      </c>
      <c r="BS197" s="24">
        <v>2</v>
      </c>
      <c r="BT197" s="24">
        <v>2</v>
      </c>
      <c r="BU197" s="24">
        <v>2</v>
      </c>
      <c r="BV197" s="24">
        <v>2</v>
      </c>
      <c r="BW197" s="24">
        <v>2</v>
      </c>
      <c r="BX197" s="24">
        <v>2</v>
      </c>
      <c r="BY197" s="24">
        <v>2</v>
      </c>
      <c r="BZ197" s="24">
        <v>1</v>
      </c>
      <c r="CA197" s="24">
        <v>2</v>
      </c>
      <c r="CB197" s="24">
        <v>2</v>
      </c>
      <c r="CC197" s="24">
        <v>2</v>
      </c>
      <c r="CD197" s="24">
        <v>2</v>
      </c>
      <c r="CE197" s="24">
        <v>2</v>
      </c>
      <c r="CF197" s="24">
        <v>2</v>
      </c>
      <c r="CG197" s="24">
        <v>2</v>
      </c>
      <c r="CH197" s="24">
        <v>2</v>
      </c>
      <c r="CI197" s="24">
        <v>2</v>
      </c>
      <c r="CJ197" s="24">
        <v>2</v>
      </c>
      <c r="CK197" s="24">
        <v>1</v>
      </c>
      <c r="CL197" s="24">
        <v>2</v>
      </c>
      <c r="CM197" s="57">
        <f>COUNTIF($BK197:$CL197,2)</f>
        <v>26</v>
      </c>
      <c r="CN197" s="67">
        <f>CM197/COUNTA($BK197:$CL197)</f>
        <v>0.9285714285714286</v>
      </c>
      <c r="CO197" s="57">
        <f>COUNTIF($BK197:$CL197,1)</f>
        <v>2</v>
      </c>
      <c r="CP197" s="67">
        <f>CO197/COUNTA($BK197:$CL197)</f>
        <v>7.1428571428571425E-2</v>
      </c>
      <c r="CQ197" s="57">
        <f>COUNTIF($BK197:$CL197,0)</f>
        <v>0</v>
      </c>
      <c r="CR197" s="67">
        <f>CQ197/COUNTA($BK197:$CL197)</f>
        <v>0</v>
      </c>
      <c r="CS197" s="57">
        <f>(((CM197*2)+(CO197*1)+(CQ197*0)))/COUNTA($BK197:$CL197)</f>
        <v>1.9285714285714286</v>
      </c>
      <c r="CT197" s="57" t="str">
        <f>IF(CS197&gt;=1.6,"Đạt mục tiêu",IF(CS197&gt;=1,"Cần cố gắng","Chưa đạt"))</f>
        <v>Đạt mục tiêu</v>
      </c>
    </row>
    <row r="198" spans="1:101" ht="66" hidden="1" customHeight="1">
      <c r="A198" s="21">
        <v>192</v>
      </c>
      <c r="B198" s="28"/>
      <c r="C198" s="190"/>
      <c r="D198" s="192"/>
      <c r="E198" s="190"/>
      <c r="F198" s="192"/>
      <c r="G198" s="50" t="s">
        <v>1365</v>
      </c>
      <c r="H198" s="50" t="s">
        <v>1363</v>
      </c>
      <c r="I198" s="52" t="s">
        <v>780</v>
      </c>
      <c r="J198" s="24" t="s">
        <v>330</v>
      </c>
      <c r="K198" s="52" t="s">
        <v>346</v>
      </c>
      <c r="L198" s="24" t="s">
        <v>298</v>
      </c>
      <c r="M198" s="24" t="s">
        <v>186</v>
      </c>
      <c r="N198" s="29"/>
      <c r="O198" s="29" t="s">
        <v>186</v>
      </c>
      <c r="P198" s="29"/>
      <c r="Q198" s="29"/>
      <c r="R198" s="29"/>
      <c r="S198" s="31"/>
      <c r="T198" s="29"/>
      <c r="U198" s="29"/>
      <c r="V198" s="29"/>
      <c r="W198" s="29"/>
      <c r="X198" s="29"/>
      <c r="Y198" s="28">
        <f t="shared" si="60"/>
        <v>1</v>
      </c>
      <c r="Z198" s="29"/>
      <c r="AA198" s="93"/>
      <c r="AB198" s="29"/>
      <c r="AC198" s="29"/>
      <c r="AD198" s="29"/>
      <c r="AE198" s="29" t="s">
        <v>757</v>
      </c>
      <c r="AF198" s="29" t="s">
        <v>757</v>
      </c>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4">
        <v>2</v>
      </c>
      <c r="BL198" s="24">
        <v>2</v>
      </c>
      <c r="BM198" s="24">
        <v>2</v>
      </c>
      <c r="BN198" s="24">
        <v>2</v>
      </c>
      <c r="BO198" s="24">
        <v>2</v>
      </c>
      <c r="BP198" s="24">
        <v>2</v>
      </c>
      <c r="BQ198" s="24">
        <v>2</v>
      </c>
      <c r="BR198" s="24">
        <v>2</v>
      </c>
      <c r="BS198" s="24">
        <v>2</v>
      </c>
      <c r="BT198" s="24">
        <v>2</v>
      </c>
      <c r="BU198" s="24">
        <v>2</v>
      </c>
      <c r="BV198" s="24">
        <v>2</v>
      </c>
      <c r="BW198" s="24">
        <v>2</v>
      </c>
      <c r="BX198" s="24">
        <v>1</v>
      </c>
      <c r="BY198" s="24">
        <v>2</v>
      </c>
      <c r="BZ198" s="24">
        <v>1</v>
      </c>
      <c r="CA198" s="24">
        <v>2</v>
      </c>
      <c r="CB198" s="24">
        <v>2</v>
      </c>
      <c r="CC198" s="24">
        <v>2</v>
      </c>
      <c r="CD198" s="24">
        <v>2</v>
      </c>
      <c r="CE198" s="24">
        <v>2</v>
      </c>
      <c r="CF198" s="24">
        <v>2</v>
      </c>
      <c r="CG198" s="24">
        <v>2</v>
      </c>
      <c r="CH198" s="24">
        <v>2</v>
      </c>
      <c r="CI198" s="24">
        <v>2</v>
      </c>
      <c r="CJ198" s="24">
        <v>2</v>
      </c>
      <c r="CK198" s="24">
        <v>2</v>
      </c>
      <c r="CL198" s="24">
        <v>2</v>
      </c>
      <c r="CM198" s="57">
        <f>COUNTIF($BK198:$CL198,2)</f>
        <v>26</v>
      </c>
      <c r="CN198" s="67">
        <f>CM198/COUNTA($BK198:$CL198)</f>
        <v>0.9285714285714286</v>
      </c>
      <c r="CO198" s="57">
        <f>COUNTIF($BK198:$CL198,1)</f>
        <v>2</v>
      </c>
      <c r="CP198" s="67">
        <f>CO198/COUNTA($BK198:$CL198)</f>
        <v>7.1428571428571425E-2</v>
      </c>
      <c r="CQ198" s="57">
        <f>COUNTIF($BK198:$CL198,0)</f>
        <v>0</v>
      </c>
      <c r="CR198" s="67">
        <f>CQ198/COUNTA($BK198:$CL198)</f>
        <v>0</v>
      </c>
      <c r="CS198" s="57">
        <f>(((CM198*2)+(CO198*1)+(CQ198*0)))/COUNTA($BK198:$CL198)</f>
        <v>1.9285714285714286</v>
      </c>
      <c r="CT198" s="57" t="str">
        <f>IF(CS198&gt;=1.6,"Đạt mục tiêu",IF(CS198&gt;=1,"Cần cố gắng","Chưa đạt"))</f>
        <v>Đạt mục tiêu</v>
      </c>
    </row>
    <row r="199" spans="1:101" ht="51.75" hidden="1" customHeight="1">
      <c r="A199" s="21">
        <v>193</v>
      </c>
      <c r="B199" s="24">
        <v>279</v>
      </c>
      <c r="C199" s="182"/>
      <c r="D199" s="193"/>
      <c r="E199" s="182"/>
      <c r="F199" s="193"/>
      <c r="G199" s="50" t="s">
        <v>1366</v>
      </c>
      <c r="H199" s="50" t="s">
        <v>1364</v>
      </c>
      <c r="I199" s="52" t="s">
        <v>780</v>
      </c>
      <c r="J199" s="24" t="s">
        <v>330</v>
      </c>
      <c r="K199" s="52" t="s">
        <v>346</v>
      </c>
      <c r="L199" s="24" t="s">
        <v>298</v>
      </c>
      <c r="M199" s="24" t="s">
        <v>186</v>
      </c>
      <c r="N199" s="24"/>
      <c r="O199" s="24"/>
      <c r="P199" s="24"/>
      <c r="Q199" s="24"/>
      <c r="R199" s="24"/>
      <c r="S199" s="21"/>
      <c r="T199" s="24"/>
      <c r="U199" s="24"/>
      <c r="V199" s="24"/>
      <c r="W199" s="24" t="s">
        <v>186</v>
      </c>
      <c r="X199" s="24"/>
      <c r="Y199" s="28">
        <f t="shared" ref="Y199:Y205" si="76">COUNTIF($N199:$X199,"x")</f>
        <v>1</v>
      </c>
      <c r="Z199" s="24"/>
      <c r="AA199" s="91"/>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t="s">
        <v>757</v>
      </c>
      <c r="BF199" s="24" t="s">
        <v>757</v>
      </c>
      <c r="BG199" s="24" t="s">
        <v>757</v>
      </c>
      <c r="BH199" s="24"/>
      <c r="BI199" s="24"/>
      <c r="BJ199" s="24"/>
      <c r="BK199" s="24">
        <v>2</v>
      </c>
      <c r="BL199" s="24">
        <v>2</v>
      </c>
      <c r="BM199" s="24">
        <v>2</v>
      </c>
      <c r="BN199" s="24">
        <v>2</v>
      </c>
      <c r="BO199" s="24">
        <v>2</v>
      </c>
      <c r="BP199" s="24">
        <v>2</v>
      </c>
      <c r="BQ199" s="24">
        <v>2</v>
      </c>
      <c r="BR199" s="24">
        <v>2</v>
      </c>
      <c r="BS199" s="24">
        <v>2</v>
      </c>
      <c r="BT199" s="24">
        <v>2</v>
      </c>
      <c r="BU199" s="24">
        <v>2</v>
      </c>
      <c r="BV199" s="24">
        <v>2</v>
      </c>
      <c r="BW199" s="24">
        <v>2</v>
      </c>
      <c r="BX199" s="24">
        <v>2</v>
      </c>
      <c r="BY199" s="24">
        <v>2</v>
      </c>
      <c r="BZ199" s="24">
        <v>2</v>
      </c>
      <c r="CA199" s="24">
        <v>2</v>
      </c>
      <c r="CB199" s="24">
        <v>2</v>
      </c>
      <c r="CC199" s="24">
        <v>2</v>
      </c>
      <c r="CD199" s="24">
        <v>2</v>
      </c>
      <c r="CE199" s="24">
        <v>2</v>
      </c>
      <c r="CF199" s="24">
        <v>2</v>
      </c>
      <c r="CG199" s="24">
        <v>2</v>
      </c>
      <c r="CH199" s="24">
        <v>2</v>
      </c>
      <c r="CI199" s="24">
        <v>2</v>
      </c>
      <c r="CJ199" s="24">
        <v>2</v>
      </c>
      <c r="CK199" s="24">
        <v>2</v>
      </c>
      <c r="CL199" s="24">
        <v>2</v>
      </c>
      <c r="CM199" s="57">
        <f>COUNTIF($BK199:$CL199,2)</f>
        <v>28</v>
      </c>
      <c r="CN199" s="67">
        <f>CM199/COUNTA($BK199:$CL199)</f>
        <v>1</v>
      </c>
      <c r="CO199" s="57">
        <f>COUNTIF($BK199:$CL199,1)</f>
        <v>0</v>
      </c>
      <c r="CP199" s="67">
        <f>CO199/COUNTA($BK199:$CL199)</f>
        <v>0</v>
      </c>
      <c r="CQ199" s="57">
        <f>COUNTIF($BK199:$CL199,0)</f>
        <v>0</v>
      </c>
      <c r="CR199" s="67">
        <f>CQ199/COUNTA($BK199:$CL199)</f>
        <v>0</v>
      </c>
      <c r="CS199" s="57">
        <f>(((CM199*2)+(CO199*1)+(CQ199*0)))/COUNTA($BK199:$CL199)</f>
        <v>2</v>
      </c>
      <c r="CT199" s="57" t="str">
        <f t="shared" si="68"/>
        <v>Đạt mục tiêu</v>
      </c>
    </row>
    <row r="200" spans="1:101" ht="51.75" hidden="1" customHeight="1">
      <c r="A200" s="21">
        <v>194</v>
      </c>
      <c r="B200" s="28">
        <v>281</v>
      </c>
      <c r="C200" s="186" t="s">
        <v>119</v>
      </c>
      <c r="D200" s="186"/>
      <c r="E200" s="186"/>
      <c r="F200" s="29" t="s">
        <v>361</v>
      </c>
      <c r="G200" s="29" t="s">
        <v>361</v>
      </c>
      <c r="H200" s="29" t="s">
        <v>361</v>
      </c>
      <c r="I200" s="29" t="s">
        <v>361</v>
      </c>
      <c r="J200" s="29" t="s">
        <v>361</v>
      </c>
      <c r="K200" s="29" t="s">
        <v>361</v>
      </c>
      <c r="L200" s="29" t="s">
        <v>361</v>
      </c>
      <c r="M200" s="29" t="s">
        <v>361</v>
      </c>
      <c r="N200" s="29" t="s">
        <v>361</v>
      </c>
      <c r="O200" s="29" t="s">
        <v>361</v>
      </c>
      <c r="P200" s="29" t="s">
        <v>361</v>
      </c>
      <c r="Q200" s="29" t="s">
        <v>361</v>
      </c>
      <c r="R200" s="29" t="s">
        <v>361</v>
      </c>
      <c r="S200" s="31" t="s">
        <v>361</v>
      </c>
      <c r="T200" s="29" t="s">
        <v>361</v>
      </c>
      <c r="U200" s="29" t="s">
        <v>361</v>
      </c>
      <c r="V200" s="29" t="s">
        <v>361</v>
      </c>
      <c r="W200" s="29" t="s">
        <v>361</v>
      </c>
      <c r="X200" s="29" t="s">
        <v>361</v>
      </c>
      <c r="Y200" s="29" t="s">
        <v>361</v>
      </c>
      <c r="Z200" s="29"/>
      <c r="AA200" s="91"/>
      <c r="AB200" s="29" t="s">
        <v>361</v>
      </c>
      <c r="AC200" s="29" t="s">
        <v>361</v>
      </c>
      <c r="AD200" s="29" t="s">
        <v>361</v>
      </c>
      <c r="AE200" s="29" t="s">
        <v>361</v>
      </c>
      <c r="AF200" s="29" t="s">
        <v>361</v>
      </c>
      <c r="AG200" s="29" t="s">
        <v>361</v>
      </c>
      <c r="AH200" s="29" t="s">
        <v>361</v>
      </c>
      <c r="AI200" s="29" t="s">
        <v>361</v>
      </c>
      <c r="AJ200" s="29" t="s">
        <v>361</v>
      </c>
      <c r="AK200" s="29" t="s">
        <v>361</v>
      </c>
      <c r="AL200" s="29" t="s">
        <v>361</v>
      </c>
      <c r="AM200" s="29" t="s">
        <v>361</v>
      </c>
      <c r="AN200" s="29" t="s">
        <v>361</v>
      </c>
      <c r="AO200" s="29" t="s">
        <v>361</v>
      </c>
      <c r="AP200" s="29" t="s">
        <v>361</v>
      </c>
      <c r="AQ200" s="29" t="s">
        <v>361</v>
      </c>
      <c r="AR200" s="29" t="s">
        <v>361</v>
      </c>
      <c r="AS200" s="29" t="s">
        <v>361</v>
      </c>
      <c r="AT200" s="29" t="s">
        <v>361</v>
      </c>
      <c r="AU200" s="29" t="s">
        <v>361</v>
      </c>
      <c r="AV200" s="29" t="s">
        <v>361</v>
      </c>
      <c r="AW200" s="29" t="s">
        <v>361</v>
      </c>
      <c r="AX200" s="29" t="s">
        <v>361</v>
      </c>
      <c r="AY200" s="29" t="s">
        <v>361</v>
      </c>
      <c r="AZ200" s="29" t="s">
        <v>361</v>
      </c>
      <c r="BA200" s="29" t="s">
        <v>361</v>
      </c>
      <c r="BB200" s="29" t="s">
        <v>361</v>
      </c>
      <c r="BC200" s="29" t="s">
        <v>361</v>
      </c>
      <c r="BD200" s="29" t="s">
        <v>361</v>
      </c>
      <c r="BE200" s="29" t="s">
        <v>361</v>
      </c>
      <c r="BF200" s="29" t="s">
        <v>361</v>
      </c>
      <c r="BG200" s="29" t="s">
        <v>361</v>
      </c>
      <c r="BH200" s="29" t="s">
        <v>361</v>
      </c>
      <c r="BI200" s="29" t="s">
        <v>361</v>
      </c>
      <c r="BJ200" s="29" t="s">
        <v>361</v>
      </c>
      <c r="BK200" s="29" t="s">
        <v>361</v>
      </c>
      <c r="BL200" s="29" t="s">
        <v>361</v>
      </c>
      <c r="BM200" s="29" t="s">
        <v>361</v>
      </c>
      <c r="BN200" s="29" t="s">
        <v>361</v>
      </c>
      <c r="BO200" s="29" t="s">
        <v>361</v>
      </c>
      <c r="BP200" s="29" t="s">
        <v>361</v>
      </c>
      <c r="BQ200" s="29" t="s">
        <v>361</v>
      </c>
      <c r="BR200" s="29" t="s">
        <v>361</v>
      </c>
      <c r="BS200" s="29" t="s">
        <v>361</v>
      </c>
      <c r="BT200" s="29" t="s">
        <v>361</v>
      </c>
      <c r="BU200" s="29" t="s">
        <v>361</v>
      </c>
      <c r="BV200" s="29" t="s">
        <v>361</v>
      </c>
      <c r="BW200" s="29" t="s">
        <v>361</v>
      </c>
      <c r="BX200" s="29" t="s">
        <v>361</v>
      </c>
      <c r="BY200" s="29" t="s">
        <v>361</v>
      </c>
      <c r="BZ200" s="29" t="s">
        <v>361</v>
      </c>
      <c r="CA200" s="29" t="s">
        <v>361</v>
      </c>
      <c r="CB200" s="29" t="s">
        <v>361</v>
      </c>
      <c r="CC200" s="29" t="s">
        <v>361</v>
      </c>
      <c r="CD200" s="29" t="s">
        <v>361</v>
      </c>
      <c r="CE200" s="29" t="s">
        <v>361</v>
      </c>
      <c r="CF200" s="29" t="s">
        <v>361</v>
      </c>
      <c r="CG200" s="29" t="s">
        <v>361</v>
      </c>
      <c r="CH200" s="29" t="s">
        <v>361</v>
      </c>
      <c r="CI200" s="29" t="s">
        <v>361</v>
      </c>
      <c r="CJ200" s="29" t="s">
        <v>361</v>
      </c>
      <c r="CK200" s="29" t="s">
        <v>361</v>
      </c>
      <c r="CL200" s="29" t="s">
        <v>361</v>
      </c>
      <c r="CM200" s="29" t="s">
        <v>361</v>
      </c>
      <c r="CN200" s="29" t="s">
        <v>361</v>
      </c>
      <c r="CO200" s="29" t="s">
        <v>361</v>
      </c>
      <c r="CP200" s="29" t="s">
        <v>361</v>
      </c>
      <c r="CQ200" s="29" t="s">
        <v>361</v>
      </c>
      <c r="CR200" s="29" t="s">
        <v>361</v>
      </c>
      <c r="CS200" s="29" t="s">
        <v>361</v>
      </c>
      <c r="CT200" s="29" t="s">
        <v>361</v>
      </c>
    </row>
    <row r="201" spans="1:101" ht="51.75" hidden="1" customHeight="1">
      <c r="A201" s="21">
        <v>195</v>
      </c>
      <c r="B201" s="24">
        <v>284</v>
      </c>
      <c r="C201" s="50" t="s">
        <v>120</v>
      </c>
      <c r="D201" s="55" t="s">
        <v>12</v>
      </c>
      <c r="E201" s="50" t="s">
        <v>188</v>
      </c>
      <c r="F201" s="55" t="s">
        <v>12</v>
      </c>
      <c r="G201" s="50" t="s">
        <v>188</v>
      </c>
      <c r="H201" s="50" t="s">
        <v>693</v>
      </c>
      <c r="I201" s="52" t="s">
        <v>780</v>
      </c>
      <c r="J201" s="24" t="s">
        <v>1631</v>
      </c>
      <c r="K201" s="52" t="s">
        <v>346</v>
      </c>
      <c r="L201" s="24" t="s">
        <v>298</v>
      </c>
      <c r="M201" s="24" t="s">
        <v>186</v>
      </c>
      <c r="N201" s="24"/>
      <c r="O201" s="24"/>
      <c r="P201" s="24"/>
      <c r="Q201" s="24"/>
      <c r="R201" s="24"/>
      <c r="S201" s="21"/>
      <c r="T201" s="24"/>
      <c r="U201" s="24"/>
      <c r="V201" s="24"/>
      <c r="W201" s="24" t="s">
        <v>186</v>
      </c>
      <c r="X201" s="24"/>
      <c r="Y201" s="28">
        <f t="shared" si="76"/>
        <v>1</v>
      </c>
      <c r="Z201" s="24"/>
      <c r="AA201" s="91"/>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t="s">
        <v>753</v>
      </c>
      <c r="BF201" s="24" t="s">
        <v>753</v>
      </c>
      <c r="BG201" s="24" t="s">
        <v>753</v>
      </c>
      <c r="BH201" s="24"/>
      <c r="BI201" s="24"/>
      <c r="BJ201" s="24"/>
      <c r="BK201" s="24">
        <v>2</v>
      </c>
      <c r="BL201" s="24">
        <v>2</v>
      </c>
      <c r="BM201" s="24">
        <v>2</v>
      </c>
      <c r="BN201" s="24">
        <v>2</v>
      </c>
      <c r="BO201" s="24">
        <v>2</v>
      </c>
      <c r="BP201" s="24">
        <v>2</v>
      </c>
      <c r="BQ201" s="24">
        <v>2</v>
      </c>
      <c r="BR201" s="24">
        <v>2</v>
      </c>
      <c r="BS201" s="24">
        <v>2</v>
      </c>
      <c r="BT201" s="24">
        <v>2</v>
      </c>
      <c r="BU201" s="24">
        <v>2</v>
      </c>
      <c r="BV201" s="24">
        <v>2</v>
      </c>
      <c r="BW201" s="24">
        <v>2</v>
      </c>
      <c r="BX201" s="24">
        <v>2</v>
      </c>
      <c r="BY201" s="24">
        <v>2</v>
      </c>
      <c r="BZ201" s="24">
        <v>2</v>
      </c>
      <c r="CA201" s="24">
        <v>2</v>
      </c>
      <c r="CB201" s="24">
        <v>2</v>
      </c>
      <c r="CC201" s="24">
        <v>2</v>
      </c>
      <c r="CD201" s="24">
        <v>2</v>
      </c>
      <c r="CE201" s="24">
        <v>2</v>
      </c>
      <c r="CF201" s="24">
        <v>2</v>
      </c>
      <c r="CG201" s="24">
        <v>2</v>
      </c>
      <c r="CH201" s="24">
        <v>2</v>
      </c>
      <c r="CI201" s="24">
        <v>2</v>
      </c>
      <c r="CJ201" s="24">
        <v>2</v>
      </c>
      <c r="CK201" s="24">
        <v>1</v>
      </c>
      <c r="CL201" s="24">
        <v>2</v>
      </c>
      <c r="CM201" s="57">
        <f>COUNTIF($BK201:$CL201,2)</f>
        <v>27</v>
      </c>
      <c r="CN201" s="67">
        <f>CM201/COUNTA($BK201:$CL201)</f>
        <v>0.9642857142857143</v>
      </c>
      <c r="CO201" s="57">
        <f>COUNTIF($BK201:$CL201,1)</f>
        <v>1</v>
      </c>
      <c r="CP201" s="67">
        <f>CO201/COUNTA($BK201:$CL201)</f>
        <v>3.5714285714285712E-2</v>
      </c>
      <c r="CQ201" s="57">
        <f>COUNTIF($BK201:$CL201,0)</f>
        <v>0</v>
      </c>
      <c r="CR201" s="67">
        <f>CQ201/COUNTA($BK201:$CL201)</f>
        <v>0</v>
      </c>
      <c r="CS201" s="57">
        <f>(((CM201*2)+(CO201*1)+(CQ201*0)))/COUNTA($BK201:$CL201)</f>
        <v>1.9642857142857142</v>
      </c>
      <c r="CT201" s="57" t="str">
        <f t="shared" si="68"/>
        <v>Đạt mục tiêu</v>
      </c>
      <c r="CW201" s="1" t="s">
        <v>1631</v>
      </c>
    </row>
    <row r="202" spans="1:101" hidden="1">
      <c r="A202" s="21">
        <v>196</v>
      </c>
      <c r="B202" s="28">
        <v>285</v>
      </c>
      <c r="C202" s="186" t="s">
        <v>210</v>
      </c>
      <c r="D202" s="186"/>
      <c r="E202" s="186"/>
      <c r="F202" s="29" t="s">
        <v>361</v>
      </c>
      <c r="G202" s="29" t="s">
        <v>361</v>
      </c>
      <c r="H202" s="29" t="s">
        <v>361</v>
      </c>
      <c r="I202" s="29" t="s">
        <v>361</v>
      </c>
      <c r="J202" s="29" t="s">
        <v>361</v>
      </c>
      <c r="K202" s="29" t="s">
        <v>361</v>
      </c>
      <c r="L202" s="29" t="s">
        <v>361</v>
      </c>
      <c r="M202" s="29" t="s">
        <v>361</v>
      </c>
      <c r="N202" s="29" t="s">
        <v>361</v>
      </c>
      <c r="O202" s="29" t="s">
        <v>361</v>
      </c>
      <c r="P202" s="29" t="s">
        <v>361</v>
      </c>
      <c r="Q202" s="29" t="s">
        <v>361</v>
      </c>
      <c r="R202" s="29" t="s">
        <v>361</v>
      </c>
      <c r="S202" s="31" t="s">
        <v>361</v>
      </c>
      <c r="T202" s="29" t="s">
        <v>361</v>
      </c>
      <c r="U202" s="29" t="s">
        <v>361</v>
      </c>
      <c r="V202" s="29" t="s">
        <v>361</v>
      </c>
      <c r="W202" s="29" t="s">
        <v>361</v>
      </c>
      <c r="X202" s="29" t="s">
        <v>361</v>
      </c>
      <c r="Y202" s="28">
        <f t="shared" si="76"/>
        <v>0</v>
      </c>
      <c r="Z202" s="29"/>
      <c r="AA202" s="91"/>
      <c r="AB202" s="29" t="s">
        <v>361</v>
      </c>
      <c r="AC202" s="29" t="s">
        <v>361</v>
      </c>
      <c r="AD202" s="29" t="s">
        <v>361</v>
      </c>
      <c r="AE202" s="29" t="s">
        <v>361</v>
      </c>
      <c r="AF202" s="29" t="s">
        <v>361</v>
      </c>
      <c r="AG202" s="29" t="s">
        <v>361</v>
      </c>
      <c r="AH202" s="29" t="s">
        <v>361</v>
      </c>
      <c r="AI202" s="29" t="s">
        <v>361</v>
      </c>
      <c r="AJ202" s="29" t="s">
        <v>361</v>
      </c>
      <c r="AK202" s="29" t="s">
        <v>361</v>
      </c>
      <c r="AL202" s="29" t="s">
        <v>361</v>
      </c>
      <c r="AM202" s="29" t="s">
        <v>361</v>
      </c>
      <c r="AN202" s="29" t="s">
        <v>361</v>
      </c>
      <c r="AO202" s="29" t="s">
        <v>361</v>
      </c>
      <c r="AP202" s="29" t="s">
        <v>361</v>
      </c>
      <c r="AQ202" s="29" t="s">
        <v>361</v>
      </c>
      <c r="AR202" s="29" t="s">
        <v>361</v>
      </c>
      <c r="AS202" s="29" t="s">
        <v>361</v>
      </c>
      <c r="AT202" s="29" t="s">
        <v>361</v>
      </c>
      <c r="AU202" s="29" t="s">
        <v>361</v>
      </c>
      <c r="AV202" s="29" t="s">
        <v>361</v>
      </c>
      <c r="AW202" s="29" t="s">
        <v>361</v>
      </c>
      <c r="AX202" s="29" t="s">
        <v>361</v>
      </c>
      <c r="AY202" s="29" t="s">
        <v>361</v>
      </c>
      <c r="AZ202" s="29" t="s">
        <v>361</v>
      </c>
      <c r="BA202" s="29" t="s">
        <v>361</v>
      </c>
      <c r="BB202" s="29" t="s">
        <v>361</v>
      </c>
      <c r="BC202" s="29" t="s">
        <v>361</v>
      </c>
      <c r="BD202" s="29" t="s">
        <v>361</v>
      </c>
      <c r="BE202" s="29" t="s">
        <v>361</v>
      </c>
      <c r="BF202" s="29" t="s">
        <v>361</v>
      </c>
      <c r="BG202" s="29" t="s">
        <v>361</v>
      </c>
      <c r="BH202" s="29" t="s">
        <v>361</v>
      </c>
      <c r="BI202" s="29" t="s">
        <v>361</v>
      </c>
      <c r="BJ202" s="29" t="s">
        <v>361</v>
      </c>
      <c r="BK202" s="29" t="s">
        <v>361</v>
      </c>
      <c r="BL202" s="29" t="s">
        <v>361</v>
      </c>
      <c r="BM202" s="29" t="s">
        <v>361</v>
      </c>
      <c r="BN202" s="29" t="s">
        <v>361</v>
      </c>
      <c r="BO202" s="29" t="s">
        <v>361</v>
      </c>
      <c r="BP202" s="29" t="s">
        <v>361</v>
      </c>
      <c r="BQ202" s="29" t="s">
        <v>361</v>
      </c>
      <c r="BR202" s="29" t="s">
        <v>361</v>
      </c>
      <c r="BS202" s="29" t="s">
        <v>361</v>
      </c>
      <c r="BT202" s="29" t="s">
        <v>361</v>
      </c>
      <c r="BU202" s="29" t="s">
        <v>361</v>
      </c>
      <c r="BV202" s="29" t="s">
        <v>361</v>
      </c>
      <c r="BW202" s="29" t="s">
        <v>361</v>
      </c>
      <c r="BX202" s="29" t="s">
        <v>361</v>
      </c>
      <c r="BY202" s="29" t="s">
        <v>361</v>
      </c>
      <c r="BZ202" s="29" t="s">
        <v>361</v>
      </c>
      <c r="CA202" s="29" t="s">
        <v>361</v>
      </c>
      <c r="CB202" s="29" t="s">
        <v>361</v>
      </c>
      <c r="CC202" s="29" t="s">
        <v>361</v>
      </c>
      <c r="CD202" s="29" t="s">
        <v>361</v>
      </c>
      <c r="CE202" s="29" t="s">
        <v>361</v>
      </c>
      <c r="CF202" s="29" t="s">
        <v>361</v>
      </c>
      <c r="CG202" s="29" t="s">
        <v>361</v>
      </c>
      <c r="CH202" s="29" t="s">
        <v>361</v>
      </c>
      <c r="CI202" s="29" t="s">
        <v>361</v>
      </c>
      <c r="CJ202" s="29" t="s">
        <v>361</v>
      </c>
      <c r="CK202" s="29" t="s">
        <v>361</v>
      </c>
      <c r="CL202" s="29" t="s">
        <v>361</v>
      </c>
      <c r="CM202" s="29" t="s">
        <v>361</v>
      </c>
      <c r="CN202" s="29" t="s">
        <v>361</v>
      </c>
      <c r="CO202" s="29" t="s">
        <v>361</v>
      </c>
      <c r="CP202" s="29" t="s">
        <v>361</v>
      </c>
      <c r="CQ202" s="29" t="s">
        <v>361</v>
      </c>
      <c r="CR202" s="29" t="s">
        <v>361</v>
      </c>
      <c r="CS202" s="29" t="s">
        <v>361</v>
      </c>
      <c r="CT202" s="29" t="s">
        <v>361</v>
      </c>
    </row>
    <row r="203" spans="1:101" s="37" customFormat="1" ht="24.75" customHeight="1">
      <c r="A203" s="21">
        <v>37</v>
      </c>
      <c r="B203" s="69">
        <v>289</v>
      </c>
      <c r="C203" s="198" t="s">
        <v>121</v>
      </c>
      <c r="D203" s="259"/>
      <c r="E203" s="259"/>
      <c r="F203" s="259"/>
      <c r="G203" s="199"/>
      <c r="H203" s="200"/>
      <c r="I203" s="29" t="s">
        <v>361</v>
      </c>
      <c r="J203" s="29" t="s">
        <v>361</v>
      </c>
      <c r="K203" s="29" t="s">
        <v>361</v>
      </c>
      <c r="L203" s="29" t="s">
        <v>361</v>
      </c>
      <c r="M203" s="29" t="s">
        <v>361</v>
      </c>
      <c r="N203" s="29" t="s">
        <v>361</v>
      </c>
      <c r="O203" s="29" t="s">
        <v>361</v>
      </c>
      <c r="P203" s="29" t="s">
        <v>361</v>
      </c>
      <c r="Q203" s="29" t="s">
        <v>361</v>
      </c>
      <c r="R203" s="29" t="s">
        <v>361</v>
      </c>
      <c r="S203" s="31" t="s">
        <v>361</v>
      </c>
      <c r="T203" s="29" t="s">
        <v>361</v>
      </c>
      <c r="U203" s="29" t="s">
        <v>361</v>
      </c>
      <c r="V203" s="29" t="s">
        <v>361</v>
      </c>
      <c r="W203" s="29" t="s">
        <v>361</v>
      </c>
      <c r="X203" s="29" t="s">
        <v>361</v>
      </c>
      <c r="Y203" s="28">
        <f t="shared" si="76"/>
        <v>0</v>
      </c>
      <c r="Z203" s="29"/>
      <c r="AA203" s="91">
        <f>AA204+AA218+AA222+AA224+AA225+AA230</f>
        <v>15</v>
      </c>
      <c r="AB203" s="29" t="s">
        <v>361</v>
      </c>
      <c r="AC203" s="29" t="s">
        <v>361</v>
      </c>
      <c r="AD203" s="29" t="s">
        <v>361</v>
      </c>
      <c r="AE203" s="29" t="s">
        <v>361</v>
      </c>
      <c r="AF203" s="29" t="s">
        <v>361</v>
      </c>
      <c r="AG203" s="29" t="s">
        <v>361</v>
      </c>
      <c r="AH203" s="29" t="s">
        <v>361</v>
      </c>
      <c r="AI203" s="29" t="s">
        <v>361</v>
      </c>
      <c r="AJ203" s="29" t="s">
        <v>361</v>
      </c>
      <c r="AK203" s="29" t="s">
        <v>361</v>
      </c>
      <c r="AL203" s="29" t="s">
        <v>361</v>
      </c>
      <c r="AM203" s="29" t="s">
        <v>361</v>
      </c>
      <c r="AN203" s="29" t="s">
        <v>361</v>
      </c>
      <c r="AO203" s="29" t="s">
        <v>361</v>
      </c>
      <c r="AP203" s="29" t="s">
        <v>361</v>
      </c>
      <c r="AQ203" s="29" t="s">
        <v>361</v>
      </c>
      <c r="AR203" s="29" t="s">
        <v>361</v>
      </c>
      <c r="AS203" s="29" t="s">
        <v>361</v>
      </c>
      <c r="AT203" s="29" t="s">
        <v>361</v>
      </c>
      <c r="AU203" s="29" t="s">
        <v>361</v>
      </c>
      <c r="AV203" s="29" t="s">
        <v>361</v>
      </c>
      <c r="AW203" s="29" t="s">
        <v>361</v>
      </c>
      <c r="AX203" s="29" t="s">
        <v>361</v>
      </c>
      <c r="AY203" s="29" t="s">
        <v>361</v>
      </c>
      <c r="AZ203" s="29" t="s">
        <v>361</v>
      </c>
      <c r="BA203" s="29" t="s">
        <v>361</v>
      </c>
      <c r="BB203" s="29" t="s">
        <v>361</v>
      </c>
      <c r="BC203" s="29" t="s">
        <v>361</v>
      </c>
      <c r="BD203" s="29" t="s">
        <v>361</v>
      </c>
      <c r="BE203" s="29" t="s">
        <v>361</v>
      </c>
      <c r="BF203" s="29" t="s">
        <v>361</v>
      </c>
      <c r="BG203" s="29" t="s">
        <v>361</v>
      </c>
      <c r="BH203" s="29" t="s">
        <v>361</v>
      </c>
      <c r="BI203" s="29" t="s">
        <v>361</v>
      </c>
      <c r="BJ203" s="29" t="s">
        <v>361</v>
      </c>
      <c r="BK203" s="29" t="s">
        <v>361</v>
      </c>
      <c r="BL203" s="29" t="s">
        <v>361</v>
      </c>
      <c r="BM203" s="29" t="s">
        <v>361</v>
      </c>
      <c r="BN203" s="29" t="s">
        <v>361</v>
      </c>
      <c r="BO203" s="29" t="s">
        <v>361</v>
      </c>
      <c r="BP203" s="29" t="s">
        <v>361</v>
      </c>
      <c r="BQ203" s="29" t="s">
        <v>361</v>
      </c>
      <c r="BR203" s="29" t="s">
        <v>361</v>
      </c>
      <c r="BS203" s="29" t="s">
        <v>361</v>
      </c>
      <c r="BT203" s="29" t="s">
        <v>361</v>
      </c>
      <c r="BU203" s="29" t="s">
        <v>361</v>
      </c>
      <c r="BV203" s="29" t="s">
        <v>361</v>
      </c>
      <c r="BW203" s="29" t="s">
        <v>361</v>
      </c>
      <c r="BX203" s="29" t="s">
        <v>361</v>
      </c>
      <c r="BY203" s="29" t="s">
        <v>361</v>
      </c>
      <c r="BZ203" s="29" t="s">
        <v>361</v>
      </c>
      <c r="CA203" s="29" t="s">
        <v>361</v>
      </c>
      <c r="CB203" s="29" t="s">
        <v>361</v>
      </c>
      <c r="CC203" s="29" t="s">
        <v>361</v>
      </c>
      <c r="CD203" s="29" t="s">
        <v>361</v>
      </c>
      <c r="CE203" s="29" t="s">
        <v>361</v>
      </c>
      <c r="CF203" s="29" t="s">
        <v>361</v>
      </c>
      <c r="CG203" s="29" t="s">
        <v>361</v>
      </c>
      <c r="CH203" s="29" t="s">
        <v>361</v>
      </c>
      <c r="CI203" s="29" t="s">
        <v>361</v>
      </c>
      <c r="CJ203" s="29" t="s">
        <v>361</v>
      </c>
      <c r="CK203" s="29" t="s">
        <v>361</v>
      </c>
      <c r="CL203" s="29" t="s">
        <v>361</v>
      </c>
      <c r="CM203" s="29" t="s">
        <v>361</v>
      </c>
      <c r="CN203" s="29" t="s">
        <v>361</v>
      </c>
      <c r="CO203" s="29" t="s">
        <v>361</v>
      </c>
      <c r="CP203" s="29" t="s">
        <v>361</v>
      </c>
      <c r="CQ203" s="29" t="s">
        <v>361</v>
      </c>
      <c r="CR203" s="29" t="s">
        <v>361</v>
      </c>
      <c r="CS203" s="29" t="s">
        <v>361</v>
      </c>
      <c r="CT203" s="29" t="s">
        <v>361</v>
      </c>
    </row>
    <row r="204" spans="1:101" s="37" customFormat="1" ht="21.75" customHeight="1">
      <c r="A204" s="21">
        <v>38</v>
      </c>
      <c r="B204" s="69">
        <v>290</v>
      </c>
      <c r="C204" s="198" t="s">
        <v>322</v>
      </c>
      <c r="D204" s="259"/>
      <c r="E204" s="259"/>
      <c r="F204" s="259"/>
      <c r="G204" s="199"/>
      <c r="H204" s="200"/>
      <c r="I204" s="29" t="s">
        <v>361</v>
      </c>
      <c r="J204" s="29" t="s">
        <v>361</v>
      </c>
      <c r="K204" s="29" t="s">
        <v>361</v>
      </c>
      <c r="L204" s="29" t="s">
        <v>361</v>
      </c>
      <c r="M204" s="29" t="s">
        <v>361</v>
      </c>
      <c r="N204" s="29" t="s">
        <v>361</v>
      </c>
      <c r="O204" s="29" t="s">
        <v>361</v>
      </c>
      <c r="P204" s="29" t="s">
        <v>361</v>
      </c>
      <c r="Q204" s="29" t="s">
        <v>361</v>
      </c>
      <c r="R204" s="29" t="s">
        <v>361</v>
      </c>
      <c r="S204" s="31" t="s">
        <v>361</v>
      </c>
      <c r="T204" s="29" t="s">
        <v>361</v>
      </c>
      <c r="U204" s="29" t="s">
        <v>361</v>
      </c>
      <c r="V204" s="29" t="s">
        <v>361</v>
      </c>
      <c r="W204" s="29" t="s">
        <v>361</v>
      </c>
      <c r="X204" s="29" t="s">
        <v>361</v>
      </c>
      <c r="Y204" s="28">
        <f t="shared" si="76"/>
        <v>0</v>
      </c>
      <c r="Z204" s="29"/>
      <c r="AA204" s="91">
        <f>SUM(AA205:AA217)</f>
        <v>6</v>
      </c>
      <c r="AB204" s="29" t="s">
        <v>361</v>
      </c>
      <c r="AC204" s="29" t="s">
        <v>361</v>
      </c>
      <c r="AD204" s="29" t="s">
        <v>361</v>
      </c>
      <c r="AE204" s="29" t="s">
        <v>361</v>
      </c>
      <c r="AF204" s="29" t="s">
        <v>361</v>
      </c>
      <c r="AG204" s="29" t="s">
        <v>361</v>
      </c>
      <c r="AH204" s="29" t="s">
        <v>361</v>
      </c>
      <c r="AI204" s="29" t="s">
        <v>361</v>
      </c>
      <c r="AJ204" s="29" t="s">
        <v>361</v>
      </c>
      <c r="AK204" s="29" t="s">
        <v>361</v>
      </c>
      <c r="AL204" s="29" t="s">
        <v>361</v>
      </c>
      <c r="AM204" s="29" t="s">
        <v>361</v>
      </c>
      <c r="AN204" s="29" t="s">
        <v>361</v>
      </c>
      <c r="AO204" s="29" t="s">
        <v>361</v>
      </c>
      <c r="AP204" s="29" t="s">
        <v>361</v>
      </c>
      <c r="AQ204" s="29" t="s">
        <v>361</v>
      </c>
      <c r="AR204" s="29" t="s">
        <v>361</v>
      </c>
      <c r="AS204" s="29" t="s">
        <v>361</v>
      </c>
      <c r="AT204" s="29" t="s">
        <v>361</v>
      </c>
      <c r="AU204" s="29" t="s">
        <v>361</v>
      </c>
      <c r="AV204" s="29" t="s">
        <v>361</v>
      </c>
      <c r="AW204" s="29" t="s">
        <v>361</v>
      </c>
      <c r="AX204" s="29" t="s">
        <v>361</v>
      </c>
      <c r="AY204" s="29" t="s">
        <v>361</v>
      </c>
      <c r="AZ204" s="29" t="s">
        <v>361</v>
      </c>
      <c r="BA204" s="29" t="s">
        <v>361</v>
      </c>
      <c r="BB204" s="29" t="s">
        <v>361</v>
      </c>
      <c r="BC204" s="29" t="s">
        <v>361</v>
      </c>
      <c r="BD204" s="29" t="s">
        <v>361</v>
      </c>
      <c r="BE204" s="29" t="s">
        <v>361</v>
      </c>
      <c r="BF204" s="29" t="s">
        <v>361</v>
      </c>
      <c r="BG204" s="29" t="s">
        <v>361</v>
      </c>
      <c r="BH204" s="29" t="s">
        <v>361</v>
      </c>
      <c r="BI204" s="29" t="s">
        <v>361</v>
      </c>
      <c r="BJ204" s="29" t="s">
        <v>361</v>
      </c>
      <c r="BK204" s="29" t="s">
        <v>361</v>
      </c>
      <c r="BL204" s="29" t="s">
        <v>361</v>
      </c>
      <c r="BM204" s="29" t="s">
        <v>361</v>
      </c>
      <c r="BN204" s="29" t="s">
        <v>361</v>
      </c>
      <c r="BO204" s="29" t="s">
        <v>361</v>
      </c>
      <c r="BP204" s="29" t="s">
        <v>361</v>
      </c>
      <c r="BQ204" s="29" t="s">
        <v>361</v>
      </c>
      <c r="BR204" s="29" t="s">
        <v>361</v>
      </c>
      <c r="BS204" s="29" t="s">
        <v>361</v>
      </c>
      <c r="BT204" s="29" t="s">
        <v>361</v>
      </c>
      <c r="BU204" s="29" t="s">
        <v>361</v>
      </c>
      <c r="BV204" s="29" t="s">
        <v>361</v>
      </c>
      <c r="BW204" s="29" t="s">
        <v>361</v>
      </c>
      <c r="BX204" s="29" t="s">
        <v>361</v>
      </c>
      <c r="BY204" s="29" t="s">
        <v>361</v>
      </c>
      <c r="BZ204" s="29" t="s">
        <v>361</v>
      </c>
      <c r="CA204" s="29" t="s">
        <v>361</v>
      </c>
      <c r="CB204" s="29" t="s">
        <v>361</v>
      </c>
      <c r="CC204" s="29" t="s">
        <v>361</v>
      </c>
      <c r="CD204" s="29" t="s">
        <v>361</v>
      </c>
      <c r="CE204" s="29" t="s">
        <v>361</v>
      </c>
      <c r="CF204" s="29" t="s">
        <v>361</v>
      </c>
      <c r="CG204" s="29" t="s">
        <v>361</v>
      </c>
      <c r="CH204" s="29" t="s">
        <v>361</v>
      </c>
      <c r="CI204" s="29" t="s">
        <v>361</v>
      </c>
      <c r="CJ204" s="29" t="s">
        <v>361</v>
      </c>
      <c r="CK204" s="29" t="s">
        <v>361</v>
      </c>
      <c r="CL204" s="29" t="s">
        <v>361</v>
      </c>
      <c r="CM204" s="29" t="s">
        <v>361</v>
      </c>
      <c r="CN204" s="29" t="s">
        <v>361</v>
      </c>
      <c r="CO204" s="29" t="s">
        <v>361</v>
      </c>
      <c r="CP204" s="29" t="s">
        <v>361</v>
      </c>
      <c r="CQ204" s="29" t="s">
        <v>361</v>
      </c>
      <c r="CR204" s="29" t="s">
        <v>361</v>
      </c>
      <c r="CS204" s="29" t="s">
        <v>361</v>
      </c>
      <c r="CT204" s="29" t="s">
        <v>361</v>
      </c>
    </row>
    <row r="205" spans="1:101" s="2" customFormat="1" ht="51" customHeight="1">
      <c r="A205" s="21">
        <v>39</v>
      </c>
      <c r="B205" s="24">
        <v>293</v>
      </c>
      <c r="C205" s="181" t="s">
        <v>194</v>
      </c>
      <c r="D205" s="181" t="s">
        <v>10</v>
      </c>
      <c r="E205" s="181" t="s">
        <v>93</v>
      </c>
      <c r="F205" s="181" t="s">
        <v>12</v>
      </c>
      <c r="G205" s="30" t="s">
        <v>622</v>
      </c>
      <c r="H205" s="144" t="s">
        <v>1526</v>
      </c>
      <c r="I205" s="52" t="s">
        <v>780</v>
      </c>
      <c r="J205" s="24" t="s">
        <v>497</v>
      </c>
      <c r="K205" s="52" t="s">
        <v>346</v>
      </c>
      <c r="L205" s="24" t="s">
        <v>298</v>
      </c>
      <c r="M205" s="24" t="s">
        <v>186</v>
      </c>
      <c r="N205" s="24" t="s">
        <v>186</v>
      </c>
      <c r="O205" s="32"/>
      <c r="P205" s="32"/>
      <c r="Q205" s="32"/>
      <c r="R205" s="32"/>
      <c r="S205" s="31"/>
      <c r="T205" s="32"/>
      <c r="U205" s="32"/>
      <c r="V205" s="32"/>
      <c r="W205" s="32"/>
      <c r="X205" s="32"/>
      <c r="Y205" s="28">
        <f t="shared" si="76"/>
        <v>1</v>
      </c>
      <c r="Z205" s="32"/>
      <c r="AA205" s="136"/>
      <c r="AB205" s="24"/>
      <c r="AC205" s="24"/>
      <c r="AD205" s="24" t="s">
        <v>754</v>
      </c>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v>2</v>
      </c>
      <c r="BL205" s="24">
        <v>2</v>
      </c>
      <c r="BM205" s="24">
        <v>2</v>
      </c>
      <c r="BN205" s="57">
        <v>2</v>
      </c>
      <c r="BO205" s="57">
        <v>2</v>
      </c>
      <c r="BP205" s="24">
        <v>2</v>
      </c>
      <c r="BQ205" s="24">
        <v>2</v>
      </c>
      <c r="BR205" s="24">
        <v>2</v>
      </c>
      <c r="BS205" s="24">
        <v>2</v>
      </c>
      <c r="BT205" s="24">
        <v>2</v>
      </c>
      <c r="BU205" s="24">
        <v>2</v>
      </c>
      <c r="BV205" s="24">
        <v>2</v>
      </c>
      <c r="BW205" s="24">
        <v>2</v>
      </c>
      <c r="BX205" s="24">
        <v>1</v>
      </c>
      <c r="BY205" s="24">
        <v>2</v>
      </c>
      <c r="BZ205" s="24">
        <v>1</v>
      </c>
      <c r="CA205" s="24">
        <v>2</v>
      </c>
      <c r="CB205" s="24">
        <v>2</v>
      </c>
      <c r="CC205" s="57">
        <v>2</v>
      </c>
      <c r="CD205" s="57">
        <v>2</v>
      </c>
      <c r="CE205" s="57">
        <v>2</v>
      </c>
      <c r="CF205" s="24">
        <v>2</v>
      </c>
      <c r="CG205" s="24">
        <v>2</v>
      </c>
      <c r="CH205" s="24">
        <v>2</v>
      </c>
      <c r="CI205" s="24">
        <v>2</v>
      </c>
      <c r="CJ205" s="24">
        <v>2</v>
      </c>
      <c r="CK205" s="24">
        <v>1</v>
      </c>
      <c r="CL205" s="24">
        <v>1</v>
      </c>
      <c r="CM205" s="57">
        <f t="shared" ref="CM205:CM217" si="77">COUNTIF($BK205:$CL205,2)</f>
        <v>24</v>
      </c>
      <c r="CN205" s="67">
        <f t="shared" ref="CN205:CN217" si="78">CM205/COUNTA($BK205:$CL205)</f>
        <v>0.8571428571428571</v>
      </c>
      <c r="CO205" s="57">
        <f t="shared" ref="CO205:CO217" si="79">COUNTIF($BK205:$CL205,1)</f>
        <v>4</v>
      </c>
      <c r="CP205" s="67">
        <f t="shared" ref="CP205:CP217" si="80">CO205/COUNTA($BK205:$CL205)</f>
        <v>0.14285714285714285</v>
      </c>
      <c r="CQ205" s="57">
        <f t="shared" ref="CQ205:CQ217" si="81">COUNTIF($BK205:$CL205,0)</f>
        <v>0</v>
      </c>
      <c r="CR205" s="67">
        <f t="shared" ref="CR205:CR217" si="82">CQ205/COUNTA($BK205:$CL205)</f>
        <v>0</v>
      </c>
      <c r="CS205" s="57">
        <f t="shared" ref="CS205:CS217" si="83">(((CM205*2)+(CO205*1)+(CQ205*0)))/COUNTA($BK205:$CL205)</f>
        <v>1.8571428571428572</v>
      </c>
      <c r="CT205" s="57" t="str">
        <f t="shared" si="68"/>
        <v>Đạt mục tiêu</v>
      </c>
    </row>
    <row r="206" spans="1:101" ht="69" hidden="1" customHeight="1">
      <c r="A206" s="21">
        <v>200</v>
      </c>
      <c r="B206" s="24">
        <v>296</v>
      </c>
      <c r="C206" s="190"/>
      <c r="D206" s="190"/>
      <c r="E206" s="190"/>
      <c r="F206" s="190"/>
      <c r="G206" s="30" t="s">
        <v>473</v>
      </c>
      <c r="H206" s="144" t="s">
        <v>401</v>
      </c>
      <c r="I206" s="52" t="s">
        <v>780</v>
      </c>
      <c r="J206" s="24" t="s">
        <v>497</v>
      </c>
      <c r="K206" s="52" t="s">
        <v>346</v>
      </c>
      <c r="L206" s="24" t="s">
        <v>298</v>
      </c>
      <c r="M206" s="24" t="s">
        <v>186</v>
      </c>
      <c r="N206" s="32"/>
      <c r="O206" s="24"/>
      <c r="P206" s="24" t="s">
        <v>186</v>
      </c>
      <c r="Q206" s="32"/>
      <c r="R206" s="32"/>
      <c r="S206" s="31"/>
      <c r="T206" s="32"/>
      <c r="U206" s="32"/>
      <c r="V206" s="32"/>
      <c r="W206" s="32"/>
      <c r="X206" s="32"/>
      <c r="Y206" s="28">
        <v>1</v>
      </c>
      <c r="Z206" s="32"/>
      <c r="AA206" s="91">
        <v>1</v>
      </c>
      <c r="AB206" s="24"/>
      <c r="AC206" s="24"/>
      <c r="AD206" s="24"/>
      <c r="AE206" s="24"/>
      <c r="AF206" s="24"/>
      <c r="AG206" s="24"/>
      <c r="AH206" s="24"/>
      <c r="AI206" s="24" t="s">
        <v>754</v>
      </c>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v>2</v>
      </c>
      <c r="BL206" s="24">
        <v>2</v>
      </c>
      <c r="BM206" s="24">
        <v>2</v>
      </c>
      <c r="BN206" s="24">
        <v>2</v>
      </c>
      <c r="BO206" s="24">
        <v>2</v>
      </c>
      <c r="BP206" s="24">
        <v>2</v>
      </c>
      <c r="BQ206" s="24">
        <v>2</v>
      </c>
      <c r="BR206" s="24">
        <v>2</v>
      </c>
      <c r="BS206" s="24">
        <v>2</v>
      </c>
      <c r="BT206" s="24">
        <v>2</v>
      </c>
      <c r="BU206" s="24">
        <v>2</v>
      </c>
      <c r="BV206" s="24">
        <v>2</v>
      </c>
      <c r="BW206" s="24">
        <v>2</v>
      </c>
      <c r="BX206" s="24">
        <v>1</v>
      </c>
      <c r="BY206" s="24">
        <v>2</v>
      </c>
      <c r="BZ206" s="24">
        <v>1</v>
      </c>
      <c r="CA206" s="24">
        <v>2</v>
      </c>
      <c r="CB206" s="24">
        <v>2</v>
      </c>
      <c r="CC206" s="24">
        <v>2</v>
      </c>
      <c r="CD206" s="24">
        <v>2</v>
      </c>
      <c r="CE206" s="24">
        <v>2</v>
      </c>
      <c r="CF206" s="24">
        <v>2</v>
      </c>
      <c r="CG206" s="24">
        <v>2</v>
      </c>
      <c r="CH206" s="24">
        <v>2</v>
      </c>
      <c r="CI206" s="24">
        <v>2</v>
      </c>
      <c r="CJ206" s="24">
        <v>2</v>
      </c>
      <c r="CK206" s="24">
        <v>1</v>
      </c>
      <c r="CL206" s="24">
        <v>1</v>
      </c>
      <c r="CM206" s="57">
        <f t="shared" si="77"/>
        <v>24</v>
      </c>
      <c r="CN206" s="67">
        <f t="shared" si="78"/>
        <v>0.8571428571428571</v>
      </c>
      <c r="CO206" s="57">
        <f t="shared" si="79"/>
        <v>4</v>
      </c>
      <c r="CP206" s="67">
        <f t="shared" si="80"/>
        <v>0.14285714285714285</v>
      </c>
      <c r="CQ206" s="57">
        <f t="shared" si="81"/>
        <v>0</v>
      </c>
      <c r="CR206" s="67">
        <f t="shared" si="82"/>
        <v>0</v>
      </c>
      <c r="CS206" s="57">
        <f t="shared" si="83"/>
        <v>1.8571428571428572</v>
      </c>
      <c r="CT206" s="57" t="str">
        <f t="shared" si="68"/>
        <v>Đạt mục tiêu</v>
      </c>
    </row>
    <row r="207" spans="1:101" ht="51" hidden="1" customHeight="1">
      <c r="A207" s="21">
        <v>201</v>
      </c>
      <c r="B207" s="24">
        <v>299</v>
      </c>
      <c r="C207" s="190"/>
      <c r="D207" s="190"/>
      <c r="E207" s="190"/>
      <c r="F207" s="190"/>
      <c r="G207" s="30" t="s">
        <v>482</v>
      </c>
      <c r="H207" s="144" t="s">
        <v>1431</v>
      </c>
      <c r="I207" s="52" t="s">
        <v>780</v>
      </c>
      <c r="J207" s="24" t="s">
        <v>497</v>
      </c>
      <c r="K207" s="52" t="s">
        <v>346</v>
      </c>
      <c r="L207" s="24" t="s">
        <v>298</v>
      </c>
      <c r="M207" s="24" t="s">
        <v>186</v>
      </c>
      <c r="N207" s="32"/>
      <c r="O207" s="32"/>
      <c r="P207" s="32"/>
      <c r="Q207" s="32"/>
      <c r="R207" s="24" t="s">
        <v>186</v>
      </c>
      <c r="S207" s="31"/>
      <c r="T207" s="32"/>
      <c r="U207" s="32"/>
      <c r="V207" s="32"/>
      <c r="W207" s="32"/>
      <c r="X207" s="32"/>
      <c r="Y207" s="28">
        <v>1</v>
      </c>
      <c r="Z207" s="32"/>
      <c r="AA207" s="91">
        <v>1</v>
      </c>
      <c r="AB207" s="24"/>
      <c r="AC207" s="24"/>
      <c r="AD207" s="24"/>
      <c r="AE207" s="24"/>
      <c r="AF207" s="24"/>
      <c r="AG207" s="24"/>
      <c r="AH207" s="24"/>
      <c r="AI207" s="24"/>
      <c r="AJ207" s="24"/>
      <c r="AK207" s="24"/>
      <c r="AL207" s="24"/>
      <c r="AM207" s="24"/>
      <c r="AN207" s="24"/>
      <c r="AO207" s="24" t="s">
        <v>754</v>
      </c>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v>2</v>
      </c>
      <c r="BL207" s="24">
        <v>2</v>
      </c>
      <c r="BM207" s="24">
        <v>2</v>
      </c>
      <c r="BN207" s="24">
        <v>2</v>
      </c>
      <c r="BO207" s="24">
        <v>2</v>
      </c>
      <c r="BP207" s="24">
        <v>2</v>
      </c>
      <c r="BQ207" s="24">
        <v>2</v>
      </c>
      <c r="BR207" s="24">
        <v>2</v>
      </c>
      <c r="BS207" s="24">
        <v>2</v>
      </c>
      <c r="BT207" s="24">
        <v>2</v>
      </c>
      <c r="BU207" s="24">
        <v>2</v>
      </c>
      <c r="BV207" s="24">
        <v>2</v>
      </c>
      <c r="BW207" s="24">
        <v>2</v>
      </c>
      <c r="BX207" s="24">
        <v>2</v>
      </c>
      <c r="BY207" s="24">
        <v>2</v>
      </c>
      <c r="BZ207" s="24">
        <v>1</v>
      </c>
      <c r="CA207" s="24">
        <v>2</v>
      </c>
      <c r="CB207" s="24">
        <v>2</v>
      </c>
      <c r="CC207" s="24">
        <v>2</v>
      </c>
      <c r="CD207" s="24">
        <v>2</v>
      </c>
      <c r="CE207" s="24">
        <v>2</v>
      </c>
      <c r="CF207" s="24">
        <v>2</v>
      </c>
      <c r="CG207" s="24">
        <v>2</v>
      </c>
      <c r="CH207" s="24">
        <v>2</v>
      </c>
      <c r="CI207" s="24">
        <v>2</v>
      </c>
      <c r="CJ207" s="24">
        <v>2</v>
      </c>
      <c r="CK207" s="24">
        <v>1</v>
      </c>
      <c r="CL207" s="24">
        <v>2</v>
      </c>
      <c r="CM207" s="57">
        <f t="shared" si="77"/>
        <v>26</v>
      </c>
      <c r="CN207" s="67">
        <f t="shared" si="78"/>
        <v>0.9285714285714286</v>
      </c>
      <c r="CO207" s="57">
        <f t="shared" si="79"/>
        <v>2</v>
      </c>
      <c r="CP207" s="67">
        <f t="shared" si="80"/>
        <v>7.1428571428571425E-2</v>
      </c>
      <c r="CQ207" s="57">
        <f t="shared" si="81"/>
        <v>0</v>
      </c>
      <c r="CR207" s="67">
        <f t="shared" si="82"/>
        <v>0</v>
      </c>
      <c r="CS207" s="57">
        <f t="shared" si="83"/>
        <v>1.9285714285714286</v>
      </c>
      <c r="CT207" s="57" t="str">
        <f t="shared" si="68"/>
        <v>Đạt mục tiêu</v>
      </c>
    </row>
    <row r="208" spans="1:101" ht="51" hidden="1" customHeight="1">
      <c r="A208" s="21">
        <v>202</v>
      </c>
      <c r="B208" s="24"/>
      <c r="C208" s="190"/>
      <c r="D208" s="190"/>
      <c r="E208" s="190"/>
      <c r="F208" s="190"/>
      <c r="G208" s="30" t="s">
        <v>1123</v>
      </c>
      <c r="H208" s="144" t="s">
        <v>1127</v>
      </c>
      <c r="I208" s="52" t="s">
        <v>780</v>
      </c>
      <c r="J208" s="24" t="s">
        <v>497</v>
      </c>
      <c r="K208" s="52" t="s">
        <v>346</v>
      </c>
      <c r="L208" s="24" t="s">
        <v>298</v>
      </c>
      <c r="M208" s="24" t="s">
        <v>186</v>
      </c>
      <c r="N208" s="32"/>
      <c r="O208" s="32"/>
      <c r="P208" s="32"/>
      <c r="Q208" s="32"/>
      <c r="R208" s="32"/>
      <c r="S208" s="31"/>
      <c r="T208" s="24" t="s">
        <v>186</v>
      </c>
      <c r="U208" s="32"/>
      <c r="V208" s="24"/>
      <c r="W208" s="24"/>
      <c r="X208" s="32"/>
      <c r="Y208" s="28">
        <v>1</v>
      </c>
      <c r="Z208" s="32"/>
      <c r="AA208" s="91">
        <v>1</v>
      </c>
      <c r="AB208" s="24"/>
      <c r="AC208" s="24"/>
      <c r="AD208" s="24"/>
      <c r="AE208" s="24"/>
      <c r="AF208" s="24"/>
      <c r="AG208" s="24"/>
      <c r="AH208" s="24"/>
      <c r="AI208" s="24"/>
      <c r="AJ208" s="24"/>
      <c r="AK208" s="24"/>
      <c r="AL208" s="24"/>
      <c r="AM208" s="24"/>
      <c r="AN208" s="24"/>
      <c r="AO208" s="24"/>
      <c r="AP208" s="24"/>
      <c r="AQ208" s="24"/>
      <c r="AR208" s="24"/>
      <c r="AS208" s="24"/>
      <c r="AT208" s="24"/>
      <c r="AU208" s="24"/>
      <c r="AV208" s="24" t="s">
        <v>754</v>
      </c>
      <c r="AW208" s="24"/>
      <c r="AX208" s="24"/>
      <c r="AY208" s="24"/>
      <c r="AZ208" s="24"/>
      <c r="BA208" s="24"/>
      <c r="BB208" s="24"/>
      <c r="BC208" s="24"/>
      <c r="BD208" s="24"/>
      <c r="BE208" s="24"/>
      <c r="BF208" s="24"/>
      <c r="BG208" s="24"/>
      <c r="BH208" s="24"/>
      <c r="BI208" s="24"/>
      <c r="BJ208" s="24"/>
      <c r="BK208" s="24">
        <v>2</v>
      </c>
      <c r="BL208" s="24">
        <v>2</v>
      </c>
      <c r="BM208" s="24">
        <v>2</v>
      </c>
      <c r="BN208" s="24">
        <v>2</v>
      </c>
      <c r="BO208" s="24">
        <v>2</v>
      </c>
      <c r="BP208" s="24">
        <v>2</v>
      </c>
      <c r="BQ208" s="24">
        <v>2</v>
      </c>
      <c r="BR208" s="24">
        <v>2</v>
      </c>
      <c r="BS208" s="24">
        <v>2</v>
      </c>
      <c r="BT208" s="24">
        <v>2</v>
      </c>
      <c r="BU208" s="24">
        <v>2</v>
      </c>
      <c r="BV208" s="24">
        <v>2</v>
      </c>
      <c r="BW208" s="24">
        <v>2</v>
      </c>
      <c r="BX208" s="24">
        <v>2</v>
      </c>
      <c r="BY208" s="24">
        <v>2</v>
      </c>
      <c r="BZ208" s="24">
        <v>2</v>
      </c>
      <c r="CA208" s="24">
        <v>2</v>
      </c>
      <c r="CB208" s="24">
        <v>2</v>
      </c>
      <c r="CC208" s="24">
        <v>2</v>
      </c>
      <c r="CD208" s="24">
        <v>2</v>
      </c>
      <c r="CE208" s="24">
        <v>2</v>
      </c>
      <c r="CF208" s="24">
        <v>2</v>
      </c>
      <c r="CG208" s="24">
        <v>2</v>
      </c>
      <c r="CH208" s="24">
        <v>2</v>
      </c>
      <c r="CI208" s="24">
        <v>2</v>
      </c>
      <c r="CJ208" s="24">
        <v>2</v>
      </c>
      <c r="CK208" s="24">
        <v>2</v>
      </c>
      <c r="CL208" s="24">
        <v>2</v>
      </c>
      <c r="CM208" s="57">
        <f t="shared" si="77"/>
        <v>28</v>
      </c>
      <c r="CN208" s="67">
        <f t="shared" si="78"/>
        <v>1</v>
      </c>
      <c r="CO208" s="57">
        <f t="shared" si="79"/>
        <v>0</v>
      </c>
      <c r="CP208" s="67">
        <f t="shared" si="80"/>
        <v>0</v>
      </c>
      <c r="CQ208" s="57">
        <f t="shared" si="81"/>
        <v>0</v>
      </c>
      <c r="CR208" s="67">
        <f t="shared" si="82"/>
        <v>0</v>
      </c>
      <c r="CS208" s="57">
        <f t="shared" si="83"/>
        <v>2</v>
      </c>
      <c r="CT208" s="57" t="str">
        <f t="shared" si="68"/>
        <v>Đạt mục tiêu</v>
      </c>
    </row>
    <row r="209" spans="1:98" ht="51" hidden="1" customHeight="1">
      <c r="A209" s="21">
        <v>203</v>
      </c>
      <c r="B209" s="24"/>
      <c r="C209" s="51" t="s">
        <v>193</v>
      </c>
      <c r="D209" s="51" t="s">
        <v>10</v>
      </c>
      <c r="E209" s="51" t="s">
        <v>94</v>
      </c>
      <c r="F209" s="51" t="s">
        <v>12</v>
      </c>
      <c r="G209" s="50" t="s">
        <v>94</v>
      </c>
      <c r="H209" s="144" t="s">
        <v>1423</v>
      </c>
      <c r="I209" s="52" t="s">
        <v>780</v>
      </c>
      <c r="J209" s="24" t="s">
        <v>497</v>
      </c>
      <c r="K209" s="52" t="s">
        <v>346</v>
      </c>
      <c r="L209" s="24" t="s">
        <v>298</v>
      </c>
      <c r="M209" s="24" t="s">
        <v>186</v>
      </c>
      <c r="N209" s="24"/>
      <c r="O209" s="24" t="s">
        <v>186</v>
      </c>
      <c r="P209" s="32"/>
      <c r="Q209" s="32"/>
      <c r="R209" s="32"/>
      <c r="S209" s="31"/>
      <c r="T209" s="32"/>
      <c r="U209" s="32"/>
      <c r="V209" s="70"/>
      <c r="W209" s="70"/>
      <c r="X209" s="32"/>
      <c r="Y209" s="28">
        <v>1</v>
      </c>
      <c r="Z209" s="32"/>
      <c r="AA209" s="91">
        <v>1</v>
      </c>
      <c r="AB209" s="24"/>
      <c r="AC209" s="24"/>
      <c r="AD209" s="24"/>
      <c r="AE209" s="24"/>
      <c r="AF209" s="24" t="s">
        <v>754</v>
      </c>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v>2</v>
      </c>
      <c r="BL209" s="24">
        <v>2</v>
      </c>
      <c r="BM209" s="24">
        <v>2</v>
      </c>
      <c r="BN209" s="24">
        <v>2</v>
      </c>
      <c r="BO209" s="24">
        <v>2</v>
      </c>
      <c r="BP209" s="24">
        <v>2</v>
      </c>
      <c r="BQ209" s="24">
        <v>2</v>
      </c>
      <c r="BR209" s="24">
        <v>2</v>
      </c>
      <c r="BS209" s="24">
        <v>2</v>
      </c>
      <c r="BT209" s="24">
        <v>2</v>
      </c>
      <c r="BU209" s="24">
        <v>2</v>
      </c>
      <c r="BV209" s="24">
        <v>2</v>
      </c>
      <c r="BW209" s="24">
        <v>2</v>
      </c>
      <c r="BX209" s="24">
        <v>1</v>
      </c>
      <c r="BY209" s="24">
        <v>1</v>
      </c>
      <c r="BZ209" s="24">
        <v>1</v>
      </c>
      <c r="CA209" s="24">
        <v>2</v>
      </c>
      <c r="CB209" s="24">
        <v>2</v>
      </c>
      <c r="CC209" s="24">
        <v>2</v>
      </c>
      <c r="CD209" s="24">
        <v>2</v>
      </c>
      <c r="CE209" s="24">
        <v>2</v>
      </c>
      <c r="CF209" s="24">
        <v>2</v>
      </c>
      <c r="CG209" s="24">
        <v>2</v>
      </c>
      <c r="CH209" s="24">
        <v>2</v>
      </c>
      <c r="CI209" s="24">
        <v>2</v>
      </c>
      <c r="CJ209" s="24">
        <v>2</v>
      </c>
      <c r="CK209" s="24">
        <v>1</v>
      </c>
      <c r="CL209" s="24">
        <v>1</v>
      </c>
      <c r="CM209" s="57">
        <f t="shared" si="77"/>
        <v>23</v>
      </c>
      <c r="CN209" s="67">
        <f t="shared" si="78"/>
        <v>0.8214285714285714</v>
      </c>
      <c r="CO209" s="57">
        <f t="shared" si="79"/>
        <v>5</v>
      </c>
      <c r="CP209" s="67">
        <f t="shared" si="80"/>
        <v>0.17857142857142858</v>
      </c>
      <c r="CQ209" s="57">
        <f t="shared" si="81"/>
        <v>0</v>
      </c>
      <c r="CR209" s="67">
        <f t="shared" si="82"/>
        <v>0</v>
      </c>
      <c r="CS209" s="57">
        <f t="shared" si="83"/>
        <v>1.8214285714285714</v>
      </c>
      <c r="CT209" s="57" t="str">
        <f t="shared" si="68"/>
        <v>Đạt mục tiêu</v>
      </c>
    </row>
    <row r="210" spans="1:98" ht="91.5" hidden="1" customHeight="1">
      <c r="A210" s="21">
        <v>204</v>
      </c>
      <c r="B210" s="24"/>
      <c r="C210" s="181" t="s">
        <v>618</v>
      </c>
      <c r="D210" s="181" t="s">
        <v>10</v>
      </c>
      <c r="E210" s="195" t="s">
        <v>404</v>
      </c>
      <c r="F210" s="181" t="s">
        <v>12</v>
      </c>
      <c r="G210" s="7" t="s">
        <v>470</v>
      </c>
      <c r="H210" s="144" t="s">
        <v>1268</v>
      </c>
      <c r="I210" s="52" t="s">
        <v>780</v>
      </c>
      <c r="J210" s="24" t="s">
        <v>497</v>
      </c>
      <c r="K210" s="52" t="s">
        <v>346</v>
      </c>
      <c r="L210" s="24" t="s">
        <v>298</v>
      </c>
      <c r="M210" s="24" t="s">
        <v>186</v>
      </c>
      <c r="N210" s="24"/>
      <c r="O210" s="24"/>
      <c r="P210" s="24"/>
      <c r="Q210" s="24" t="s">
        <v>186</v>
      </c>
      <c r="R210" s="24"/>
      <c r="S210" s="21"/>
      <c r="T210" s="24"/>
      <c r="U210" s="24"/>
      <c r="V210" s="24"/>
      <c r="W210" s="24"/>
      <c r="X210" s="24"/>
      <c r="Y210" s="28">
        <f t="shared" ref="Y210:Y273" si="84">COUNTIF($N210:$X210,"x")</f>
        <v>1</v>
      </c>
      <c r="Z210" s="24"/>
      <c r="AA210" s="91"/>
      <c r="AB210" s="24"/>
      <c r="AC210" s="24"/>
      <c r="AD210" s="24"/>
      <c r="AE210" s="24"/>
      <c r="AF210" s="24"/>
      <c r="AG210" s="24"/>
      <c r="AH210" s="24"/>
      <c r="AI210" s="24"/>
      <c r="AJ210" s="24"/>
      <c r="AK210" s="24" t="s">
        <v>754</v>
      </c>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v>2</v>
      </c>
      <c r="BL210" s="24">
        <v>2</v>
      </c>
      <c r="BM210" s="24">
        <v>2</v>
      </c>
      <c r="BN210" s="24">
        <v>2</v>
      </c>
      <c r="BO210" s="24">
        <v>2</v>
      </c>
      <c r="BP210" s="24">
        <v>2</v>
      </c>
      <c r="BQ210" s="24">
        <v>2</v>
      </c>
      <c r="BR210" s="24">
        <v>2</v>
      </c>
      <c r="BS210" s="24">
        <v>2</v>
      </c>
      <c r="BT210" s="24">
        <v>2</v>
      </c>
      <c r="BU210" s="24">
        <v>2</v>
      </c>
      <c r="BV210" s="24">
        <v>2</v>
      </c>
      <c r="BW210" s="24">
        <v>2</v>
      </c>
      <c r="BX210" s="24">
        <v>2</v>
      </c>
      <c r="BY210" s="24">
        <v>2</v>
      </c>
      <c r="BZ210" s="24">
        <v>1</v>
      </c>
      <c r="CA210" s="24">
        <v>2</v>
      </c>
      <c r="CB210" s="24">
        <v>2</v>
      </c>
      <c r="CC210" s="24">
        <v>2</v>
      </c>
      <c r="CD210" s="24">
        <v>2</v>
      </c>
      <c r="CE210" s="24">
        <v>2</v>
      </c>
      <c r="CF210" s="24">
        <v>2</v>
      </c>
      <c r="CG210" s="24">
        <v>2</v>
      </c>
      <c r="CH210" s="24">
        <v>2</v>
      </c>
      <c r="CI210" s="24">
        <v>2</v>
      </c>
      <c r="CJ210" s="24">
        <v>2</v>
      </c>
      <c r="CK210" s="24">
        <v>1</v>
      </c>
      <c r="CL210" s="24">
        <v>1</v>
      </c>
      <c r="CM210" s="57">
        <f t="shared" si="77"/>
        <v>25</v>
      </c>
      <c r="CN210" s="67">
        <f t="shared" si="78"/>
        <v>0.8928571428571429</v>
      </c>
      <c r="CO210" s="57">
        <f t="shared" si="79"/>
        <v>3</v>
      </c>
      <c r="CP210" s="67">
        <f t="shared" si="80"/>
        <v>0.10714285714285714</v>
      </c>
      <c r="CQ210" s="57">
        <f t="shared" si="81"/>
        <v>0</v>
      </c>
      <c r="CR210" s="67">
        <f t="shared" si="82"/>
        <v>0</v>
      </c>
      <c r="CS210" s="57">
        <f t="shared" si="83"/>
        <v>1.8928571428571428</v>
      </c>
      <c r="CT210" s="57" t="str">
        <f t="shared" si="68"/>
        <v>Đạt mục tiêu</v>
      </c>
    </row>
    <row r="211" spans="1:98" ht="51" hidden="1" customHeight="1">
      <c r="A211" s="21">
        <v>205</v>
      </c>
      <c r="B211" s="24"/>
      <c r="C211" s="190"/>
      <c r="D211" s="190"/>
      <c r="E211" s="196"/>
      <c r="F211" s="190"/>
      <c r="G211" s="7" t="s">
        <v>471</v>
      </c>
      <c r="H211" s="144" t="s">
        <v>1434</v>
      </c>
      <c r="I211" s="52" t="s">
        <v>780</v>
      </c>
      <c r="J211" s="24" t="s">
        <v>497</v>
      </c>
      <c r="K211" s="52" t="s">
        <v>346</v>
      </c>
      <c r="L211" s="24" t="s">
        <v>298</v>
      </c>
      <c r="M211" s="24" t="s">
        <v>186</v>
      </c>
      <c r="N211" s="24"/>
      <c r="O211" s="24"/>
      <c r="P211" s="24"/>
      <c r="Q211" s="24"/>
      <c r="R211" s="24"/>
      <c r="S211" s="21" t="s">
        <v>186</v>
      </c>
      <c r="T211" s="24"/>
      <c r="U211" s="24"/>
      <c r="V211" s="24"/>
      <c r="W211" s="24"/>
      <c r="X211" s="24"/>
      <c r="Y211" s="28">
        <f t="shared" si="84"/>
        <v>1</v>
      </c>
      <c r="Z211" s="24"/>
      <c r="AA211" s="91"/>
      <c r="AB211" s="24"/>
      <c r="AC211" s="24"/>
      <c r="AD211" s="24"/>
      <c r="AE211" s="24"/>
      <c r="AF211" s="24"/>
      <c r="AG211" s="24"/>
      <c r="AH211" s="24"/>
      <c r="AI211" s="24"/>
      <c r="AJ211" s="24"/>
      <c r="AK211" s="24"/>
      <c r="AL211" s="24"/>
      <c r="AM211" s="24"/>
      <c r="AN211" s="24"/>
      <c r="AO211" s="24"/>
      <c r="AP211" s="24"/>
      <c r="AQ211" s="24"/>
      <c r="AR211" s="24"/>
      <c r="AS211" s="24" t="s">
        <v>754</v>
      </c>
      <c r="AT211" s="24"/>
      <c r="AU211" s="24"/>
      <c r="AV211" s="24"/>
      <c r="AW211" s="24"/>
      <c r="AX211" s="24"/>
      <c r="AY211" s="24"/>
      <c r="AZ211" s="24"/>
      <c r="BA211" s="24"/>
      <c r="BB211" s="24"/>
      <c r="BC211" s="24"/>
      <c r="BD211" s="24"/>
      <c r="BE211" s="24"/>
      <c r="BF211" s="24"/>
      <c r="BG211" s="24"/>
      <c r="BH211" s="24"/>
      <c r="BI211" s="24"/>
      <c r="BJ211" s="24"/>
      <c r="BK211" s="24">
        <v>2</v>
      </c>
      <c r="BL211" s="24">
        <v>2</v>
      </c>
      <c r="BM211" s="24">
        <v>2</v>
      </c>
      <c r="BN211" s="24">
        <v>1</v>
      </c>
      <c r="BO211" s="24">
        <v>1</v>
      </c>
      <c r="BP211" s="24">
        <v>2</v>
      </c>
      <c r="BQ211" s="24">
        <v>2</v>
      </c>
      <c r="BR211" s="24">
        <v>2</v>
      </c>
      <c r="BS211" s="24">
        <v>2</v>
      </c>
      <c r="BT211" s="24">
        <v>2</v>
      </c>
      <c r="BU211" s="24">
        <v>2</v>
      </c>
      <c r="BV211" s="24">
        <v>2</v>
      </c>
      <c r="BW211" s="24">
        <v>2</v>
      </c>
      <c r="BX211" s="24">
        <v>2</v>
      </c>
      <c r="BY211" s="24">
        <v>2</v>
      </c>
      <c r="BZ211" s="24">
        <v>1</v>
      </c>
      <c r="CA211" s="24">
        <v>2</v>
      </c>
      <c r="CB211" s="24">
        <v>2</v>
      </c>
      <c r="CC211" s="24">
        <v>2</v>
      </c>
      <c r="CD211" s="24">
        <v>2</v>
      </c>
      <c r="CE211" s="24">
        <v>2</v>
      </c>
      <c r="CF211" s="24">
        <v>2</v>
      </c>
      <c r="CG211" s="24">
        <v>2</v>
      </c>
      <c r="CH211" s="24">
        <v>2</v>
      </c>
      <c r="CI211" s="24">
        <v>2</v>
      </c>
      <c r="CJ211" s="24">
        <v>2</v>
      </c>
      <c r="CK211" s="24">
        <v>1</v>
      </c>
      <c r="CL211" s="24">
        <v>2</v>
      </c>
      <c r="CM211" s="57">
        <f t="shared" si="77"/>
        <v>24</v>
      </c>
      <c r="CN211" s="67">
        <f t="shared" si="78"/>
        <v>0.8571428571428571</v>
      </c>
      <c r="CO211" s="57">
        <f t="shared" si="79"/>
        <v>4</v>
      </c>
      <c r="CP211" s="67">
        <f t="shared" si="80"/>
        <v>0.14285714285714285</v>
      </c>
      <c r="CQ211" s="57">
        <f t="shared" si="81"/>
        <v>0</v>
      </c>
      <c r="CR211" s="67">
        <f t="shared" si="82"/>
        <v>0</v>
      </c>
      <c r="CS211" s="57">
        <f t="shared" si="83"/>
        <v>1.8571428571428572</v>
      </c>
      <c r="CT211" s="57" t="str">
        <f t="shared" si="68"/>
        <v>Đạt mục tiêu</v>
      </c>
    </row>
    <row r="212" spans="1:98" ht="51" hidden="1" customHeight="1">
      <c r="A212" s="21">
        <v>206</v>
      </c>
      <c r="B212" s="24"/>
      <c r="C212" s="190"/>
      <c r="D212" s="190"/>
      <c r="E212" s="196"/>
      <c r="F212" s="190"/>
      <c r="G212" s="7" t="s">
        <v>1534</v>
      </c>
      <c r="H212" s="144" t="s">
        <v>1535</v>
      </c>
      <c r="I212" s="52" t="s">
        <v>780</v>
      </c>
      <c r="J212" s="24" t="s">
        <v>497</v>
      </c>
      <c r="K212" s="52" t="s">
        <v>346</v>
      </c>
      <c r="L212" s="24" t="s">
        <v>298</v>
      </c>
      <c r="M212" s="24" t="s">
        <v>186</v>
      </c>
      <c r="N212" s="24"/>
      <c r="O212" s="24"/>
      <c r="P212" s="24"/>
      <c r="Q212" s="24"/>
      <c r="R212" s="24"/>
      <c r="S212" s="21"/>
      <c r="T212" s="24"/>
      <c r="U212" s="24" t="s">
        <v>186</v>
      </c>
      <c r="V212" s="24"/>
      <c r="W212" s="24"/>
      <c r="X212" s="24"/>
      <c r="Y212" s="28">
        <f t="shared" si="84"/>
        <v>1</v>
      </c>
      <c r="Z212" s="24"/>
      <c r="AA212" s="91"/>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t="s">
        <v>754</v>
      </c>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57"/>
      <c r="CN212" s="67"/>
      <c r="CO212" s="57"/>
      <c r="CP212" s="67"/>
      <c r="CQ212" s="57"/>
      <c r="CR212" s="67"/>
      <c r="CS212" s="57"/>
      <c r="CT212" s="57"/>
    </row>
    <row r="213" spans="1:98" ht="63.75" hidden="1" customHeight="1">
      <c r="A213" s="21">
        <v>207</v>
      </c>
      <c r="B213" s="24"/>
      <c r="C213" s="190"/>
      <c r="D213" s="182"/>
      <c r="E213" s="196"/>
      <c r="F213" s="182"/>
      <c r="G213" s="7" t="s">
        <v>472</v>
      </c>
      <c r="H213" s="144" t="s">
        <v>1202</v>
      </c>
      <c r="I213" s="52" t="s">
        <v>780</v>
      </c>
      <c r="J213" s="24" t="s">
        <v>497</v>
      </c>
      <c r="K213" s="52" t="s">
        <v>346</v>
      </c>
      <c r="L213" s="24" t="s">
        <v>298</v>
      </c>
      <c r="M213" s="24" t="s">
        <v>186</v>
      </c>
      <c r="N213" s="24"/>
      <c r="O213" s="24"/>
      <c r="P213" s="24"/>
      <c r="Q213" s="24"/>
      <c r="R213" s="24"/>
      <c r="S213" s="21"/>
      <c r="T213" s="24"/>
      <c r="U213" s="24"/>
      <c r="V213" s="24"/>
      <c r="W213" s="24" t="s">
        <v>186</v>
      </c>
      <c r="X213" s="24"/>
      <c r="Y213" s="28">
        <f t="shared" si="84"/>
        <v>1</v>
      </c>
      <c r="Z213" s="24"/>
      <c r="AA213" s="91"/>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t="s">
        <v>754</v>
      </c>
      <c r="BH213" s="24"/>
      <c r="BI213" s="24"/>
      <c r="BJ213" s="24"/>
      <c r="BK213" s="24">
        <v>2</v>
      </c>
      <c r="BL213" s="24">
        <v>2</v>
      </c>
      <c r="BM213" s="24">
        <v>2</v>
      </c>
      <c r="BN213" s="24">
        <v>2</v>
      </c>
      <c r="BO213" s="24">
        <v>2</v>
      </c>
      <c r="BP213" s="24">
        <v>2</v>
      </c>
      <c r="BQ213" s="24">
        <v>2</v>
      </c>
      <c r="BR213" s="24">
        <v>2</v>
      </c>
      <c r="BS213" s="24">
        <v>2</v>
      </c>
      <c r="BT213" s="24">
        <v>2</v>
      </c>
      <c r="BU213" s="24">
        <v>2</v>
      </c>
      <c r="BV213" s="24">
        <v>2</v>
      </c>
      <c r="BW213" s="24">
        <v>2</v>
      </c>
      <c r="BX213" s="24">
        <v>2</v>
      </c>
      <c r="BY213" s="24">
        <v>2</v>
      </c>
      <c r="BZ213" s="24">
        <v>2</v>
      </c>
      <c r="CA213" s="24">
        <v>2</v>
      </c>
      <c r="CB213" s="24">
        <v>2</v>
      </c>
      <c r="CC213" s="24">
        <v>2</v>
      </c>
      <c r="CD213" s="24">
        <v>2</v>
      </c>
      <c r="CE213" s="24">
        <v>2</v>
      </c>
      <c r="CF213" s="24">
        <v>2</v>
      </c>
      <c r="CG213" s="24">
        <v>2</v>
      </c>
      <c r="CH213" s="24">
        <v>2</v>
      </c>
      <c r="CI213" s="24">
        <v>2</v>
      </c>
      <c r="CJ213" s="24">
        <v>2</v>
      </c>
      <c r="CK213" s="24">
        <v>1</v>
      </c>
      <c r="CL213" s="24">
        <v>2</v>
      </c>
      <c r="CM213" s="57">
        <f t="shared" si="77"/>
        <v>27</v>
      </c>
      <c r="CN213" s="67">
        <f t="shared" si="78"/>
        <v>0.9642857142857143</v>
      </c>
      <c r="CO213" s="57">
        <f t="shared" si="79"/>
        <v>1</v>
      </c>
      <c r="CP213" s="67">
        <f t="shared" si="80"/>
        <v>3.5714285714285712E-2</v>
      </c>
      <c r="CQ213" s="57">
        <f t="shared" si="81"/>
        <v>0</v>
      </c>
      <c r="CR213" s="67">
        <f t="shared" si="82"/>
        <v>0</v>
      </c>
      <c r="CS213" s="57">
        <f t="shared" si="83"/>
        <v>1.9642857142857142</v>
      </c>
      <c r="CT213" s="57" t="str">
        <f t="shared" si="68"/>
        <v>Đạt mục tiêu</v>
      </c>
    </row>
    <row r="214" spans="1:98" ht="51" hidden="1" customHeight="1">
      <c r="A214" s="21">
        <v>208</v>
      </c>
      <c r="B214" s="24"/>
      <c r="C214" s="181" t="s">
        <v>95</v>
      </c>
      <c r="D214" s="181" t="s">
        <v>10</v>
      </c>
      <c r="E214" s="181" t="s">
        <v>195</v>
      </c>
      <c r="F214" s="181" t="s">
        <v>12</v>
      </c>
      <c r="G214" s="7" t="s">
        <v>1283</v>
      </c>
      <c r="H214" s="144" t="s">
        <v>1409</v>
      </c>
      <c r="I214" s="52" t="s">
        <v>780</v>
      </c>
      <c r="J214" s="24" t="s">
        <v>497</v>
      </c>
      <c r="K214" s="52" t="s">
        <v>346</v>
      </c>
      <c r="L214" s="24" t="s">
        <v>298</v>
      </c>
      <c r="M214" s="24" t="s">
        <v>186</v>
      </c>
      <c r="N214" s="24"/>
      <c r="O214" s="24"/>
      <c r="P214" s="24"/>
      <c r="Q214" s="24"/>
      <c r="R214" s="24"/>
      <c r="S214" s="21" t="s">
        <v>186</v>
      </c>
      <c r="T214" s="24"/>
      <c r="U214" s="24"/>
      <c r="V214" s="24"/>
      <c r="W214" s="24"/>
      <c r="X214" s="24"/>
      <c r="Y214" s="28">
        <f t="shared" si="84"/>
        <v>1</v>
      </c>
      <c r="Z214" s="24"/>
      <c r="AA214" s="91">
        <v>1</v>
      </c>
      <c r="AB214" s="24"/>
      <c r="AC214" s="24"/>
      <c r="AD214" s="24"/>
      <c r="AE214" s="24"/>
      <c r="AF214" s="24"/>
      <c r="AG214" s="24"/>
      <c r="AH214" s="24"/>
      <c r="AI214" s="24"/>
      <c r="AJ214" s="24"/>
      <c r="AK214" s="24"/>
      <c r="AL214" s="24"/>
      <c r="AM214" s="24"/>
      <c r="AN214" s="24"/>
      <c r="AO214" s="24"/>
      <c r="AP214" s="24"/>
      <c r="AQ214" s="24"/>
      <c r="AR214" s="24" t="s">
        <v>754</v>
      </c>
      <c r="AS214" s="24"/>
      <c r="AT214" s="24"/>
      <c r="AU214" s="24"/>
      <c r="AV214" s="24"/>
      <c r="AW214" s="24"/>
      <c r="AX214" s="24"/>
      <c r="AY214" s="24"/>
      <c r="AZ214" s="24"/>
      <c r="BA214" s="24"/>
      <c r="BB214" s="24"/>
      <c r="BC214" s="24"/>
      <c r="BD214" s="24"/>
      <c r="BE214" s="24"/>
      <c r="BF214" s="24"/>
      <c r="BG214" s="24"/>
      <c r="BH214" s="24"/>
      <c r="BI214" s="24"/>
      <c r="BJ214" s="24"/>
      <c r="BK214" s="24">
        <v>2</v>
      </c>
      <c r="BL214" s="24">
        <v>2</v>
      </c>
      <c r="BM214" s="24">
        <v>2</v>
      </c>
      <c r="BN214" s="24">
        <v>1</v>
      </c>
      <c r="BO214" s="24">
        <v>1</v>
      </c>
      <c r="BP214" s="24">
        <v>2</v>
      </c>
      <c r="BQ214" s="24">
        <v>2</v>
      </c>
      <c r="BR214" s="24">
        <v>2</v>
      </c>
      <c r="BS214" s="24">
        <v>2</v>
      </c>
      <c r="BT214" s="24">
        <v>2</v>
      </c>
      <c r="BU214" s="24">
        <v>2</v>
      </c>
      <c r="BV214" s="24">
        <v>2</v>
      </c>
      <c r="BW214" s="24">
        <v>2</v>
      </c>
      <c r="BX214" s="24">
        <v>2</v>
      </c>
      <c r="BY214" s="24">
        <v>2</v>
      </c>
      <c r="BZ214" s="24">
        <v>1</v>
      </c>
      <c r="CA214" s="24">
        <v>2</v>
      </c>
      <c r="CB214" s="24">
        <v>2</v>
      </c>
      <c r="CC214" s="24">
        <v>2</v>
      </c>
      <c r="CD214" s="24">
        <v>2</v>
      </c>
      <c r="CE214" s="24">
        <v>2</v>
      </c>
      <c r="CF214" s="24">
        <v>2</v>
      </c>
      <c r="CG214" s="24">
        <v>2</v>
      </c>
      <c r="CH214" s="24">
        <v>2</v>
      </c>
      <c r="CI214" s="24">
        <v>2</v>
      </c>
      <c r="CJ214" s="24">
        <v>2</v>
      </c>
      <c r="CK214" s="24">
        <v>1</v>
      </c>
      <c r="CL214" s="24">
        <v>2</v>
      </c>
      <c r="CM214" s="57">
        <f t="shared" si="77"/>
        <v>24</v>
      </c>
      <c r="CN214" s="67">
        <f t="shared" si="78"/>
        <v>0.8571428571428571</v>
      </c>
      <c r="CO214" s="57">
        <f t="shared" si="79"/>
        <v>4</v>
      </c>
      <c r="CP214" s="67">
        <f t="shared" si="80"/>
        <v>0.14285714285714285</v>
      </c>
      <c r="CQ214" s="57">
        <f t="shared" si="81"/>
        <v>0</v>
      </c>
      <c r="CR214" s="67">
        <f t="shared" si="82"/>
        <v>0</v>
      </c>
      <c r="CS214" s="57">
        <f t="shared" si="83"/>
        <v>1.8571428571428572</v>
      </c>
      <c r="CT214" s="57" t="str">
        <f t="shared" si="68"/>
        <v>Đạt mục tiêu</v>
      </c>
    </row>
    <row r="215" spans="1:98" ht="51" hidden="1" customHeight="1">
      <c r="A215" s="21">
        <v>209</v>
      </c>
      <c r="B215" s="24"/>
      <c r="C215" s="190"/>
      <c r="D215" s="190"/>
      <c r="E215" s="190"/>
      <c r="F215" s="190"/>
      <c r="G215" s="7" t="s">
        <v>466</v>
      </c>
      <c r="H215" s="144" t="s">
        <v>1502</v>
      </c>
      <c r="I215" s="52" t="s">
        <v>780</v>
      </c>
      <c r="J215" s="24" t="s">
        <v>497</v>
      </c>
      <c r="K215" s="52" t="s">
        <v>346</v>
      </c>
      <c r="L215" s="24" t="s">
        <v>298</v>
      </c>
      <c r="M215" s="24" t="s">
        <v>186</v>
      </c>
      <c r="N215" s="24"/>
      <c r="O215" s="24"/>
      <c r="P215" s="24"/>
      <c r="Q215" s="24"/>
      <c r="R215" s="24"/>
      <c r="S215" s="21"/>
      <c r="T215" s="24"/>
      <c r="U215" s="24" t="s">
        <v>186</v>
      </c>
      <c r="V215" s="24"/>
      <c r="W215" s="24"/>
      <c r="X215" s="24"/>
      <c r="Y215" s="28">
        <f t="shared" si="84"/>
        <v>1</v>
      </c>
      <c r="Z215" s="24"/>
      <c r="AA215" s="91"/>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t="s">
        <v>754</v>
      </c>
      <c r="AZ215" s="24"/>
      <c r="BA215" s="24"/>
      <c r="BB215" s="24"/>
      <c r="BC215" s="24"/>
      <c r="BD215" s="24"/>
      <c r="BE215" s="24"/>
      <c r="BF215" s="24"/>
      <c r="BG215" s="24"/>
      <c r="BH215" s="24"/>
      <c r="BI215" s="24"/>
      <c r="BJ215" s="24"/>
      <c r="BK215" s="24">
        <v>2</v>
      </c>
      <c r="BL215" s="24">
        <v>2</v>
      </c>
      <c r="BM215" s="24">
        <v>2</v>
      </c>
      <c r="BN215" s="24">
        <v>2</v>
      </c>
      <c r="BO215" s="24">
        <v>2</v>
      </c>
      <c r="BP215" s="24">
        <v>2</v>
      </c>
      <c r="BQ215" s="24">
        <v>2</v>
      </c>
      <c r="BR215" s="24">
        <v>2</v>
      </c>
      <c r="BS215" s="24">
        <v>2</v>
      </c>
      <c r="BT215" s="24">
        <v>2</v>
      </c>
      <c r="BU215" s="24">
        <v>2</v>
      </c>
      <c r="BV215" s="24">
        <v>2</v>
      </c>
      <c r="BW215" s="24">
        <v>2</v>
      </c>
      <c r="BX215" s="24">
        <v>2</v>
      </c>
      <c r="BY215" s="24">
        <v>2</v>
      </c>
      <c r="BZ215" s="24">
        <v>1</v>
      </c>
      <c r="CA215" s="24">
        <v>2</v>
      </c>
      <c r="CB215" s="24">
        <v>2</v>
      </c>
      <c r="CC215" s="24">
        <v>2</v>
      </c>
      <c r="CD215" s="24">
        <v>2</v>
      </c>
      <c r="CE215" s="24">
        <v>2</v>
      </c>
      <c r="CF215" s="24">
        <v>2</v>
      </c>
      <c r="CG215" s="24">
        <v>2</v>
      </c>
      <c r="CH215" s="24">
        <v>2</v>
      </c>
      <c r="CI215" s="24">
        <v>2</v>
      </c>
      <c r="CJ215" s="24">
        <v>2</v>
      </c>
      <c r="CK215" s="24">
        <v>1</v>
      </c>
      <c r="CL215" s="24">
        <v>2</v>
      </c>
      <c r="CM215" s="57">
        <f t="shared" si="77"/>
        <v>26</v>
      </c>
      <c r="CN215" s="67">
        <f t="shared" si="78"/>
        <v>0.9285714285714286</v>
      </c>
      <c r="CO215" s="57">
        <f t="shared" si="79"/>
        <v>2</v>
      </c>
      <c r="CP215" s="67">
        <f t="shared" si="80"/>
        <v>7.1428571428571425E-2</v>
      </c>
      <c r="CQ215" s="57">
        <f t="shared" si="81"/>
        <v>0</v>
      </c>
      <c r="CR215" s="67">
        <f t="shared" si="82"/>
        <v>0</v>
      </c>
      <c r="CS215" s="57">
        <f t="shared" si="83"/>
        <v>1.9285714285714286</v>
      </c>
      <c r="CT215" s="57" t="str">
        <f t="shared" si="68"/>
        <v>Đạt mục tiêu</v>
      </c>
    </row>
    <row r="216" spans="1:98" ht="51" hidden="1" customHeight="1">
      <c r="A216" s="21">
        <v>210</v>
      </c>
      <c r="B216" s="24"/>
      <c r="C216" s="110"/>
      <c r="D216" s="190"/>
      <c r="E216" s="110"/>
      <c r="F216" s="190"/>
      <c r="G216" s="30" t="s">
        <v>1527</v>
      </c>
      <c r="H216" s="145" t="s">
        <v>1529</v>
      </c>
      <c r="I216" s="52" t="s">
        <v>780</v>
      </c>
      <c r="J216" s="24" t="s">
        <v>497</v>
      </c>
      <c r="K216" s="52" t="s">
        <v>346</v>
      </c>
      <c r="L216" s="24" t="s">
        <v>298</v>
      </c>
      <c r="M216" s="24" t="s">
        <v>186</v>
      </c>
      <c r="N216" s="24"/>
      <c r="O216" s="24"/>
      <c r="P216" s="24"/>
      <c r="Q216" s="24"/>
      <c r="R216" s="24"/>
      <c r="S216" s="21"/>
      <c r="T216" s="24" t="s">
        <v>186</v>
      </c>
      <c r="U216" s="24"/>
      <c r="V216" s="24"/>
      <c r="W216" s="24"/>
      <c r="X216" s="24"/>
      <c r="Y216" s="28">
        <f t="shared" si="84"/>
        <v>1</v>
      </c>
      <c r="Z216" s="24"/>
      <c r="AA216" s="91"/>
      <c r="AB216" s="24"/>
      <c r="AC216" s="24"/>
      <c r="AD216" s="24"/>
      <c r="AE216" s="24"/>
      <c r="AF216" s="24"/>
      <c r="AG216" s="24"/>
      <c r="AH216" s="24"/>
      <c r="AI216" s="24"/>
      <c r="AJ216" s="24"/>
      <c r="AK216" s="24"/>
      <c r="AL216" s="24"/>
      <c r="AM216" s="24"/>
      <c r="AN216" s="24"/>
      <c r="AO216" s="24"/>
      <c r="AP216" s="24"/>
      <c r="AQ216" s="24"/>
      <c r="AR216" s="24"/>
      <c r="AS216" s="24"/>
      <c r="AT216" s="24"/>
      <c r="AU216" s="24" t="s">
        <v>754</v>
      </c>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57"/>
      <c r="CN216" s="67"/>
      <c r="CO216" s="57"/>
      <c r="CP216" s="67"/>
      <c r="CQ216" s="57"/>
      <c r="CR216" s="67"/>
      <c r="CS216" s="57"/>
      <c r="CT216" s="57"/>
    </row>
    <row r="217" spans="1:98" ht="51.75" hidden="1" customHeight="1">
      <c r="A217" s="21">
        <v>211</v>
      </c>
      <c r="B217" s="24">
        <v>302</v>
      </c>
      <c r="C217" s="110"/>
      <c r="D217" s="182"/>
      <c r="E217" s="110"/>
      <c r="F217" s="182"/>
      <c r="G217" s="30" t="s">
        <v>1528</v>
      </c>
      <c r="H217" s="145" t="s">
        <v>1530</v>
      </c>
      <c r="I217" s="52" t="s">
        <v>780</v>
      </c>
      <c r="J217" s="24" t="s">
        <v>497</v>
      </c>
      <c r="K217" s="52" t="s">
        <v>346</v>
      </c>
      <c r="L217" s="24" t="s">
        <v>298</v>
      </c>
      <c r="M217" s="24" t="s">
        <v>186</v>
      </c>
      <c r="N217" s="24"/>
      <c r="O217" s="24"/>
      <c r="P217" s="24"/>
      <c r="Q217" s="24"/>
      <c r="R217" s="24"/>
      <c r="S217" s="21"/>
      <c r="T217" s="24"/>
      <c r="U217" s="24"/>
      <c r="V217" s="24"/>
      <c r="W217" s="24" t="s">
        <v>186</v>
      </c>
      <c r="X217" s="24"/>
      <c r="Y217" s="28">
        <f t="shared" si="84"/>
        <v>1</v>
      </c>
      <c r="Z217" s="24"/>
      <c r="AA217" s="91">
        <v>1</v>
      </c>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t="s">
        <v>754</v>
      </c>
      <c r="BF217" s="24"/>
      <c r="BG217" s="24"/>
      <c r="BH217" s="24"/>
      <c r="BI217" s="24"/>
      <c r="BJ217" s="24"/>
      <c r="BK217" s="24">
        <v>2</v>
      </c>
      <c r="BL217" s="24">
        <v>2</v>
      </c>
      <c r="BM217" s="24">
        <v>2</v>
      </c>
      <c r="BN217" s="24">
        <v>2</v>
      </c>
      <c r="BO217" s="24">
        <v>2</v>
      </c>
      <c r="BP217" s="24">
        <v>2</v>
      </c>
      <c r="BQ217" s="24">
        <v>2</v>
      </c>
      <c r="BR217" s="24">
        <v>2</v>
      </c>
      <c r="BS217" s="24">
        <v>2</v>
      </c>
      <c r="BT217" s="24">
        <v>2</v>
      </c>
      <c r="BU217" s="24">
        <v>2</v>
      </c>
      <c r="BV217" s="24">
        <v>2</v>
      </c>
      <c r="BW217" s="24">
        <v>2</v>
      </c>
      <c r="BX217" s="24">
        <v>2</v>
      </c>
      <c r="BY217" s="24">
        <v>2</v>
      </c>
      <c r="BZ217" s="24">
        <v>2</v>
      </c>
      <c r="CA217" s="24">
        <v>2</v>
      </c>
      <c r="CB217" s="24">
        <v>2</v>
      </c>
      <c r="CC217" s="24">
        <v>2</v>
      </c>
      <c r="CD217" s="24">
        <v>2</v>
      </c>
      <c r="CE217" s="24">
        <v>2</v>
      </c>
      <c r="CF217" s="24">
        <v>2</v>
      </c>
      <c r="CG217" s="24">
        <v>2</v>
      </c>
      <c r="CH217" s="24">
        <v>2</v>
      </c>
      <c r="CI217" s="24">
        <v>2</v>
      </c>
      <c r="CJ217" s="24">
        <v>2</v>
      </c>
      <c r="CK217" s="24">
        <v>2</v>
      </c>
      <c r="CL217" s="24">
        <v>2</v>
      </c>
      <c r="CM217" s="57">
        <f t="shared" si="77"/>
        <v>28</v>
      </c>
      <c r="CN217" s="67">
        <f t="shared" si="78"/>
        <v>1</v>
      </c>
      <c r="CO217" s="57">
        <f t="shared" si="79"/>
        <v>0</v>
      </c>
      <c r="CP217" s="67">
        <f t="shared" si="80"/>
        <v>0</v>
      </c>
      <c r="CQ217" s="57">
        <f t="shared" si="81"/>
        <v>0</v>
      </c>
      <c r="CR217" s="67">
        <f t="shared" si="82"/>
        <v>0</v>
      </c>
      <c r="CS217" s="57">
        <f t="shared" si="83"/>
        <v>2</v>
      </c>
      <c r="CT217" s="57" t="str">
        <f t="shared" si="68"/>
        <v>Đạt mục tiêu</v>
      </c>
    </row>
    <row r="218" spans="1:98" ht="51.75" hidden="1" customHeight="1">
      <c r="A218" s="21">
        <v>212</v>
      </c>
      <c r="B218" s="28">
        <v>309</v>
      </c>
      <c r="C218" s="186" t="s">
        <v>251</v>
      </c>
      <c r="D218" s="186"/>
      <c r="E218" s="186"/>
      <c r="F218" s="29" t="s">
        <v>361</v>
      </c>
      <c r="G218" s="29" t="s">
        <v>361</v>
      </c>
      <c r="H218" s="29" t="s">
        <v>361</v>
      </c>
      <c r="I218" s="29" t="s">
        <v>361</v>
      </c>
      <c r="J218" s="29" t="s">
        <v>361</v>
      </c>
      <c r="K218" s="29" t="s">
        <v>361</v>
      </c>
      <c r="L218" s="29" t="s">
        <v>361</v>
      </c>
      <c r="M218" s="29" t="s">
        <v>361</v>
      </c>
      <c r="N218" s="29" t="s">
        <v>361</v>
      </c>
      <c r="O218" s="29" t="s">
        <v>361</v>
      </c>
      <c r="P218" s="29" t="s">
        <v>361</v>
      </c>
      <c r="Q218" s="29" t="s">
        <v>361</v>
      </c>
      <c r="R218" s="29" t="s">
        <v>361</v>
      </c>
      <c r="S218" s="31" t="s">
        <v>361</v>
      </c>
      <c r="T218" s="29" t="s">
        <v>361</v>
      </c>
      <c r="U218" s="29" t="s">
        <v>361</v>
      </c>
      <c r="V218" s="29" t="s">
        <v>361</v>
      </c>
      <c r="W218" s="29" t="s">
        <v>361</v>
      </c>
      <c r="X218" s="29" t="s">
        <v>361</v>
      </c>
      <c r="Y218" s="28">
        <f t="shared" si="84"/>
        <v>0</v>
      </c>
      <c r="Z218" s="29"/>
      <c r="AA218" s="92">
        <f>SUM(AA219:AA221)</f>
        <v>1</v>
      </c>
      <c r="AB218" s="29" t="s">
        <v>361</v>
      </c>
      <c r="AC218" s="29" t="s">
        <v>361</v>
      </c>
      <c r="AD218" s="29" t="s">
        <v>361</v>
      </c>
      <c r="AE218" s="29" t="s">
        <v>361</v>
      </c>
      <c r="AF218" s="29" t="s">
        <v>361</v>
      </c>
      <c r="AG218" s="29" t="s">
        <v>361</v>
      </c>
      <c r="AH218" s="29" t="s">
        <v>361</v>
      </c>
      <c r="AI218" s="29" t="s">
        <v>361</v>
      </c>
      <c r="AJ218" s="29" t="s">
        <v>361</v>
      </c>
      <c r="AK218" s="29" t="s">
        <v>361</v>
      </c>
      <c r="AL218" s="29" t="s">
        <v>361</v>
      </c>
      <c r="AM218" s="29" t="s">
        <v>361</v>
      </c>
      <c r="AN218" s="29" t="s">
        <v>361</v>
      </c>
      <c r="AO218" s="29" t="s">
        <v>361</v>
      </c>
      <c r="AP218" s="29" t="s">
        <v>361</v>
      </c>
      <c r="AQ218" s="29" t="s">
        <v>361</v>
      </c>
      <c r="AR218" s="29" t="s">
        <v>361</v>
      </c>
      <c r="AS218" s="29" t="s">
        <v>361</v>
      </c>
      <c r="AT218" s="29" t="s">
        <v>361</v>
      </c>
      <c r="AU218" s="29" t="s">
        <v>361</v>
      </c>
      <c r="AV218" s="29" t="s">
        <v>361</v>
      </c>
      <c r="AW218" s="29" t="s">
        <v>361</v>
      </c>
      <c r="AX218" s="29" t="s">
        <v>361</v>
      </c>
      <c r="AY218" s="29" t="s">
        <v>361</v>
      </c>
      <c r="AZ218" s="29" t="s">
        <v>361</v>
      </c>
      <c r="BA218" s="29" t="s">
        <v>361</v>
      </c>
      <c r="BB218" s="29" t="s">
        <v>361</v>
      </c>
      <c r="BC218" s="29" t="s">
        <v>361</v>
      </c>
      <c r="BD218" s="29"/>
      <c r="BE218" s="29" t="s">
        <v>361</v>
      </c>
      <c r="BF218" s="29" t="s">
        <v>361</v>
      </c>
      <c r="BG218" s="29" t="s">
        <v>361</v>
      </c>
      <c r="BH218" s="29" t="s">
        <v>361</v>
      </c>
      <c r="BI218" s="29" t="s">
        <v>361</v>
      </c>
      <c r="BJ218" s="29" t="s">
        <v>361</v>
      </c>
      <c r="BK218" s="29" t="s">
        <v>361</v>
      </c>
      <c r="BL218" s="29" t="s">
        <v>361</v>
      </c>
      <c r="BM218" s="29" t="s">
        <v>361</v>
      </c>
      <c r="BN218" s="29" t="s">
        <v>361</v>
      </c>
      <c r="BO218" s="29" t="s">
        <v>361</v>
      </c>
      <c r="BP218" s="29" t="s">
        <v>361</v>
      </c>
      <c r="BQ218" s="29" t="s">
        <v>361</v>
      </c>
      <c r="BR218" s="29" t="s">
        <v>361</v>
      </c>
      <c r="BS218" s="29" t="s">
        <v>361</v>
      </c>
      <c r="BT218" s="29" t="s">
        <v>361</v>
      </c>
      <c r="BU218" s="29" t="s">
        <v>361</v>
      </c>
      <c r="BV218" s="29" t="s">
        <v>361</v>
      </c>
      <c r="BW218" s="29" t="s">
        <v>361</v>
      </c>
      <c r="BX218" s="29" t="s">
        <v>361</v>
      </c>
      <c r="BY218" s="29" t="s">
        <v>361</v>
      </c>
      <c r="BZ218" s="29" t="s">
        <v>361</v>
      </c>
      <c r="CA218" s="29" t="s">
        <v>361</v>
      </c>
      <c r="CB218" s="29" t="s">
        <v>361</v>
      </c>
      <c r="CC218" s="29" t="s">
        <v>361</v>
      </c>
      <c r="CD218" s="29" t="s">
        <v>361</v>
      </c>
      <c r="CE218" s="29" t="s">
        <v>361</v>
      </c>
      <c r="CF218" s="29" t="s">
        <v>361</v>
      </c>
      <c r="CG218" s="29" t="s">
        <v>361</v>
      </c>
      <c r="CH218" s="29" t="s">
        <v>361</v>
      </c>
      <c r="CI218" s="29" t="s">
        <v>361</v>
      </c>
      <c r="CJ218" s="29" t="s">
        <v>361</v>
      </c>
      <c r="CK218" s="29" t="s">
        <v>361</v>
      </c>
      <c r="CL218" s="29" t="s">
        <v>361</v>
      </c>
      <c r="CM218" s="29" t="s">
        <v>361</v>
      </c>
      <c r="CN218" s="29" t="s">
        <v>361</v>
      </c>
      <c r="CO218" s="29" t="s">
        <v>361</v>
      </c>
      <c r="CP218" s="29" t="s">
        <v>361</v>
      </c>
      <c r="CQ218" s="29" t="s">
        <v>361</v>
      </c>
      <c r="CR218" s="29" t="s">
        <v>361</v>
      </c>
      <c r="CS218" s="29" t="s">
        <v>361</v>
      </c>
      <c r="CT218" s="29" t="s">
        <v>361</v>
      </c>
    </row>
    <row r="219" spans="1:98" ht="51.75" hidden="1" customHeight="1">
      <c r="A219" s="21">
        <v>213</v>
      </c>
      <c r="B219" s="28"/>
      <c r="C219" s="194" t="s">
        <v>1343</v>
      </c>
      <c r="D219" s="192" t="s">
        <v>12</v>
      </c>
      <c r="E219" s="194" t="s">
        <v>1344</v>
      </c>
      <c r="F219" s="192" t="s">
        <v>12</v>
      </c>
      <c r="G219" s="233" t="s">
        <v>463</v>
      </c>
      <c r="H219" s="57" t="s">
        <v>409</v>
      </c>
      <c r="I219" s="52" t="s">
        <v>780</v>
      </c>
      <c r="J219" s="38" t="s">
        <v>497</v>
      </c>
      <c r="K219" s="52" t="s">
        <v>346</v>
      </c>
      <c r="L219" s="71" t="s">
        <v>298</v>
      </c>
      <c r="M219" s="24" t="s">
        <v>186</v>
      </c>
      <c r="N219" s="29"/>
      <c r="O219" s="29"/>
      <c r="P219" s="29"/>
      <c r="Q219" s="29"/>
      <c r="R219" s="29" t="s">
        <v>186</v>
      </c>
      <c r="S219" s="31"/>
      <c r="T219" s="35"/>
      <c r="U219" s="29"/>
      <c r="V219" s="29"/>
      <c r="W219" s="29"/>
      <c r="X219" s="29"/>
      <c r="Y219" s="28">
        <f t="shared" si="84"/>
        <v>1</v>
      </c>
      <c r="Z219" s="29"/>
      <c r="AA219" s="91"/>
      <c r="AB219" s="29"/>
      <c r="AC219" s="29"/>
      <c r="AD219" s="29"/>
      <c r="AE219" s="29"/>
      <c r="AF219" s="29"/>
      <c r="AG219" s="29"/>
      <c r="AH219" s="29"/>
      <c r="AI219" s="29"/>
      <c r="AJ219" s="29"/>
      <c r="AK219" s="29"/>
      <c r="AL219" s="29"/>
      <c r="AM219" s="29"/>
      <c r="AN219" s="29"/>
      <c r="AO219" s="29"/>
      <c r="AP219" s="43"/>
      <c r="AQ219" s="29" t="s">
        <v>754</v>
      </c>
      <c r="AR219" s="29"/>
      <c r="AS219" s="29"/>
      <c r="AT219" s="29"/>
      <c r="AU219" s="29"/>
      <c r="AV219" s="29"/>
      <c r="AW219" s="29"/>
      <c r="AX219" s="29"/>
      <c r="AY219" s="29"/>
      <c r="AZ219" s="29"/>
      <c r="BA219" s="29"/>
      <c r="BB219" s="29"/>
      <c r="BC219" s="29"/>
      <c r="BD219" s="29"/>
      <c r="BE219" s="29"/>
      <c r="BF219" s="29"/>
      <c r="BG219" s="29"/>
      <c r="BH219" s="29"/>
      <c r="BI219" s="29"/>
      <c r="BJ219" s="29"/>
      <c r="BK219" s="24">
        <v>2</v>
      </c>
      <c r="BL219" s="24">
        <v>2</v>
      </c>
      <c r="BM219" s="24">
        <v>2</v>
      </c>
      <c r="BN219" s="24">
        <v>2</v>
      </c>
      <c r="BO219" s="24">
        <v>2</v>
      </c>
      <c r="BP219" s="24">
        <v>2</v>
      </c>
      <c r="BQ219" s="24">
        <v>2</v>
      </c>
      <c r="BR219" s="24">
        <v>2</v>
      </c>
      <c r="BS219" s="24">
        <v>2</v>
      </c>
      <c r="BT219" s="24">
        <v>2</v>
      </c>
      <c r="BU219" s="24">
        <v>2</v>
      </c>
      <c r="BV219" s="24">
        <v>2</v>
      </c>
      <c r="BW219" s="24">
        <v>2</v>
      </c>
      <c r="BX219" s="24">
        <v>2</v>
      </c>
      <c r="BY219" s="24">
        <v>2</v>
      </c>
      <c r="BZ219" s="24">
        <v>2</v>
      </c>
      <c r="CA219" s="24">
        <v>2</v>
      </c>
      <c r="CB219" s="24">
        <v>2</v>
      </c>
      <c r="CC219" s="24">
        <v>2</v>
      </c>
      <c r="CD219" s="24">
        <v>2</v>
      </c>
      <c r="CE219" s="24">
        <v>2</v>
      </c>
      <c r="CF219" s="24">
        <v>2</v>
      </c>
      <c r="CG219" s="24">
        <v>2</v>
      </c>
      <c r="CH219" s="24">
        <v>2</v>
      </c>
      <c r="CI219" s="24">
        <v>2</v>
      </c>
      <c r="CJ219" s="24">
        <v>2</v>
      </c>
      <c r="CK219" s="24">
        <v>2</v>
      </c>
      <c r="CL219" s="24">
        <v>2</v>
      </c>
      <c r="CM219" s="57">
        <f>COUNTIF($BK219:$CL219,2)</f>
        <v>28</v>
      </c>
      <c r="CN219" s="67">
        <f>CM219/COUNTA($BK219:$CL219)</f>
        <v>1</v>
      </c>
      <c r="CO219" s="57">
        <f>COUNTIF($BK219:$CL219,1)</f>
        <v>0</v>
      </c>
      <c r="CP219" s="67">
        <f>CO219/COUNTA($BK219:$CL219)</f>
        <v>0</v>
      </c>
      <c r="CQ219" s="57">
        <f>COUNTIF($BK219:$CL219,0)</f>
        <v>0</v>
      </c>
      <c r="CR219" s="67">
        <f>CQ219/COUNTA($BK219:$CL219)</f>
        <v>0</v>
      </c>
      <c r="CS219" s="57">
        <f>(((CM219*2)+(CO219*1)+(CQ219*0)))/COUNTA($BK219:$CL219)</f>
        <v>2</v>
      </c>
      <c r="CT219" s="57" t="str">
        <f t="shared" si="68"/>
        <v>Đạt mục tiêu</v>
      </c>
    </row>
    <row r="220" spans="1:98" ht="51.75" hidden="1" customHeight="1">
      <c r="A220" s="21">
        <v>214</v>
      </c>
      <c r="B220" s="28"/>
      <c r="C220" s="194"/>
      <c r="D220" s="192"/>
      <c r="E220" s="194"/>
      <c r="F220" s="192"/>
      <c r="G220" s="234"/>
      <c r="H220" s="57" t="s">
        <v>410</v>
      </c>
      <c r="I220" s="52" t="s">
        <v>780</v>
      </c>
      <c r="J220" s="38" t="s">
        <v>497</v>
      </c>
      <c r="K220" s="52" t="s">
        <v>346</v>
      </c>
      <c r="L220" s="71" t="s">
        <v>298</v>
      </c>
      <c r="M220" s="24" t="s">
        <v>186</v>
      </c>
      <c r="N220" s="29"/>
      <c r="O220" s="29"/>
      <c r="P220" s="29"/>
      <c r="Q220" s="29"/>
      <c r="R220" s="29"/>
      <c r="S220" s="31"/>
      <c r="T220" s="35"/>
      <c r="U220" s="29"/>
      <c r="V220" s="29" t="s">
        <v>186</v>
      </c>
      <c r="W220" s="29"/>
      <c r="X220" s="29"/>
      <c r="Y220" s="28">
        <f t="shared" si="84"/>
        <v>1</v>
      </c>
      <c r="Z220" s="29"/>
      <c r="AA220" s="91"/>
      <c r="AB220" s="29"/>
      <c r="AC220" s="29"/>
      <c r="AD220" s="29"/>
      <c r="AE220" s="29"/>
      <c r="AF220" s="29"/>
      <c r="AG220" s="29"/>
      <c r="AH220" s="29"/>
      <c r="AI220" s="29"/>
      <c r="AJ220" s="29"/>
      <c r="AK220" s="29"/>
      <c r="AL220" s="29"/>
      <c r="AM220" s="29"/>
      <c r="AN220" s="29"/>
      <c r="AO220" s="29"/>
      <c r="AP220" s="43"/>
      <c r="AQ220" s="29"/>
      <c r="AR220" s="29"/>
      <c r="AS220" s="29"/>
      <c r="AT220" s="29"/>
      <c r="AU220" s="29"/>
      <c r="AV220" s="29"/>
      <c r="AW220" s="29"/>
      <c r="AX220" s="29"/>
      <c r="AY220" s="29"/>
      <c r="AZ220" s="29"/>
      <c r="BA220" s="29"/>
      <c r="BB220" s="29"/>
      <c r="BC220" s="29" t="s">
        <v>754</v>
      </c>
      <c r="BD220" s="29"/>
      <c r="BE220" s="29"/>
      <c r="BF220" s="29"/>
      <c r="BG220" s="29"/>
      <c r="BH220" s="29"/>
      <c r="BI220" s="29"/>
      <c r="BJ220" s="29"/>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57"/>
      <c r="CN220" s="67"/>
      <c r="CO220" s="57"/>
      <c r="CP220" s="67"/>
      <c r="CQ220" s="57"/>
      <c r="CR220" s="67"/>
      <c r="CS220" s="57"/>
      <c r="CT220" s="57"/>
    </row>
    <row r="221" spans="1:98" s="2" customFormat="1" ht="51.75" hidden="1" customHeight="1">
      <c r="A221" s="21">
        <v>215</v>
      </c>
      <c r="B221" s="28"/>
      <c r="C221" s="194"/>
      <c r="D221" s="192"/>
      <c r="E221" s="194"/>
      <c r="F221" s="192"/>
      <c r="G221" s="235"/>
      <c r="H221" s="57" t="s">
        <v>1496</v>
      </c>
      <c r="I221" s="52" t="s">
        <v>780</v>
      </c>
      <c r="J221" s="38" t="s">
        <v>497</v>
      </c>
      <c r="K221" s="52" t="s">
        <v>346</v>
      </c>
      <c r="L221" s="71" t="s">
        <v>298</v>
      </c>
      <c r="M221" s="24" t="s">
        <v>186</v>
      </c>
      <c r="N221" s="29"/>
      <c r="O221" s="35"/>
      <c r="P221" s="35"/>
      <c r="Q221" s="29"/>
      <c r="R221" s="29"/>
      <c r="S221" s="31"/>
      <c r="T221" s="29"/>
      <c r="U221" s="29"/>
      <c r="V221" s="31"/>
      <c r="W221" s="35" t="s">
        <v>186</v>
      </c>
      <c r="X221" s="29"/>
      <c r="Y221" s="28">
        <f t="shared" si="84"/>
        <v>1</v>
      </c>
      <c r="Z221" s="29"/>
      <c r="AA221" s="136">
        <v>1</v>
      </c>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35"/>
      <c r="BC221" s="34"/>
      <c r="BD221" s="29"/>
      <c r="BE221" s="29"/>
      <c r="BF221" s="29" t="s">
        <v>754</v>
      </c>
      <c r="BG221" s="29"/>
      <c r="BH221" s="29"/>
      <c r="BI221" s="29"/>
      <c r="BJ221" s="29"/>
      <c r="BK221" s="24">
        <v>2</v>
      </c>
      <c r="BL221" s="24">
        <v>2</v>
      </c>
      <c r="BM221" s="24">
        <v>2</v>
      </c>
      <c r="BN221" s="24">
        <v>2</v>
      </c>
      <c r="BO221" s="24">
        <v>2</v>
      </c>
      <c r="BP221" s="24">
        <v>2</v>
      </c>
      <c r="BQ221" s="24">
        <v>2</v>
      </c>
      <c r="BR221" s="24">
        <v>2</v>
      </c>
      <c r="BS221" s="24">
        <v>2</v>
      </c>
      <c r="BT221" s="24">
        <v>2</v>
      </c>
      <c r="BU221" s="24">
        <v>2</v>
      </c>
      <c r="BV221" s="24">
        <v>2</v>
      </c>
      <c r="BW221" s="24">
        <v>2</v>
      </c>
      <c r="BX221" s="24">
        <v>2</v>
      </c>
      <c r="BY221" s="24">
        <v>2</v>
      </c>
      <c r="BZ221" s="24">
        <v>1</v>
      </c>
      <c r="CA221" s="24">
        <v>2</v>
      </c>
      <c r="CB221" s="24">
        <v>2</v>
      </c>
      <c r="CC221" s="24">
        <v>2</v>
      </c>
      <c r="CD221" s="24">
        <v>2</v>
      </c>
      <c r="CE221" s="24">
        <v>2</v>
      </c>
      <c r="CF221" s="24">
        <v>2</v>
      </c>
      <c r="CG221" s="24">
        <v>2</v>
      </c>
      <c r="CH221" s="24">
        <v>2</v>
      </c>
      <c r="CI221" s="24">
        <v>2</v>
      </c>
      <c r="CJ221" s="24">
        <v>2</v>
      </c>
      <c r="CK221" s="24">
        <v>1</v>
      </c>
      <c r="CL221" s="24">
        <v>2</v>
      </c>
      <c r="CM221" s="57">
        <f>COUNTIF($BK221:$CL221,2)</f>
        <v>26</v>
      </c>
      <c r="CN221" s="67">
        <f>CM221/COUNTA($BK221:$CL221)</f>
        <v>0.9285714285714286</v>
      </c>
      <c r="CO221" s="57">
        <f>COUNTIF($BK221:$CL221,1)</f>
        <v>2</v>
      </c>
      <c r="CP221" s="67">
        <f>CO221/COUNTA($BK221:$CL221)</f>
        <v>7.1428571428571425E-2</v>
      </c>
      <c r="CQ221" s="57">
        <f>COUNTIF($BK221:$CL221,0)</f>
        <v>0</v>
      </c>
      <c r="CR221" s="67">
        <f>CQ221/COUNTA($BK221:$CL221)</f>
        <v>0</v>
      </c>
      <c r="CS221" s="57">
        <f>(((CM221*2)+(CO221*1)+(CQ221*0)))/COUNTA($BK221:$CL221)</f>
        <v>1.9285714285714286</v>
      </c>
      <c r="CT221" s="57" t="str">
        <f t="shared" si="68"/>
        <v>Đạt mục tiêu</v>
      </c>
    </row>
    <row r="222" spans="1:98" hidden="1">
      <c r="A222" s="21">
        <v>216</v>
      </c>
      <c r="B222" s="28">
        <v>313</v>
      </c>
      <c r="C222" s="186" t="s">
        <v>1267</v>
      </c>
      <c r="D222" s="186"/>
      <c r="E222" s="186"/>
      <c r="F222" s="29" t="s">
        <v>361</v>
      </c>
      <c r="G222" s="29" t="s">
        <v>361</v>
      </c>
      <c r="H222" s="29" t="s">
        <v>361</v>
      </c>
      <c r="I222" s="29" t="s">
        <v>361</v>
      </c>
      <c r="J222" s="29" t="s">
        <v>361</v>
      </c>
      <c r="K222" s="29" t="s">
        <v>361</v>
      </c>
      <c r="L222" s="29" t="s">
        <v>361</v>
      </c>
      <c r="M222" s="29" t="s">
        <v>361</v>
      </c>
      <c r="N222" s="29" t="s">
        <v>361</v>
      </c>
      <c r="O222" s="29" t="s">
        <v>361</v>
      </c>
      <c r="P222" s="29" t="s">
        <v>361</v>
      </c>
      <c r="Q222" s="29" t="s">
        <v>361</v>
      </c>
      <c r="R222" s="29" t="s">
        <v>361</v>
      </c>
      <c r="S222" s="31" t="s">
        <v>361</v>
      </c>
      <c r="T222" s="29" t="s">
        <v>361</v>
      </c>
      <c r="U222" s="29" t="s">
        <v>361</v>
      </c>
      <c r="V222" s="29" t="s">
        <v>361</v>
      </c>
      <c r="W222" s="29" t="s">
        <v>361</v>
      </c>
      <c r="X222" s="29" t="s">
        <v>361</v>
      </c>
      <c r="Y222" s="28">
        <f t="shared" si="84"/>
        <v>0</v>
      </c>
      <c r="Z222" s="29"/>
      <c r="AA222" s="91">
        <f>SUM(AA223:AA223)</f>
        <v>1</v>
      </c>
      <c r="AB222" s="29" t="s">
        <v>361</v>
      </c>
      <c r="AC222" s="29" t="s">
        <v>361</v>
      </c>
      <c r="AD222" s="29" t="s">
        <v>361</v>
      </c>
      <c r="AE222" s="29" t="s">
        <v>361</v>
      </c>
      <c r="AF222" s="29" t="s">
        <v>361</v>
      </c>
      <c r="AG222" s="29" t="s">
        <v>361</v>
      </c>
      <c r="AH222" s="29" t="s">
        <v>361</v>
      </c>
      <c r="AI222" s="29" t="s">
        <v>361</v>
      </c>
      <c r="AJ222" s="29" t="s">
        <v>361</v>
      </c>
      <c r="AK222" s="29" t="s">
        <v>361</v>
      </c>
      <c r="AL222" s="29" t="s">
        <v>361</v>
      </c>
      <c r="AM222" s="29" t="s">
        <v>361</v>
      </c>
      <c r="AN222" s="29" t="s">
        <v>361</v>
      </c>
      <c r="AO222" s="29" t="s">
        <v>361</v>
      </c>
      <c r="AP222" s="29" t="s">
        <v>361</v>
      </c>
      <c r="AQ222" s="29" t="s">
        <v>361</v>
      </c>
      <c r="AR222" s="29" t="s">
        <v>361</v>
      </c>
      <c r="AS222" s="29" t="s">
        <v>361</v>
      </c>
      <c r="AT222" s="29" t="s">
        <v>361</v>
      </c>
      <c r="AU222" s="29" t="s">
        <v>361</v>
      </c>
      <c r="AV222" s="29" t="s">
        <v>361</v>
      </c>
      <c r="AW222" s="29" t="s">
        <v>361</v>
      </c>
      <c r="AX222" s="29" t="s">
        <v>361</v>
      </c>
      <c r="AY222" s="29" t="s">
        <v>361</v>
      </c>
      <c r="AZ222" s="29" t="s">
        <v>361</v>
      </c>
      <c r="BA222" s="29" t="s">
        <v>361</v>
      </c>
      <c r="BB222" s="29" t="s">
        <v>361</v>
      </c>
      <c r="BC222" s="29" t="s">
        <v>361</v>
      </c>
      <c r="BD222" s="29" t="s">
        <v>361</v>
      </c>
      <c r="BE222" s="29" t="s">
        <v>361</v>
      </c>
      <c r="BF222" s="29" t="s">
        <v>361</v>
      </c>
      <c r="BG222" s="29" t="s">
        <v>361</v>
      </c>
      <c r="BH222" s="29" t="s">
        <v>361</v>
      </c>
      <c r="BI222" s="29" t="s">
        <v>361</v>
      </c>
      <c r="BJ222" s="29" t="s">
        <v>361</v>
      </c>
      <c r="BK222" s="29" t="s">
        <v>361</v>
      </c>
      <c r="BL222" s="29" t="s">
        <v>361</v>
      </c>
      <c r="BM222" s="29" t="s">
        <v>361</v>
      </c>
      <c r="BN222" s="29" t="s">
        <v>361</v>
      </c>
      <c r="BO222" s="29" t="s">
        <v>361</v>
      </c>
      <c r="BP222" s="29" t="s">
        <v>361</v>
      </c>
      <c r="BQ222" s="29" t="s">
        <v>361</v>
      </c>
      <c r="BR222" s="29" t="s">
        <v>361</v>
      </c>
      <c r="BS222" s="29" t="s">
        <v>361</v>
      </c>
      <c r="BT222" s="29" t="s">
        <v>361</v>
      </c>
      <c r="BU222" s="29" t="s">
        <v>361</v>
      </c>
      <c r="BV222" s="29" t="s">
        <v>361</v>
      </c>
      <c r="BW222" s="29" t="s">
        <v>361</v>
      </c>
      <c r="BX222" s="29" t="s">
        <v>361</v>
      </c>
      <c r="BY222" s="29" t="s">
        <v>361</v>
      </c>
      <c r="BZ222" s="29" t="s">
        <v>361</v>
      </c>
      <c r="CA222" s="29" t="s">
        <v>361</v>
      </c>
      <c r="CB222" s="29" t="s">
        <v>361</v>
      </c>
      <c r="CC222" s="29" t="s">
        <v>361</v>
      </c>
      <c r="CD222" s="29" t="s">
        <v>361</v>
      </c>
      <c r="CE222" s="29" t="s">
        <v>361</v>
      </c>
      <c r="CF222" s="29" t="s">
        <v>361</v>
      </c>
      <c r="CG222" s="29" t="s">
        <v>361</v>
      </c>
      <c r="CH222" s="29" t="s">
        <v>361</v>
      </c>
      <c r="CI222" s="29" t="s">
        <v>361</v>
      </c>
      <c r="CJ222" s="29" t="s">
        <v>361</v>
      </c>
      <c r="CK222" s="29" t="s">
        <v>361</v>
      </c>
      <c r="CL222" s="29" t="s">
        <v>361</v>
      </c>
      <c r="CM222" s="29" t="s">
        <v>361</v>
      </c>
      <c r="CN222" s="29" t="s">
        <v>361</v>
      </c>
      <c r="CO222" s="29" t="s">
        <v>361</v>
      </c>
      <c r="CP222" s="29" t="s">
        <v>361</v>
      </c>
      <c r="CQ222" s="29" t="s">
        <v>361</v>
      </c>
      <c r="CR222" s="29" t="s">
        <v>361</v>
      </c>
      <c r="CS222" s="29" t="s">
        <v>361</v>
      </c>
      <c r="CT222" s="29" t="s">
        <v>361</v>
      </c>
    </row>
    <row r="223" spans="1:98" ht="36" hidden="1" customHeight="1">
      <c r="A223" s="21">
        <v>217</v>
      </c>
      <c r="B223" s="24">
        <v>316</v>
      </c>
      <c r="C223" s="50" t="s">
        <v>413</v>
      </c>
      <c r="D223" s="55" t="s">
        <v>10</v>
      </c>
      <c r="E223" s="50" t="s">
        <v>414</v>
      </c>
      <c r="F223" s="55" t="s">
        <v>12</v>
      </c>
      <c r="G223" s="50" t="s">
        <v>414</v>
      </c>
      <c r="H223" s="144" t="s">
        <v>412</v>
      </c>
      <c r="I223" s="52" t="s">
        <v>780</v>
      </c>
      <c r="J223" s="24" t="s">
        <v>497</v>
      </c>
      <c r="K223" s="52" t="s">
        <v>346</v>
      </c>
      <c r="L223" s="24" t="s">
        <v>298</v>
      </c>
      <c r="M223" s="24" t="s">
        <v>186</v>
      </c>
      <c r="N223" s="29"/>
      <c r="O223" s="29"/>
      <c r="P223" s="29"/>
      <c r="Q223" s="29"/>
      <c r="R223" s="29"/>
      <c r="S223" s="31"/>
      <c r="T223" s="35" t="s">
        <v>186</v>
      </c>
      <c r="U223" s="29"/>
      <c r="V223" s="29"/>
      <c r="W223" s="29"/>
      <c r="X223" s="29"/>
      <c r="Y223" s="28">
        <f t="shared" si="84"/>
        <v>1</v>
      </c>
      <c r="Z223" s="29"/>
      <c r="AA223" s="91">
        <v>1</v>
      </c>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t="s">
        <v>754</v>
      </c>
      <c r="AX223" s="24"/>
      <c r="AY223" s="24"/>
      <c r="AZ223" s="24"/>
      <c r="BA223" s="24"/>
      <c r="BB223" s="24"/>
      <c r="BC223" s="24"/>
      <c r="BD223" s="24"/>
      <c r="BE223" s="24"/>
      <c r="BF223" s="24"/>
      <c r="BG223" s="24"/>
      <c r="BH223" s="24"/>
      <c r="BI223" s="24"/>
      <c r="BJ223" s="24"/>
      <c r="BK223" s="24">
        <v>2</v>
      </c>
      <c r="BL223" s="24">
        <v>2</v>
      </c>
      <c r="BM223" s="24">
        <v>2</v>
      </c>
      <c r="BN223" s="24">
        <v>2</v>
      </c>
      <c r="BO223" s="24">
        <v>2</v>
      </c>
      <c r="BP223" s="24">
        <v>2</v>
      </c>
      <c r="BQ223" s="24">
        <v>2</v>
      </c>
      <c r="BR223" s="24">
        <v>2</v>
      </c>
      <c r="BS223" s="24">
        <v>2</v>
      </c>
      <c r="BT223" s="24">
        <v>2</v>
      </c>
      <c r="BU223" s="24">
        <v>2</v>
      </c>
      <c r="BV223" s="24">
        <v>2</v>
      </c>
      <c r="BW223" s="24">
        <v>2</v>
      </c>
      <c r="BX223" s="24">
        <v>2</v>
      </c>
      <c r="BY223" s="24">
        <v>2</v>
      </c>
      <c r="BZ223" s="24">
        <v>2</v>
      </c>
      <c r="CA223" s="24">
        <v>2</v>
      </c>
      <c r="CB223" s="24">
        <v>2</v>
      </c>
      <c r="CC223" s="24">
        <v>2</v>
      </c>
      <c r="CD223" s="24">
        <v>2</v>
      </c>
      <c r="CE223" s="24">
        <v>2</v>
      </c>
      <c r="CF223" s="24">
        <v>2</v>
      </c>
      <c r="CG223" s="24">
        <v>2</v>
      </c>
      <c r="CH223" s="24">
        <v>2</v>
      </c>
      <c r="CI223" s="24">
        <v>2</v>
      </c>
      <c r="CJ223" s="24">
        <v>2</v>
      </c>
      <c r="CK223" s="24">
        <v>2</v>
      </c>
      <c r="CL223" s="24">
        <v>2</v>
      </c>
      <c r="CM223" s="57">
        <f>COUNTIF($BK223:$CL223,2)</f>
        <v>28</v>
      </c>
      <c r="CN223" s="67">
        <f>CM223/COUNTA($BK223:$CL223)</f>
        <v>1</v>
      </c>
      <c r="CO223" s="57">
        <f>COUNTIF($BK223:$CL223,1)</f>
        <v>0</v>
      </c>
      <c r="CP223" s="67">
        <f>CO223/COUNTA($BK223:$CL223)</f>
        <v>0</v>
      </c>
      <c r="CQ223" s="57">
        <f>COUNTIF($BK223:$CL223,0)</f>
        <v>0</v>
      </c>
      <c r="CR223" s="67">
        <f>CQ223/COUNTA($BK223:$CL223)</f>
        <v>0</v>
      </c>
      <c r="CS223" s="57">
        <f>(((CM223*2)+(CO223*1)+(CQ223*0)))/COUNTA($BK223:$CL223)</f>
        <v>2</v>
      </c>
      <c r="CT223" s="57" t="str">
        <f t="shared" si="68"/>
        <v>Đạt mục tiêu</v>
      </c>
    </row>
    <row r="224" spans="1:98" hidden="1">
      <c r="A224" s="21">
        <v>218</v>
      </c>
      <c r="B224" s="28">
        <v>318</v>
      </c>
      <c r="C224" s="186" t="s">
        <v>254</v>
      </c>
      <c r="D224" s="186"/>
      <c r="E224" s="186"/>
      <c r="F224" s="29" t="s">
        <v>361</v>
      </c>
      <c r="G224" s="29" t="s">
        <v>361</v>
      </c>
      <c r="H224" s="29" t="s">
        <v>361</v>
      </c>
      <c r="I224" s="29" t="s">
        <v>361</v>
      </c>
      <c r="J224" s="29" t="s">
        <v>361</v>
      </c>
      <c r="K224" s="29" t="s">
        <v>361</v>
      </c>
      <c r="L224" s="29" t="s">
        <v>361</v>
      </c>
      <c r="M224" s="29" t="s">
        <v>361</v>
      </c>
      <c r="N224" s="29" t="s">
        <v>361</v>
      </c>
      <c r="O224" s="29" t="s">
        <v>361</v>
      </c>
      <c r="P224" s="29" t="s">
        <v>361</v>
      </c>
      <c r="Q224" s="29" t="s">
        <v>361</v>
      </c>
      <c r="R224" s="29" t="s">
        <v>361</v>
      </c>
      <c r="S224" s="31" t="s">
        <v>361</v>
      </c>
      <c r="T224" s="29" t="s">
        <v>361</v>
      </c>
      <c r="U224" s="29" t="s">
        <v>361</v>
      </c>
      <c r="V224" s="29" t="s">
        <v>361</v>
      </c>
      <c r="W224" s="29" t="s">
        <v>361</v>
      </c>
      <c r="X224" s="29" t="s">
        <v>361</v>
      </c>
      <c r="Y224" s="28">
        <f t="shared" si="84"/>
        <v>0</v>
      </c>
      <c r="Z224" s="29"/>
      <c r="AA224" s="91"/>
      <c r="AB224" s="29" t="s">
        <v>361</v>
      </c>
      <c r="AC224" s="29" t="s">
        <v>361</v>
      </c>
      <c r="AD224" s="29" t="s">
        <v>361</v>
      </c>
      <c r="AE224" s="29" t="s">
        <v>361</v>
      </c>
      <c r="AF224" s="29" t="s">
        <v>361</v>
      </c>
      <c r="AG224" s="29" t="s">
        <v>361</v>
      </c>
      <c r="AH224" s="29" t="s">
        <v>361</v>
      </c>
      <c r="AI224" s="29" t="s">
        <v>361</v>
      </c>
      <c r="AJ224" s="29" t="s">
        <v>361</v>
      </c>
      <c r="AK224" s="29" t="s">
        <v>361</v>
      </c>
      <c r="AL224" s="29" t="s">
        <v>361</v>
      </c>
      <c r="AM224" s="29" t="s">
        <v>361</v>
      </c>
      <c r="AN224" s="29" t="s">
        <v>361</v>
      </c>
      <c r="AO224" s="29" t="s">
        <v>361</v>
      </c>
      <c r="AP224" s="29" t="s">
        <v>361</v>
      </c>
      <c r="AQ224" s="29" t="s">
        <v>361</v>
      </c>
      <c r="AR224" s="29" t="s">
        <v>361</v>
      </c>
      <c r="AS224" s="29" t="s">
        <v>361</v>
      </c>
      <c r="AT224" s="29" t="s">
        <v>361</v>
      </c>
      <c r="AU224" s="29" t="s">
        <v>361</v>
      </c>
      <c r="AV224" s="29" t="s">
        <v>361</v>
      </c>
      <c r="AW224" s="29" t="s">
        <v>361</v>
      </c>
      <c r="AX224" s="29" t="s">
        <v>361</v>
      </c>
      <c r="AY224" s="29" t="s">
        <v>361</v>
      </c>
      <c r="AZ224" s="29" t="s">
        <v>361</v>
      </c>
      <c r="BA224" s="29" t="s">
        <v>361</v>
      </c>
      <c r="BB224" s="29" t="s">
        <v>361</v>
      </c>
      <c r="BC224" s="29" t="s">
        <v>361</v>
      </c>
      <c r="BD224" s="29" t="s">
        <v>361</v>
      </c>
      <c r="BE224" s="29" t="s">
        <v>361</v>
      </c>
      <c r="BF224" s="29" t="s">
        <v>361</v>
      </c>
      <c r="BG224" s="29" t="s">
        <v>361</v>
      </c>
      <c r="BH224" s="29" t="s">
        <v>361</v>
      </c>
      <c r="BI224" s="29" t="s">
        <v>361</v>
      </c>
      <c r="BJ224" s="29" t="s">
        <v>361</v>
      </c>
      <c r="BK224" s="29" t="s">
        <v>361</v>
      </c>
      <c r="BL224" s="29" t="s">
        <v>361</v>
      </c>
      <c r="BM224" s="29" t="s">
        <v>361</v>
      </c>
      <c r="BN224" s="29" t="s">
        <v>361</v>
      </c>
      <c r="BO224" s="29" t="s">
        <v>361</v>
      </c>
      <c r="BP224" s="29" t="s">
        <v>361</v>
      </c>
      <c r="BQ224" s="29" t="s">
        <v>361</v>
      </c>
      <c r="BR224" s="29" t="s">
        <v>361</v>
      </c>
      <c r="BS224" s="29" t="s">
        <v>361</v>
      </c>
      <c r="BT224" s="29" t="s">
        <v>361</v>
      </c>
      <c r="BU224" s="29" t="s">
        <v>361</v>
      </c>
      <c r="BV224" s="29" t="s">
        <v>361</v>
      </c>
      <c r="BW224" s="29" t="s">
        <v>361</v>
      </c>
      <c r="BX224" s="29" t="s">
        <v>361</v>
      </c>
      <c r="BY224" s="29" t="s">
        <v>361</v>
      </c>
      <c r="BZ224" s="29" t="s">
        <v>361</v>
      </c>
      <c r="CA224" s="29" t="s">
        <v>361</v>
      </c>
      <c r="CB224" s="29" t="s">
        <v>361</v>
      </c>
      <c r="CC224" s="29" t="s">
        <v>361</v>
      </c>
      <c r="CD224" s="29" t="s">
        <v>361</v>
      </c>
      <c r="CE224" s="29" t="s">
        <v>361</v>
      </c>
      <c r="CF224" s="29" t="s">
        <v>361</v>
      </c>
      <c r="CG224" s="29" t="s">
        <v>361</v>
      </c>
      <c r="CH224" s="29" t="s">
        <v>361</v>
      </c>
      <c r="CI224" s="29" t="s">
        <v>361</v>
      </c>
      <c r="CJ224" s="29" t="s">
        <v>361</v>
      </c>
      <c r="CK224" s="29" t="s">
        <v>361</v>
      </c>
      <c r="CL224" s="29" t="s">
        <v>361</v>
      </c>
      <c r="CM224" s="29" t="s">
        <v>361</v>
      </c>
      <c r="CN224" s="29" t="s">
        <v>361</v>
      </c>
      <c r="CO224" s="29" t="s">
        <v>361</v>
      </c>
      <c r="CP224" s="29" t="s">
        <v>361</v>
      </c>
      <c r="CQ224" s="29" t="s">
        <v>361</v>
      </c>
      <c r="CR224" s="29" t="s">
        <v>361</v>
      </c>
      <c r="CS224" s="29" t="s">
        <v>361</v>
      </c>
      <c r="CT224" s="29" t="s">
        <v>361</v>
      </c>
    </row>
    <row r="225" spans="1:98" s="2" customFormat="1" ht="22.5" customHeight="1">
      <c r="A225" s="21">
        <v>40</v>
      </c>
      <c r="B225" s="28">
        <v>326</v>
      </c>
      <c r="C225" s="198" t="s">
        <v>323</v>
      </c>
      <c r="D225" s="259"/>
      <c r="E225" s="259"/>
      <c r="F225" s="259"/>
      <c r="G225" s="199"/>
      <c r="H225" s="200"/>
      <c r="I225" s="29" t="s">
        <v>361</v>
      </c>
      <c r="J225" s="29" t="s">
        <v>361</v>
      </c>
      <c r="K225" s="29" t="s">
        <v>361</v>
      </c>
      <c r="L225" s="29" t="s">
        <v>361</v>
      </c>
      <c r="M225" s="29" t="s">
        <v>361</v>
      </c>
      <c r="N225" s="29" t="s">
        <v>361</v>
      </c>
      <c r="O225" s="29" t="s">
        <v>361</v>
      </c>
      <c r="P225" s="29" t="s">
        <v>361</v>
      </c>
      <c r="Q225" s="29" t="s">
        <v>361</v>
      </c>
      <c r="R225" s="29" t="s">
        <v>361</v>
      </c>
      <c r="S225" s="31" t="s">
        <v>361</v>
      </c>
      <c r="T225" s="29" t="s">
        <v>361</v>
      </c>
      <c r="U225" s="29" t="s">
        <v>361</v>
      </c>
      <c r="V225" s="29" t="s">
        <v>361</v>
      </c>
      <c r="W225" s="29" t="s">
        <v>361</v>
      </c>
      <c r="X225" s="29" t="s">
        <v>361</v>
      </c>
      <c r="Y225" s="28">
        <f t="shared" si="84"/>
        <v>0</v>
      </c>
      <c r="Z225" s="29"/>
      <c r="AA225" s="136">
        <f>SUM(AA226:AA229)</f>
        <v>3</v>
      </c>
      <c r="AB225" s="29" t="s">
        <v>361</v>
      </c>
      <c r="AC225" s="29" t="s">
        <v>361</v>
      </c>
      <c r="AD225" s="29" t="s">
        <v>361</v>
      </c>
      <c r="AE225" s="29" t="s">
        <v>361</v>
      </c>
      <c r="AF225" s="29" t="s">
        <v>361</v>
      </c>
      <c r="AG225" s="29" t="s">
        <v>361</v>
      </c>
      <c r="AH225" s="29" t="s">
        <v>361</v>
      </c>
      <c r="AI225" s="29" t="s">
        <v>361</v>
      </c>
      <c r="AJ225" s="29" t="s">
        <v>361</v>
      </c>
      <c r="AK225" s="29" t="s">
        <v>361</v>
      </c>
      <c r="AL225" s="29" t="s">
        <v>361</v>
      </c>
      <c r="AM225" s="29" t="s">
        <v>361</v>
      </c>
      <c r="AN225" s="29" t="s">
        <v>361</v>
      </c>
      <c r="AO225" s="29" t="s">
        <v>361</v>
      </c>
      <c r="AP225" s="29" t="s">
        <v>361</v>
      </c>
      <c r="AQ225" s="29" t="s">
        <v>361</v>
      </c>
      <c r="AR225" s="29" t="s">
        <v>361</v>
      </c>
      <c r="AS225" s="29" t="s">
        <v>361</v>
      </c>
      <c r="AT225" s="29" t="s">
        <v>361</v>
      </c>
      <c r="AU225" s="29" t="s">
        <v>361</v>
      </c>
      <c r="AV225" s="29" t="s">
        <v>361</v>
      </c>
      <c r="AW225" s="29" t="s">
        <v>361</v>
      </c>
      <c r="AX225" s="29" t="s">
        <v>361</v>
      </c>
      <c r="AY225" s="29" t="s">
        <v>361</v>
      </c>
      <c r="AZ225" s="29" t="s">
        <v>361</v>
      </c>
      <c r="BA225" s="29" t="s">
        <v>361</v>
      </c>
      <c r="BB225" s="29" t="s">
        <v>361</v>
      </c>
      <c r="BC225" s="29" t="s">
        <v>361</v>
      </c>
      <c r="BD225" s="29" t="s">
        <v>361</v>
      </c>
      <c r="BE225" s="29" t="s">
        <v>361</v>
      </c>
      <c r="BF225" s="29" t="s">
        <v>361</v>
      </c>
      <c r="BG225" s="29" t="s">
        <v>361</v>
      </c>
      <c r="BH225" s="29" t="s">
        <v>361</v>
      </c>
      <c r="BI225" s="29" t="s">
        <v>361</v>
      </c>
      <c r="BJ225" s="29" t="s">
        <v>361</v>
      </c>
      <c r="BK225" s="29" t="s">
        <v>361</v>
      </c>
      <c r="BL225" s="29" t="s">
        <v>361</v>
      </c>
      <c r="BM225" s="29" t="s">
        <v>361</v>
      </c>
      <c r="BN225" s="29" t="s">
        <v>361</v>
      </c>
      <c r="BO225" s="29" t="s">
        <v>361</v>
      </c>
      <c r="BP225" s="29" t="s">
        <v>361</v>
      </c>
      <c r="BQ225" s="29" t="s">
        <v>361</v>
      </c>
      <c r="BR225" s="29" t="s">
        <v>361</v>
      </c>
      <c r="BS225" s="29" t="s">
        <v>361</v>
      </c>
      <c r="BT225" s="29" t="s">
        <v>361</v>
      </c>
      <c r="BU225" s="29" t="s">
        <v>361</v>
      </c>
      <c r="BV225" s="29" t="s">
        <v>361</v>
      </c>
      <c r="BW225" s="29" t="s">
        <v>361</v>
      </c>
      <c r="BX225" s="29" t="s">
        <v>361</v>
      </c>
      <c r="BY225" s="29" t="s">
        <v>361</v>
      </c>
      <c r="BZ225" s="29" t="s">
        <v>361</v>
      </c>
      <c r="CA225" s="29" t="s">
        <v>361</v>
      </c>
      <c r="CB225" s="29" t="s">
        <v>361</v>
      </c>
      <c r="CC225" s="29" t="s">
        <v>361</v>
      </c>
      <c r="CD225" s="29" t="s">
        <v>361</v>
      </c>
      <c r="CE225" s="29" t="s">
        <v>361</v>
      </c>
      <c r="CF225" s="29" t="s">
        <v>361</v>
      </c>
      <c r="CG225" s="29" t="s">
        <v>361</v>
      </c>
      <c r="CH225" s="29" t="s">
        <v>361</v>
      </c>
      <c r="CI225" s="29" t="s">
        <v>361</v>
      </c>
      <c r="CJ225" s="29" t="s">
        <v>361</v>
      </c>
      <c r="CK225" s="29" t="s">
        <v>361</v>
      </c>
      <c r="CL225" s="29" t="s">
        <v>361</v>
      </c>
      <c r="CM225" s="29" t="s">
        <v>361</v>
      </c>
      <c r="CN225" s="29" t="s">
        <v>361</v>
      </c>
      <c r="CO225" s="29" t="s">
        <v>361</v>
      </c>
      <c r="CP225" s="29" t="s">
        <v>361</v>
      </c>
      <c r="CQ225" s="29" t="s">
        <v>361</v>
      </c>
      <c r="CR225" s="29" t="s">
        <v>361</v>
      </c>
      <c r="CS225" s="29" t="s">
        <v>361</v>
      </c>
      <c r="CT225" s="29" t="s">
        <v>361</v>
      </c>
    </row>
    <row r="226" spans="1:98" ht="65.25" customHeight="1">
      <c r="A226" s="21">
        <v>41</v>
      </c>
      <c r="B226" s="24">
        <v>329</v>
      </c>
      <c r="C226" s="181" t="s">
        <v>197</v>
      </c>
      <c r="D226" s="191" t="s">
        <v>10</v>
      </c>
      <c r="E226" s="181" t="s">
        <v>99</v>
      </c>
      <c r="F226" s="191" t="s">
        <v>12</v>
      </c>
      <c r="G226" s="7" t="s">
        <v>460</v>
      </c>
      <c r="H226" s="144" t="s">
        <v>1531</v>
      </c>
      <c r="I226" s="52" t="s">
        <v>780</v>
      </c>
      <c r="J226" s="24" t="s">
        <v>497</v>
      </c>
      <c r="K226" s="52" t="s">
        <v>346</v>
      </c>
      <c r="L226" s="24" t="s">
        <v>298</v>
      </c>
      <c r="M226" s="24" t="s">
        <v>186</v>
      </c>
      <c r="N226" s="24" t="s">
        <v>186</v>
      </c>
      <c r="O226" s="24"/>
      <c r="P226" s="24"/>
      <c r="Q226" s="24"/>
      <c r="R226" s="24"/>
      <c r="S226" s="21"/>
      <c r="T226" s="24"/>
      <c r="U226" s="24"/>
      <c r="V226" s="24"/>
      <c r="W226" s="24"/>
      <c r="X226" s="24"/>
      <c r="Y226" s="28">
        <f t="shared" si="84"/>
        <v>1</v>
      </c>
      <c r="Z226" s="24"/>
      <c r="AA226" s="91">
        <v>1</v>
      </c>
      <c r="AB226" s="24"/>
      <c r="AC226" s="24" t="s">
        <v>754</v>
      </c>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v>2</v>
      </c>
      <c r="BL226" s="24">
        <v>2</v>
      </c>
      <c r="BM226" s="24">
        <v>2</v>
      </c>
      <c r="BN226" s="57">
        <v>2</v>
      </c>
      <c r="BO226" s="57">
        <v>2</v>
      </c>
      <c r="BP226" s="24">
        <v>2</v>
      </c>
      <c r="BQ226" s="24">
        <v>2</v>
      </c>
      <c r="BR226" s="24">
        <v>2</v>
      </c>
      <c r="BS226" s="24">
        <v>2</v>
      </c>
      <c r="BT226" s="24">
        <v>2</v>
      </c>
      <c r="BU226" s="24">
        <v>2</v>
      </c>
      <c r="BV226" s="24">
        <v>2</v>
      </c>
      <c r="BW226" s="24">
        <v>2</v>
      </c>
      <c r="BX226" s="24">
        <v>1</v>
      </c>
      <c r="BY226" s="24">
        <v>2</v>
      </c>
      <c r="BZ226" s="24">
        <v>1</v>
      </c>
      <c r="CA226" s="24">
        <v>2</v>
      </c>
      <c r="CB226" s="24">
        <v>2</v>
      </c>
      <c r="CC226" s="57">
        <v>2</v>
      </c>
      <c r="CD226" s="57">
        <v>2</v>
      </c>
      <c r="CE226" s="57">
        <v>2</v>
      </c>
      <c r="CF226" s="24">
        <v>2</v>
      </c>
      <c r="CG226" s="24">
        <v>2</v>
      </c>
      <c r="CH226" s="24">
        <v>2</v>
      </c>
      <c r="CI226" s="24">
        <v>2</v>
      </c>
      <c r="CJ226" s="24">
        <v>2</v>
      </c>
      <c r="CK226" s="24">
        <v>1</v>
      </c>
      <c r="CL226" s="24">
        <v>1</v>
      </c>
      <c r="CM226" s="57">
        <f>COUNTIF($BK226:$CL226,2)</f>
        <v>24</v>
      </c>
      <c r="CN226" s="67">
        <f>CM226/COUNTA($BK226:$CL226)</f>
        <v>0.8571428571428571</v>
      </c>
      <c r="CO226" s="57">
        <f>COUNTIF($BK226:$CL226,1)</f>
        <v>4</v>
      </c>
      <c r="CP226" s="67">
        <f>CO226/COUNTA($BK226:$CL226)</f>
        <v>0.14285714285714285</v>
      </c>
      <c r="CQ226" s="57">
        <f>COUNTIF($BK226:$CL226,0)</f>
        <v>0</v>
      </c>
      <c r="CR226" s="67">
        <f>CQ226/COUNTA($BK226:$CL226)</f>
        <v>0</v>
      </c>
      <c r="CS226" s="57">
        <f>(((CM226*2)+(CO226*1)+(CQ226*0)))/COUNTA($BK226:$CL226)</f>
        <v>1.8571428571428572</v>
      </c>
      <c r="CT226" s="57" t="str">
        <f t="shared" si="68"/>
        <v>Đạt mục tiêu</v>
      </c>
    </row>
    <row r="227" spans="1:98" ht="60" hidden="1" customHeight="1">
      <c r="A227" s="21">
        <v>221</v>
      </c>
      <c r="B227" s="24">
        <v>334</v>
      </c>
      <c r="C227" s="190"/>
      <c r="D227" s="192"/>
      <c r="E227" s="190"/>
      <c r="F227" s="192"/>
      <c r="G227" s="7" t="s">
        <v>620</v>
      </c>
      <c r="H227" s="144" t="s">
        <v>1532</v>
      </c>
      <c r="I227" s="52" t="s">
        <v>780</v>
      </c>
      <c r="J227" s="24" t="s">
        <v>497</v>
      </c>
      <c r="K227" s="52" t="s">
        <v>346</v>
      </c>
      <c r="L227" s="24" t="s">
        <v>298</v>
      </c>
      <c r="M227" s="24" t="s">
        <v>186</v>
      </c>
      <c r="N227" s="24"/>
      <c r="O227" s="24"/>
      <c r="P227" s="24"/>
      <c r="Q227" s="24"/>
      <c r="R227" s="24"/>
      <c r="S227" s="21"/>
      <c r="T227" s="24"/>
      <c r="U227" s="24" t="s">
        <v>186</v>
      </c>
      <c r="V227" s="24"/>
      <c r="W227" s="24"/>
      <c r="X227" s="24"/>
      <c r="Y227" s="28">
        <f t="shared" si="84"/>
        <v>1</v>
      </c>
      <c r="Z227" s="24"/>
      <c r="AA227" s="91">
        <v>1</v>
      </c>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t="s">
        <v>754</v>
      </c>
      <c r="AY227" s="24"/>
      <c r="AZ227" s="24"/>
      <c r="BA227" s="24"/>
      <c r="BB227" s="24"/>
      <c r="BC227" s="24"/>
      <c r="BD227" s="24"/>
      <c r="BE227" s="24"/>
      <c r="BF227" s="24"/>
      <c r="BG227" s="24"/>
      <c r="BH227" s="24"/>
      <c r="BI227" s="24"/>
      <c r="BJ227" s="24"/>
      <c r="BK227" s="24">
        <v>2</v>
      </c>
      <c r="BL227" s="24">
        <v>2</v>
      </c>
      <c r="BM227" s="24">
        <v>2</v>
      </c>
      <c r="BN227" s="24">
        <v>2</v>
      </c>
      <c r="BO227" s="24">
        <v>2</v>
      </c>
      <c r="BP227" s="24">
        <v>2</v>
      </c>
      <c r="BQ227" s="24">
        <v>2</v>
      </c>
      <c r="BR227" s="24">
        <v>2</v>
      </c>
      <c r="BS227" s="24">
        <v>2</v>
      </c>
      <c r="BT227" s="24">
        <v>2</v>
      </c>
      <c r="BU227" s="24">
        <v>2</v>
      </c>
      <c r="BV227" s="24">
        <v>2</v>
      </c>
      <c r="BW227" s="24">
        <v>2</v>
      </c>
      <c r="BX227" s="24">
        <v>2</v>
      </c>
      <c r="BY227" s="24">
        <v>2</v>
      </c>
      <c r="BZ227" s="24">
        <v>2</v>
      </c>
      <c r="CA227" s="24">
        <v>2</v>
      </c>
      <c r="CB227" s="24">
        <v>2</v>
      </c>
      <c r="CC227" s="24">
        <v>2</v>
      </c>
      <c r="CD227" s="24">
        <v>2</v>
      </c>
      <c r="CE227" s="24">
        <v>2</v>
      </c>
      <c r="CF227" s="24">
        <v>2</v>
      </c>
      <c r="CG227" s="24">
        <v>2</v>
      </c>
      <c r="CH227" s="24">
        <v>2</v>
      </c>
      <c r="CI227" s="24">
        <v>2</v>
      </c>
      <c r="CJ227" s="24">
        <v>2</v>
      </c>
      <c r="CK227" s="24">
        <v>2</v>
      </c>
      <c r="CL227" s="24">
        <v>2</v>
      </c>
      <c r="CM227" s="57">
        <f>COUNTIF($BK227:$CL227,2)</f>
        <v>28</v>
      </c>
      <c r="CN227" s="67">
        <f>CM227/COUNTA($BK227:$CL227)</f>
        <v>1</v>
      </c>
      <c r="CO227" s="57">
        <f>COUNTIF($BK227:$CL227,1)</f>
        <v>0</v>
      </c>
      <c r="CP227" s="67">
        <f>CO227/COUNTA($BK227:$CL227)</f>
        <v>0</v>
      </c>
      <c r="CQ227" s="57">
        <f>COUNTIF($BK227:$CL227,0)</f>
        <v>0</v>
      </c>
      <c r="CR227" s="67">
        <f>CQ227/COUNTA($BK227:$CL227)</f>
        <v>0</v>
      </c>
      <c r="CS227" s="57">
        <f>(((CM227*2)+(CO227*1)+(CQ227*0)))/COUNTA($BK227:$CL227)</f>
        <v>2</v>
      </c>
      <c r="CT227" s="57" t="str">
        <f t="shared" si="68"/>
        <v>Đạt mục tiêu</v>
      </c>
    </row>
    <row r="228" spans="1:98" ht="48.75" hidden="1" customHeight="1">
      <c r="A228" s="21">
        <v>222</v>
      </c>
      <c r="B228" s="24"/>
      <c r="C228" s="182"/>
      <c r="D228" s="193"/>
      <c r="E228" s="182"/>
      <c r="F228" s="193"/>
      <c r="G228" s="7" t="s">
        <v>619</v>
      </c>
      <c r="H228" s="144" t="s">
        <v>1533</v>
      </c>
      <c r="I228" s="52" t="s">
        <v>780</v>
      </c>
      <c r="J228" s="24" t="s">
        <v>497</v>
      </c>
      <c r="K228" s="52" t="s">
        <v>346</v>
      </c>
      <c r="L228" s="24" t="s">
        <v>298</v>
      </c>
      <c r="M228" s="24" t="s">
        <v>186</v>
      </c>
      <c r="N228" s="24"/>
      <c r="O228" s="24"/>
      <c r="P228" s="24"/>
      <c r="Q228" s="24"/>
      <c r="R228" s="24"/>
      <c r="S228" s="21"/>
      <c r="T228" s="24"/>
      <c r="U228" s="24"/>
      <c r="V228" s="24"/>
      <c r="W228" s="24"/>
      <c r="X228" s="24" t="s">
        <v>186</v>
      </c>
      <c r="Y228" s="28">
        <f t="shared" si="84"/>
        <v>1</v>
      </c>
      <c r="Z228" s="24"/>
      <c r="AA228" s="91">
        <v>1</v>
      </c>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t="s">
        <v>754</v>
      </c>
      <c r="BJ228" s="24"/>
      <c r="BK228" s="24">
        <v>2</v>
      </c>
      <c r="BL228" s="24">
        <v>2</v>
      </c>
      <c r="BM228" s="24">
        <v>2</v>
      </c>
      <c r="BN228" s="24">
        <v>2</v>
      </c>
      <c r="BO228" s="24">
        <v>2</v>
      </c>
      <c r="BP228" s="24">
        <v>2</v>
      </c>
      <c r="BQ228" s="24">
        <v>2</v>
      </c>
      <c r="BR228" s="24">
        <v>2</v>
      </c>
      <c r="BS228" s="24">
        <v>2</v>
      </c>
      <c r="BT228" s="24">
        <v>2</v>
      </c>
      <c r="BU228" s="24">
        <v>2</v>
      </c>
      <c r="BV228" s="24">
        <v>2</v>
      </c>
      <c r="BW228" s="24">
        <v>2</v>
      </c>
      <c r="BX228" s="24">
        <v>2</v>
      </c>
      <c r="BY228" s="24">
        <v>2</v>
      </c>
      <c r="BZ228" s="24">
        <v>2</v>
      </c>
      <c r="CA228" s="24">
        <v>2</v>
      </c>
      <c r="CB228" s="24">
        <v>2</v>
      </c>
      <c r="CC228" s="24">
        <v>2</v>
      </c>
      <c r="CD228" s="24">
        <v>2</v>
      </c>
      <c r="CE228" s="24">
        <v>2</v>
      </c>
      <c r="CF228" s="24">
        <v>2</v>
      </c>
      <c r="CG228" s="24">
        <v>2</v>
      </c>
      <c r="CH228" s="24">
        <v>2</v>
      </c>
      <c r="CI228" s="24">
        <v>2</v>
      </c>
      <c r="CJ228" s="24">
        <v>2</v>
      </c>
      <c r="CK228" s="24">
        <v>2</v>
      </c>
      <c r="CL228" s="24">
        <v>2</v>
      </c>
      <c r="CM228" s="57">
        <f>COUNTIF($BK228:$CL228,2)</f>
        <v>28</v>
      </c>
      <c r="CN228" s="67">
        <f>CM228/COUNTA($BK228:$CL228)</f>
        <v>1</v>
      </c>
      <c r="CO228" s="57">
        <f>COUNTIF($BK228:$CL228,1)</f>
        <v>0</v>
      </c>
      <c r="CP228" s="67">
        <f>CO228/COUNTA($BK228:$CL228)</f>
        <v>0</v>
      </c>
      <c r="CQ228" s="57">
        <f>COUNTIF($BK228:$CL228,0)</f>
        <v>0</v>
      </c>
      <c r="CR228" s="67">
        <f>CQ228/COUNTA($BK228:$CL228)</f>
        <v>0</v>
      </c>
      <c r="CS228" s="57">
        <f>(((CM228*2)+(CO228*1)+(CQ228*0)))/COUNTA($BK228:$CL228)</f>
        <v>2</v>
      </c>
      <c r="CT228" s="57" t="str">
        <f t="shared" si="68"/>
        <v>Đạt mục tiêu</v>
      </c>
    </row>
    <row r="229" spans="1:98" ht="48.75" hidden="1" customHeight="1">
      <c r="A229" s="21">
        <v>223</v>
      </c>
      <c r="B229" s="24">
        <v>335</v>
      </c>
      <c r="C229" s="50" t="s">
        <v>100</v>
      </c>
      <c r="D229" s="55" t="s">
        <v>12</v>
      </c>
      <c r="E229" s="50" t="s">
        <v>100</v>
      </c>
      <c r="F229" s="55" t="s">
        <v>12</v>
      </c>
      <c r="G229" s="7" t="s">
        <v>461</v>
      </c>
      <c r="H229" s="7" t="s">
        <v>1632</v>
      </c>
      <c r="I229" s="52" t="s">
        <v>780</v>
      </c>
      <c r="J229" s="24" t="s">
        <v>497</v>
      </c>
      <c r="K229" s="52" t="s">
        <v>346</v>
      </c>
      <c r="L229" s="24" t="s">
        <v>298</v>
      </c>
      <c r="M229" s="24" t="s">
        <v>186</v>
      </c>
      <c r="N229" s="24"/>
      <c r="O229" s="24"/>
      <c r="P229" s="24"/>
      <c r="Q229" s="24"/>
      <c r="R229" s="24"/>
      <c r="S229" s="21"/>
      <c r="T229" s="24"/>
      <c r="U229" s="24"/>
      <c r="V229" s="24"/>
      <c r="W229" s="24"/>
      <c r="X229" s="24" t="s">
        <v>186</v>
      </c>
      <c r="Y229" s="28">
        <f t="shared" si="84"/>
        <v>1</v>
      </c>
      <c r="Z229" s="24"/>
      <c r="AA229" s="91"/>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t="s">
        <v>758</v>
      </c>
      <c r="BK229" s="24">
        <v>2</v>
      </c>
      <c r="BL229" s="24">
        <v>2</v>
      </c>
      <c r="BM229" s="24">
        <v>2</v>
      </c>
      <c r="BN229" s="24">
        <v>2</v>
      </c>
      <c r="BO229" s="24">
        <v>2</v>
      </c>
      <c r="BP229" s="24">
        <v>2</v>
      </c>
      <c r="BQ229" s="24">
        <v>2</v>
      </c>
      <c r="BR229" s="24">
        <v>2</v>
      </c>
      <c r="BS229" s="24">
        <v>2</v>
      </c>
      <c r="BT229" s="24">
        <v>2</v>
      </c>
      <c r="BU229" s="24">
        <v>2</v>
      </c>
      <c r="BV229" s="24">
        <v>2</v>
      </c>
      <c r="BW229" s="24">
        <v>2</v>
      </c>
      <c r="BX229" s="24">
        <v>2</v>
      </c>
      <c r="BY229" s="24">
        <v>2</v>
      </c>
      <c r="BZ229" s="24">
        <v>2</v>
      </c>
      <c r="CA229" s="24">
        <v>2</v>
      </c>
      <c r="CB229" s="24">
        <v>2</v>
      </c>
      <c r="CC229" s="24">
        <v>2</v>
      </c>
      <c r="CD229" s="24">
        <v>2</v>
      </c>
      <c r="CE229" s="24">
        <v>2</v>
      </c>
      <c r="CF229" s="24">
        <v>2</v>
      </c>
      <c r="CG229" s="24">
        <v>2</v>
      </c>
      <c r="CH229" s="24">
        <v>2</v>
      </c>
      <c r="CI229" s="24">
        <v>2</v>
      </c>
      <c r="CJ229" s="24">
        <v>2</v>
      </c>
      <c r="CK229" s="24">
        <v>2</v>
      </c>
      <c r="CL229" s="24">
        <v>2</v>
      </c>
      <c r="CM229" s="57">
        <f>COUNTIF($BK229:$CL229,2)</f>
        <v>28</v>
      </c>
      <c r="CN229" s="67">
        <f>CM229/COUNTA($BK229:$CL229)</f>
        <v>1</v>
      </c>
      <c r="CO229" s="57">
        <f>COUNTIF($BK229:$CL229,1)</f>
        <v>0</v>
      </c>
      <c r="CP229" s="67">
        <f>CO229/COUNTA($BK229:$CL229)</f>
        <v>0</v>
      </c>
      <c r="CQ229" s="57">
        <f>COUNTIF($BK229:$CL229,0)</f>
        <v>0</v>
      </c>
      <c r="CR229" s="67">
        <f>CQ229/COUNTA($BK229:$CL229)</f>
        <v>0</v>
      </c>
      <c r="CS229" s="57">
        <f>(((CM229*2)+(CO229*1)+(CQ229*0)))/COUNTA($BK229:$CL229)</f>
        <v>2</v>
      </c>
      <c r="CT229" s="57" t="str">
        <f t="shared" si="68"/>
        <v>Đạt mục tiêu</v>
      </c>
    </row>
    <row r="230" spans="1:98" ht="48.75" hidden="1" customHeight="1">
      <c r="A230" s="21">
        <v>224</v>
      </c>
      <c r="B230" s="28">
        <v>336</v>
      </c>
      <c r="C230" s="186" t="s">
        <v>253</v>
      </c>
      <c r="D230" s="186"/>
      <c r="E230" s="186"/>
      <c r="F230" s="29" t="s">
        <v>361</v>
      </c>
      <c r="G230" s="29" t="s">
        <v>361</v>
      </c>
      <c r="H230" s="29" t="s">
        <v>361</v>
      </c>
      <c r="I230" s="29" t="s">
        <v>361</v>
      </c>
      <c r="J230" s="29" t="s">
        <v>361</v>
      </c>
      <c r="K230" s="29" t="s">
        <v>361</v>
      </c>
      <c r="L230" s="29" t="s">
        <v>361</v>
      </c>
      <c r="M230" s="29" t="s">
        <v>361</v>
      </c>
      <c r="N230" s="29" t="s">
        <v>361</v>
      </c>
      <c r="O230" s="29" t="s">
        <v>361</v>
      </c>
      <c r="P230" s="29" t="s">
        <v>361</v>
      </c>
      <c r="Q230" s="29" t="s">
        <v>361</v>
      </c>
      <c r="R230" s="29" t="s">
        <v>361</v>
      </c>
      <c r="S230" s="31" t="s">
        <v>361</v>
      </c>
      <c r="T230" s="29" t="s">
        <v>361</v>
      </c>
      <c r="U230" s="29" t="s">
        <v>361</v>
      </c>
      <c r="V230" s="29" t="s">
        <v>361</v>
      </c>
      <c r="W230" s="29" t="s">
        <v>361</v>
      </c>
      <c r="X230" s="29" t="s">
        <v>361</v>
      </c>
      <c r="Y230" s="28">
        <f t="shared" si="84"/>
        <v>0</v>
      </c>
      <c r="Z230" s="29"/>
      <c r="AA230" s="91">
        <f>SUM(AA231:AA234)</f>
        <v>4</v>
      </c>
      <c r="AB230" s="29" t="s">
        <v>361</v>
      </c>
      <c r="AC230" s="29" t="s">
        <v>361</v>
      </c>
      <c r="AD230" s="29" t="s">
        <v>361</v>
      </c>
      <c r="AE230" s="29" t="s">
        <v>361</v>
      </c>
      <c r="AF230" s="29" t="s">
        <v>361</v>
      </c>
      <c r="AG230" s="29" t="s">
        <v>361</v>
      </c>
      <c r="AH230" s="29" t="s">
        <v>361</v>
      </c>
      <c r="AI230" s="29" t="s">
        <v>361</v>
      </c>
      <c r="AJ230" s="29" t="s">
        <v>361</v>
      </c>
      <c r="AK230" s="29" t="s">
        <v>361</v>
      </c>
      <c r="AL230" s="29" t="s">
        <v>361</v>
      </c>
      <c r="AM230" s="29" t="s">
        <v>361</v>
      </c>
      <c r="AN230" s="29" t="s">
        <v>361</v>
      </c>
      <c r="AO230" s="29" t="s">
        <v>361</v>
      </c>
      <c r="AP230" s="29" t="s">
        <v>361</v>
      </c>
      <c r="AQ230" s="29" t="s">
        <v>361</v>
      </c>
      <c r="AR230" s="29" t="s">
        <v>361</v>
      </c>
      <c r="AS230" s="29" t="s">
        <v>361</v>
      </c>
      <c r="AT230" s="29" t="s">
        <v>361</v>
      </c>
      <c r="AU230" s="29" t="s">
        <v>361</v>
      </c>
      <c r="AV230" s="29" t="s">
        <v>361</v>
      </c>
      <c r="AW230" s="29" t="s">
        <v>361</v>
      </c>
      <c r="AX230" s="29" t="s">
        <v>361</v>
      </c>
      <c r="AY230" s="29" t="s">
        <v>361</v>
      </c>
      <c r="AZ230" s="29" t="s">
        <v>361</v>
      </c>
      <c r="BA230" s="29" t="s">
        <v>361</v>
      </c>
      <c r="BB230" s="29" t="s">
        <v>361</v>
      </c>
      <c r="BC230" s="29" t="s">
        <v>361</v>
      </c>
      <c r="BD230" s="29" t="s">
        <v>361</v>
      </c>
      <c r="BE230" s="29" t="s">
        <v>361</v>
      </c>
      <c r="BF230" s="29" t="s">
        <v>361</v>
      </c>
      <c r="BG230" s="29" t="s">
        <v>361</v>
      </c>
      <c r="BH230" s="29" t="s">
        <v>361</v>
      </c>
      <c r="BI230" s="29" t="s">
        <v>361</v>
      </c>
      <c r="BJ230" s="29" t="s">
        <v>361</v>
      </c>
      <c r="BK230" s="29" t="s">
        <v>361</v>
      </c>
      <c r="BL230" s="29" t="s">
        <v>361</v>
      </c>
      <c r="BM230" s="29" t="s">
        <v>361</v>
      </c>
      <c r="BN230" s="29" t="s">
        <v>361</v>
      </c>
      <c r="BO230" s="29" t="s">
        <v>361</v>
      </c>
      <c r="BP230" s="29" t="s">
        <v>361</v>
      </c>
      <c r="BQ230" s="29" t="s">
        <v>361</v>
      </c>
      <c r="BR230" s="29" t="s">
        <v>361</v>
      </c>
      <c r="BS230" s="29" t="s">
        <v>361</v>
      </c>
      <c r="BT230" s="29" t="s">
        <v>361</v>
      </c>
      <c r="BU230" s="29" t="s">
        <v>361</v>
      </c>
      <c r="BV230" s="29" t="s">
        <v>361</v>
      </c>
      <c r="BW230" s="29" t="s">
        <v>361</v>
      </c>
      <c r="BX230" s="29" t="s">
        <v>361</v>
      </c>
      <c r="BY230" s="29" t="s">
        <v>361</v>
      </c>
      <c r="BZ230" s="29" t="s">
        <v>361</v>
      </c>
      <c r="CA230" s="29" t="s">
        <v>361</v>
      </c>
      <c r="CB230" s="29" t="s">
        <v>361</v>
      </c>
      <c r="CC230" s="29" t="s">
        <v>361</v>
      </c>
      <c r="CD230" s="29" t="s">
        <v>361</v>
      </c>
      <c r="CE230" s="29" t="s">
        <v>361</v>
      </c>
      <c r="CF230" s="29" t="s">
        <v>361</v>
      </c>
      <c r="CG230" s="29" t="s">
        <v>361</v>
      </c>
      <c r="CH230" s="29" t="s">
        <v>361</v>
      </c>
      <c r="CI230" s="29" t="s">
        <v>361</v>
      </c>
      <c r="CJ230" s="29" t="s">
        <v>361</v>
      </c>
      <c r="CK230" s="29" t="s">
        <v>361</v>
      </c>
      <c r="CL230" s="29" t="s">
        <v>361</v>
      </c>
      <c r="CM230" s="29" t="s">
        <v>361</v>
      </c>
      <c r="CN230" s="29" t="s">
        <v>361</v>
      </c>
      <c r="CO230" s="29" t="s">
        <v>361</v>
      </c>
      <c r="CP230" s="29" t="s">
        <v>361</v>
      </c>
      <c r="CQ230" s="29" t="s">
        <v>361</v>
      </c>
      <c r="CR230" s="29" t="s">
        <v>361</v>
      </c>
      <c r="CS230" s="29" t="s">
        <v>361</v>
      </c>
      <c r="CT230" s="29" t="s">
        <v>361</v>
      </c>
    </row>
    <row r="231" spans="1:98" ht="48.75" hidden="1" customHeight="1">
      <c r="A231" s="21">
        <v>225</v>
      </c>
      <c r="B231" s="24">
        <v>339</v>
      </c>
      <c r="C231" s="181" t="s">
        <v>678</v>
      </c>
      <c r="D231" s="191" t="s">
        <v>12</v>
      </c>
      <c r="E231" s="181" t="s">
        <v>101</v>
      </c>
      <c r="F231" s="191" t="s">
        <v>12</v>
      </c>
      <c r="G231" s="7" t="s">
        <v>457</v>
      </c>
      <c r="H231" s="144" t="s">
        <v>417</v>
      </c>
      <c r="I231" s="52" t="s">
        <v>780</v>
      </c>
      <c r="J231" s="24" t="s">
        <v>497</v>
      </c>
      <c r="K231" s="52" t="s">
        <v>346</v>
      </c>
      <c r="L231" s="24" t="s">
        <v>298</v>
      </c>
      <c r="M231" s="24" t="s">
        <v>186</v>
      </c>
      <c r="N231" s="24"/>
      <c r="O231" s="24"/>
      <c r="P231" s="24"/>
      <c r="Q231" s="24"/>
      <c r="R231" s="24"/>
      <c r="S231" s="21"/>
      <c r="T231" s="24"/>
      <c r="U231" s="24" t="s">
        <v>186</v>
      </c>
      <c r="V231" s="24"/>
      <c r="W231" s="24"/>
      <c r="X231" s="24"/>
      <c r="Y231" s="28">
        <f t="shared" si="84"/>
        <v>1</v>
      </c>
      <c r="Z231" s="24"/>
      <c r="AA231" s="91">
        <v>1</v>
      </c>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t="s">
        <v>754</v>
      </c>
      <c r="BA231" s="24"/>
      <c r="BB231" s="24"/>
      <c r="BC231" s="24"/>
      <c r="BD231" s="24"/>
      <c r="BE231" s="24"/>
      <c r="BF231" s="24"/>
      <c r="BG231" s="24"/>
      <c r="BH231" s="24"/>
      <c r="BI231" s="24"/>
      <c r="BJ231" s="24"/>
      <c r="BK231" s="24">
        <v>2</v>
      </c>
      <c r="BL231" s="24">
        <v>2</v>
      </c>
      <c r="BM231" s="24">
        <v>2</v>
      </c>
      <c r="BN231" s="24">
        <v>2</v>
      </c>
      <c r="BO231" s="24">
        <v>2</v>
      </c>
      <c r="BP231" s="24">
        <v>2</v>
      </c>
      <c r="BQ231" s="24">
        <v>2</v>
      </c>
      <c r="BR231" s="24">
        <v>2</v>
      </c>
      <c r="BS231" s="24">
        <v>2</v>
      </c>
      <c r="BT231" s="24">
        <v>2</v>
      </c>
      <c r="BU231" s="24">
        <v>2</v>
      </c>
      <c r="BV231" s="24">
        <v>2</v>
      </c>
      <c r="BW231" s="24">
        <v>2</v>
      </c>
      <c r="BX231" s="24">
        <v>2</v>
      </c>
      <c r="BY231" s="24">
        <v>2</v>
      </c>
      <c r="BZ231" s="24">
        <v>2</v>
      </c>
      <c r="CA231" s="24">
        <v>2</v>
      </c>
      <c r="CB231" s="24">
        <v>2</v>
      </c>
      <c r="CC231" s="24">
        <v>2</v>
      </c>
      <c r="CD231" s="24">
        <v>2</v>
      </c>
      <c r="CE231" s="24">
        <v>2</v>
      </c>
      <c r="CF231" s="24">
        <v>2</v>
      </c>
      <c r="CG231" s="24">
        <v>2</v>
      </c>
      <c r="CH231" s="24">
        <v>2</v>
      </c>
      <c r="CI231" s="24">
        <v>2</v>
      </c>
      <c r="CJ231" s="24">
        <v>2</v>
      </c>
      <c r="CK231" s="24">
        <v>2</v>
      </c>
      <c r="CL231" s="24">
        <v>2</v>
      </c>
      <c r="CM231" s="57">
        <f>COUNTIF($BK231:$CL231,2)</f>
        <v>28</v>
      </c>
      <c r="CN231" s="67">
        <f>CM231/COUNTA($BK231:$CL231)</f>
        <v>1</v>
      </c>
      <c r="CO231" s="57">
        <f>COUNTIF($BK231:$CL231,1)</f>
        <v>0</v>
      </c>
      <c r="CP231" s="67">
        <f>CO231/COUNTA($BK231:$CL231)</f>
        <v>0</v>
      </c>
      <c r="CQ231" s="57">
        <f>COUNTIF($BK231:$CL231,0)</f>
        <v>0</v>
      </c>
      <c r="CR231" s="67">
        <f>CQ231/COUNTA($BK231:$CL231)</f>
        <v>0</v>
      </c>
      <c r="CS231" s="57">
        <f>(((CM231*2)+(CO231*1)+(CQ231*0)))/COUNTA($BK231:$CL231)</f>
        <v>2</v>
      </c>
      <c r="CT231" s="57" t="str">
        <f t="shared" si="68"/>
        <v>Đạt mục tiêu</v>
      </c>
    </row>
    <row r="232" spans="1:98" ht="48.75" hidden="1" customHeight="1">
      <c r="A232" s="21">
        <v>226</v>
      </c>
      <c r="B232" s="24">
        <v>341</v>
      </c>
      <c r="C232" s="190"/>
      <c r="D232" s="192"/>
      <c r="E232" s="190"/>
      <c r="F232" s="192"/>
      <c r="G232" s="7" t="s">
        <v>458</v>
      </c>
      <c r="H232" s="144" t="s">
        <v>418</v>
      </c>
      <c r="I232" s="52" t="s">
        <v>780</v>
      </c>
      <c r="J232" s="24" t="s">
        <v>497</v>
      </c>
      <c r="K232" s="52" t="s">
        <v>346</v>
      </c>
      <c r="L232" s="24" t="s">
        <v>298</v>
      </c>
      <c r="M232" s="24" t="s">
        <v>186</v>
      </c>
      <c r="N232" s="24"/>
      <c r="O232" s="24"/>
      <c r="P232" s="24" t="s">
        <v>186</v>
      </c>
      <c r="Q232" s="24"/>
      <c r="R232" s="24"/>
      <c r="S232" s="21"/>
      <c r="T232" s="24"/>
      <c r="U232" s="24"/>
      <c r="V232" s="24"/>
      <c r="W232" s="24"/>
      <c r="X232" s="24"/>
      <c r="Y232" s="28">
        <f t="shared" si="84"/>
        <v>1</v>
      </c>
      <c r="Z232" s="24"/>
      <c r="AA232" s="91">
        <v>1</v>
      </c>
      <c r="AB232" s="24"/>
      <c r="AC232" s="24"/>
      <c r="AD232" s="24"/>
      <c r="AE232" s="24"/>
      <c r="AF232" s="24"/>
      <c r="AG232" s="24" t="s">
        <v>754</v>
      </c>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v>2</v>
      </c>
      <c r="BL232" s="24">
        <v>2</v>
      </c>
      <c r="BM232" s="24">
        <v>2</v>
      </c>
      <c r="BN232" s="24">
        <v>2</v>
      </c>
      <c r="BO232" s="24">
        <v>2</v>
      </c>
      <c r="BP232" s="24">
        <v>2</v>
      </c>
      <c r="BQ232" s="24">
        <v>2</v>
      </c>
      <c r="BR232" s="24">
        <v>2</v>
      </c>
      <c r="BS232" s="24">
        <v>2</v>
      </c>
      <c r="BT232" s="24">
        <v>2</v>
      </c>
      <c r="BU232" s="24">
        <v>2</v>
      </c>
      <c r="BV232" s="24">
        <v>2</v>
      </c>
      <c r="BW232" s="24">
        <v>2</v>
      </c>
      <c r="BX232" s="24">
        <v>2</v>
      </c>
      <c r="BY232" s="24">
        <v>2</v>
      </c>
      <c r="BZ232" s="24">
        <v>2</v>
      </c>
      <c r="CA232" s="24">
        <v>2</v>
      </c>
      <c r="CB232" s="24">
        <v>2</v>
      </c>
      <c r="CC232" s="24">
        <v>2</v>
      </c>
      <c r="CD232" s="24">
        <v>2</v>
      </c>
      <c r="CE232" s="24">
        <v>2</v>
      </c>
      <c r="CF232" s="24">
        <v>2</v>
      </c>
      <c r="CG232" s="24">
        <v>2</v>
      </c>
      <c r="CH232" s="24">
        <v>2</v>
      </c>
      <c r="CI232" s="24">
        <v>2</v>
      </c>
      <c r="CJ232" s="24">
        <v>2</v>
      </c>
      <c r="CK232" s="24">
        <v>2</v>
      </c>
      <c r="CL232" s="24">
        <v>2</v>
      </c>
      <c r="CM232" s="57">
        <f>COUNTIF($BK232:$CL232,2)</f>
        <v>28</v>
      </c>
      <c r="CN232" s="67">
        <f>CM232/COUNTA($BK232:$CL232)</f>
        <v>1</v>
      </c>
      <c r="CO232" s="57">
        <f>COUNTIF($BK232:$CL232,1)</f>
        <v>0</v>
      </c>
      <c r="CP232" s="67">
        <f>CO232/COUNTA($BK232:$CL232)</f>
        <v>0</v>
      </c>
      <c r="CQ232" s="57">
        <f>COUNTIF($BK232:$CL232,0)</f>
        <v>0</v>
      </c>
      <c r="CR232" s="67">
        <f>CQ232/COUNTA($BK232:$CL232)</f>
        <v>0</v>
      </c>
      <c r="CS232" s="57">
        <f>(((CM232*2)+(CO232*1)+(CQ232*0)))/COUNTA($BK232:$CL232)</f>
        <v>2</v>
      </c>
      <c r="CT232" s="57" t="str">
        <f t="shared" si="68"/>
        <v>Đạt mục tiêu</v>
      </c>
    </row>
    <row r="233" spans="1:98" ht="44.25" hidden="1" customHeight="1">
      <c r="A233" s="21">
        <v>227</v>
      </c>
      <c r="B233" s="24"/>
      <c r="C233" s="190"/>
      <c r="D233" s="192"/>
      <c r="E233" s="190"/>
      <c r="F233" s="192"/>
      <c r="G233" s="7" t="s">
        <v>885</v>
      </c>
      <c r="H233" s="144" t="s">
        <v>1497</v>
      </c>
      <c r="I233" s="52" t="s">
        <v>780</v>
      </c>
      <c r="J233" s="24" t="s">
        <v>497</v>
      </c>
      <c r="K233" s="52" t="s">
        <v>346</v>
      </c>
      <c r="L233" s="24" t="s">
        <v>298</v>
      </c>
      <c r="M233" s="24" t="s">
        <v>186</v>
      </c>
      <c r="N233" s="24"/>
      <c r="O233" s="24"/>
      <c r="P233" s="24"/>
      <c r="Q233" s="24"/>
      <c r="R233" s="24" t="s">
        <v>186</v>
      </c>
      <c r="S233" s="21"/>
      <c r="T233" s="24"/>
      <c r="U233" s="24"/>
      <c r="V233" s="24"/>
      <c r="W233" s="24"/>
      <c r="X233" s="24"/>
      <c r="Y233" s="28">
        <f t="shared" si="84"/>
        <v>1</v>
      </c>
      <c r="Z233" s="24"/>
      <c r="AA233" s="91">
        <v>1</v>
      </c>
      <c r="AB233" s="24"/>
      <c r="AC233" s="24"/>
      <c r="AD233" s="24"/>
      <c r="AE233" s="24"/>
      <c r="AF233" s="24"/>
      <c r="AG233" s="24"/>
      <c r="AH233" s="24"/>
      <c r="AI233" s="24"/>
      <c r="AJ233" s="24"/>
      <c r="AK233" s="24"/>
      <c r="AL233" s="24"/>
      <c r="AM233" s="24"/>
      <c r="AN233" s="24" t="s">
        <v>754</v>
      </c>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v>2</v>
      </c>
      <c r="BL233" s="24">
        <v>2</v>
      </c>
      <c r="BM233" s="24">
        <v>2</v>
      </c>
      <c r="BN233" s="24">
        <v>2</v>
      </c>
      <c r="BO233" s="24">
        <v>2</v>
      </c>
      <c r="BP233" s="24">
        <v>2</v>
      </c>
      <c r="BQ233" s="24">
        <v>2</v>
      </c>
      <c r="BR233" s="24">
        <v>2</v>
      </c>
      <c r="BS233" s="24">
        <v>2</v>
      </c>
      <c r="BT233" s="24">
        <v>2</v>
      </c>
      <c r="BU233" s="24">
        <v>2</v>
      </c>
      <c r="BV233" s="24">
        <v>2</v>
      </c>
      <c r="BW233" s="24">
        <v>2</v>
      </c>
      <c r="BX233" s="24">
        <v>2</v>
      </c>
      <c r="BY233" s="24">
        <v>2</v>
      </c>
      <c r="BZ233" s="24">
        <v>2</v>
      </c>
      <c r="CA233" s="24">
        <v>2</v>
      </c>
      <c r="CB233" s="24">
        <v>2</v>
      </c>
      <c r="CC233" s="24">
        <v>2</v>
      </c>
      <c r="CD233" s="24">
        <v>2</v>
      </c>
      <c r="CE233" s="24">
        <v>2</v>
      </c>
      <c r="CF233" s="24">
        <v>2</v>
      </c>
      <c r="CG233" s="24">
        <v>2</v>
      </c>
      <c r="CH233" s="24">
        <v>2</v>
      </c>
      <c r="CI233" s="24">
        <v>2</v>
      </c>
      <c r="CJ233" s="24">
        <v>2</v>
      </c>
      <c r="CK233" s="24">
        <v>2</v>
      </c>
      <c r="CL233" s="24">
        <v>2</v>
      </c>
      <c r="CM233" s="57">
        <f>COUNTIF($BK233:$CL233,2)</f>
        <v>28</v>
      </c>
      <c r="CN233" s="67">
        <f>CM233/COUNTA($BK233:$CL233)</f>
        <v>1</v>
      </c>
      <c r="CO233" s="57">
        <f>COUNTIF($BK233:$CL233,1)</f>
        <v>0</v>
      </c>
      <c r="CP233" s="67">
        <f>CO233/COUNTA($BK233:$CL233)</f>
        <v>0</v>
      </c>
      <c r="CQ233" s="57">
        <f>COUNTIF($BK233:$CL233,0)</f>
        <v>0</v>
      </c>
      <c r="CR233" s="67">
        <f>CQ233/COUNTA($BK233:$CL233)</f>
        <v>0</v>
      </c>
      <c r="CS233" s="57">
        <f>(((CM233*2)+(CO233*1)+(CQ233*0)))/COUNTA($BK233:$CL233)</f>
        <v>2</v>
      </c>
      <c r="CT233" s="57" t="str">
        <f t="shared" ref="CT233:CT315" si="85">IF(CS233&gt;=1.6,"Đạt mục tiêu",IF(CS233&gt;=1,"Cần cố gắng","Chưa đạt"))</f>
        <v>Đạt mục tiêu</v>
      </c>
    </row>
    <row r="234" spans="1:98" ht="51.75" hidden="1" customHeight="1">
      <c r="A234" s="21">
        <v>228</v>
      </c>
      <c r="B234" s="24">
        <v>343</v>
      </c>
      <c r="C234" s="190"/>
      <c r="D234" s="193"/>
      <c r="E234" s="190"/>
      <c r="F234" s="193"/>
      <c r="G234" s="7" t="s">
        <v>459</v>
      </c>
      <c r="H234" s="144" t="s">
        <v>1439</v>
      </c>
      <c r="I234" s="52" t="s">
        <v>780</v>
      </c>
      <c r="J234" s="24" t="s">
        <v>497</v>
      </c>
      <c r="K234" s="52" t="s">
        <v>346</v>
      </c>
      <c r="L234" s="24" t="s">
        <v>298</v>
      </c>
      <c r="M234" s="24" t="s">
        <v>186</v>
      </c>
      <c r="N234" s="24"/>
      <c r="O234" s="24"/>
      <c r="P234" s="24"/>
      <c r="Q234" s="24"/>
      <c r="R234" s="24"/>
      <c r="S234" s="21"/>
      <c r="T234" s="24"/>
      <c r="U234" s="24"/>
      <c r="V234" s="24"/>
      <c r="W234" s="24"/>
      <c r="X234" s="24" t="s">
        <v>186</v>
      </c>
      <c r="Y234" s="28">
        <f t="shared" si="84"/>
        <v>1</v>
      </c>
      <c r="Z234" s="24"/>
      <c r="AA234" s="91">
        <v>1</v>
      </c>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t="s">
        <v>754</v>
      </c>
      <c r="BI234" s="24"/>
      <c r="BJ234" s="24"/>
      <c r="BK234" s="24">
        <v>2</v>
      </c>
      <c r="BL234" s="24">
        <v>2</v>
      </c>
      <c r="BM234" s="24">
        <v>2</v>
      </c>
      <c r="BN234" s="24">
        <v>2</v>
      </c>
      <c r="BO234" s="24">
        <v>2</v>
      </c>
      <c r="BP234" s="24">
        <v>2</v>
      </c>
      <c r="BQ234" s="24">
        <v>2</v>
      </c>
      <c r="BR234" s="24">
        <v>2</v>
      </c>
      <c r="BS234" s="24">
        <v>2</v>
      </c>
      <c r="BT234" s="24">
        <v>2</v>
      </c>
      <c r="BU234" s="24">
        <v>2</v>
      </c>
      <c r="BV234" s="24">
        <v>2</v>
      </c>
      <c r="BW234" s="24">
        <v>2</v>
      </c>
      <c r="BX234" s="24">
        <v>2</v>
      </c>
      <c r="BY234" s="24">
        <v>2</v>
      </c>
      <c r="BZ234" s="24">
        <v>2</v>
      </c>
      <c r="CA234" s="24">
        <v>2</v>
      </c>
      <c r="CB234" s="24">
        <v>2</v>
      </c>
      <c r="CC234" s="24">
        <v>2</v>
      </c>
      <c r="CD234" s="24">
        <v>2</v>
      </c>
      <c r="CE234" s="24">
        <v>2</v>
      </c>
      <c r="CF234" s="24">
        <v>2</v>
      </c>
      <c r="CG234" s="24">
        <v>2</v>
      </c>
      <c r="CH234" s="24">
        <v>2</v>
      </c>
      <c r="CI234" s="24">
        <v>2</v>
      </c>
      <c r="CJ234" s="24">
        <v>2</v>
      </c>
      <c r="CK234" s="24">
        <v>2</v>
      </c>
      <c r="CL234" s="24">
        <v>2</v>
      </c>
      <c r="CM234" s="57">
        <f>COUNTIF($BK234:$CL234,2)</f>
        <v>28</v>
      </c>
      <c r="CN234" s="67">
        <f>CM234/COUNTA($BK234:$CL234)</f>
        <v>1</v>
      </c>
      <c r="CO234" s="57">
        <f>COUNTIF($BK234:$CL234,1)</f>
        <v>0</v>
      </c>
      <c r="CP234" s="67">
        <f>CO234/COUNTA($BK234:$CL234)</f>
        <v>0</v>
      </c>
      <c r="CQ234" s="57">
        <f>COUNTIF($BK234:$CL234,0)</f>
        <v>0</v>
      </c>
      <c r="CR234" s="67">
        <f>CQ234/COUNTA($BK234:$CL234)</f>
        <v>0</v>
      </c>
      <c r="CS234" s="57">
        <f>(((CM234*2)+(CO234*1)+(CQ234*0)))/COUNTA($BK234:$CL234)</f>
        <v>2</v>
      </c>
      <c r="CT234" s="57" t="str">
        <f t="shared" si="85"/>
        <v>Đạt mục tiêu</v>
      </c>
    </row>
    <row r="235" spans="1:98" ht="24" customHeight="1">
      <c r="A235" s="21">
        <v>42</v>
      </c>
      <c r="B235" s="28">
        <v>346</v>
      </c>
      <c r="C235" s="198" t="s">
        <v>122</v>
      </c>
      <c r="D235" s="259"/>
      <c r="E235" s="259"/>
      <c r="F235" s="259"/>
      <c r="G235" s="199"/>
      <c r="H235" s="200"/>
      <c r="I235" s="29" t="s">
        <v>361</v>
      </c>
      <c r="J235" s="29" t="s">
        <v>361</v>
      </c>
      <c r="K235" s="29" t="s">
        <v>361</v>
      </c>
      <c r="L235" s="29" t="s">
        <v>361</v>
      </c>
      <c r="M235" s="29" t="s">
        <v>361</v>
      </c>
      <c r="N235" s="29" t="s">
        <v>361</v>
      </c>
      <c r="O235" s="29" t="s">
        <v>361</v>
      </c>
      <c r="P235" s="29" t="s">
        <v>361</v>
      </c>
      <c r="Q235" s="29" t="s">
        <v>361</v>
      </c>
      <c r="R235" s="29" t="s">
        <v>361</v>
      </c>
      <c r="S235" s="31" t="s">
        <v>361</v>
      </c>
      <c r="T235" s="29" t="s">
        <v>361</v>
      </c>
      <c r="U235" s="29" t="s">
        <v>361</v>
      </c>
      <c r="V235" s="29" t="s">
        <v>361</v>
      </c>
      <c r="W235" s="29" t="s">
        <v>361</v>
      </c>
      <c r="X235" s="29" t="s">
        <v>361</v>
      </c>
      <c r="Y235" s="28">
        <f t="shared" si="84"/>
        <v>0</v>
      </c>
      <c r="Z235" s="29"/>
      <c r="AA235" s="91">
        <v>3</v>
      </c>
      <c r="AB235" s="29" t="s">
        <v>361</v>
      </c>
      <c r="AC235" s="29" t="s">
        <v>361</v>
      </c>
      <c r="AD235" s="29" t="s">
        <v>361</v>
      </c>
      <c r="AE235" s="29" t="s">
        <v>361</v>
      </c>
      <c r="AF235" s="29" t="s">
        <v>361</v>
      </c>
      <c r="AG235" s="29" t="s">
        <v>361</v>
      </c>
      <c r="AH235" s="29" t="s">
        <v>361</v>
      </c>
      <c r="AI235" s="29" t="s">
        <v>361</v>
      </c>
      <c r="AJ235" s="29" t="s">
        <v>361</v>
      </c>
      <c r="AK235" s="29" t="s">
        <v>361</v>
      </c>
      <c r="AL235" s="29" t="s">
        <v>361</v>
      </c>
      <c r="AM235" s="29" t="s">
        <v>361</v>
      </c>
      <c r="AN235" s="29" t="s">
        <v>361</v>
      </c>
      <c r="AO235" s="29" t="s">
        <v>361</v>
      </c>
      <c r="AP235" s="29" t="s">
        <v>361</v>
      </c>
      <c r="AQ235" s="29" t="s">
        <v>361</v>
      </c>
      <c r="AR235" s="29" t="s">
        <v>361</v>
      </c>
      <c r="AS235" s="29" t="s">
        <v>361</v>
      </c>
      <c r="AT235" s="29" t="s">
        <v>361</v>
      </c>
      <c r="AU235" s="29" t="s">
        <v>361</v>
      </c>
      <c r="AV235" s="29" t="s">
        <v>361</v>
      </c>
      <c r="AW235" s="29" t="s">
        <v>361</v>
      </c>
      <c r="AX235" s="29" t="s">
        <v>361</v>
      </c>
      <c r="AY235" s="29" t="s">
        <v>361</v>
      </c>
      <c r="AZ235" s="29" t="s">
        <v>361</v>
      </c>
      <c r="BA235" s="29" t="s">
        <v>361</v>
      </c>
      <c r="BB235" s="29" t="s">
        <v>361</v>
      </c>
      <c r="BC235" s="29" t="s">
        <v>361</v>
      </c>
      <c r="BD235" s="29" t="s">
        <v>361</v>
      </c>
      <c r="BE235" s="29" t="s">
        <v>361</v>
      </c>
      <c r="BF235" s="29" t="s">
        <v>361</v>
      </c>
      <c r="BG235" s="29" t="s">
        <v>361</v>
      </c>
      <c r="BH235" s="29" t="s">
        <v>361</v>
      </c>
      <c r="BI235" s="29" t="s">
        <v>361</v>
      </c>
      <c r="BJ235" s="29" t="s">
        <v>361</v>
      </c>
      <c r="BK235" s="29" t="s">
        <v>361</v>
      </c>
      <c r="BL235" s="29" t="s">
        <v>361</v>
      </c>
      <c r="BM235" s="29" t="s">
        <v>361</v>
      </c>
      <c r="BN235" s="29" t="s">
        <v>361</v>
      </c>
      <c r="BO235" s="29" t="s">
        <v>361</v>
      </c>
      <c r="BP235" s="29" t="s">
        <v>361</v>
      </c>
      <c r="BQ235" s="29" t="s">
        <v>361</v>
      </c>
      <c r="BR235" s="29" t="s">
        <v>361</v>
      </c>
      <c r="BS235" s="29" t="s">
        <v>361</v>
      </c>
      <c r="BT235" s="29" t="s">
        <v>361</v>
      </c>
      <c r="BU235" s="29" t="s">
        <v>361</v>
      </c>
      <c r="BV235" s="29" t="s">
        <v>361</v>
      </c>
      <c r="BW235" s="29" t="s">
        <v>361</v>
      </c>
      <c r="BX235" s="29" t="s">
        <v>361</v>
      </c>
      <c r="BY235" s="29" t="s">
        <v>361</v>
      </c>
      <c r="BZ235" s="29" t="s">
        <v>361</v>
      </c>
      <c r="CA235" s="29" t="s">
        <v>361</v>
      </c>
      <c r="CB235" s="29" t="s">
        <v>361</v>
      </c>
      <c r="CC235" s="29" t="s">
        <v>361</v>
      </c>
      <c r="CD235" s="29" t="s">
        <v>361</v>
      </c>
      <c r="CE235" s="29" t="s">
        <v>361</v>
      </c>
      <c r="CF235" s="29" t="s">
        <v>361</v>
      </c>
      <c r="CG235" s="29" t="s">
        <v>361</v>
      </c>
      <c r="CH235" s="29" t="s">
        <v>361</v>
      </c>
      <c r="CI235" s="29" t="s">
        <v>361</v>
      </c>
      <c r="CJ235" s="29" t="s">
        <v>361</v>
      </c>
      <c r="CK235" s="29" t="s">
        <v>361</v>
      </c>
      <c r="CL235" s="29" t="s">
        <v>361</v>
      </c>
      <c r="CM235" s="29" t="s">
        <v>361</v>
      </c>
      <c r="CN235" s="29" t="s">
        <v>361</v>
      </c>
      <c r="CO235" s="29" t="s">
        <v>361</v>
      </c>
      <c r="CP235" s="29" t="s">
        <v>361</v>
      </c>
      <c r="CQ235" s="29" t="s">
        <v>361</v>
      </c>
      <c r="CR235" s="29" t="s">
        <v>361</v>
      </c>
      <c r="CS235" s="29" t="s">
        <v>361</v>
      </c>
      <c r="CT235" s="29" t="s">
        <v>361</v>
      </c>
    </row>
    <row r="236" spans="1:98" ht="22.5" customHeight="1">
      <c r="A236" s="21">
        <v>43</v>
      </c>
      <c r="B236" s="28">
        <v>347</v>
      </c>
      <c r="C236" s="198" t="s">
        <v>123</v>
      </c>
      <c r="D236" s="259"/>
      <c r="E236" s="259"/>
      <c r="F236" s="259"/>
      <c r="G236" s="199"/>
      <c r="H236" s="200"/>
      <c r="I236" s="29" t="s">
        <v>361</v>
      </c>
      <c r="J236" s="29" t="s">
        <v>361</v>
      </c>
      <c r="K236" s="29" t="s">
        <v>361</v>
      </c>
      <c r="L236" s="29" t="s">
        <v>361</v>
      </c>
      <c r="M236" s="29" t="s">
        <v>361</v>
      </c>
      <c r="N236" s="29" t="s">
        <v>361</v>
      </c>
      <c r="O236" s="29" t="s">
        <v>361</v>
      </c>
      <c r="P236" s="29" t="s">
        <v>361</v>
      </c>
      <c r="Q236" s="29" t="s">
        <v>361</v>
      </c>
      <c r="R236" s="29" t="s">
        <v>361</v>
      </c>
      <c r="S236" s="31" t="s">
        <v>361</v>
      </c>
      <c r="T236" s="29" t="s">
        <v>361</v>
      </c>
      <c r="U236" s="29" t="s">
        <v>361</v>
      </c>
      <c r="V236" s="29" t="s">
        <v>361</v>
      </c>
      <c r="W236" s="29" t="s">
        <v>361</v>
      </c>
      <c r="X236" s="29" t="s">
        <v>361</v>
      </c>
      <c r="Y236" s="28">
        <f t="shared" si="84"/>
        <v>0</v>
      </c>
      <c r="Z236" s="29"/>
      <c r="AA236" s="91">
        <v>1</v>
      </c>
      <c r="AB236" s="29" t="s">
        <v>361</v>
      </c>
      <c r="AC236" s="29" t="s">
        <v>361</v>
      </c>
      <c r="AD236" s="29" t="s">
        <v>361</v>
      </c>
      <c r="AE236" s="29" t="s">
        <v>361</v>
      </c>
      <c r="AF236" s="29" t="s">
        <v>361</v>
      </c>
      <c r="AG236" s="29" t="s">
        <v>361</v>
      </c>
      <c r="AH236" s="29" t="s">
        <v>361</v>
      </c>
      <c r="AI236" s="29" t="s">
        <v>361</v>
      </c>
      <c r="AJ236" s="29" t="s">
        <v>361</v>
      </c>
      <c r="AK236" s="29" t="s">
        <v>361</v>
      </c>
      <c r="AL236" s="29" t="s">
        <v>361</v>
      </c>
      <c r="AM236" s="29" t="s">
        <v>361</v>
      </c>
      <c r="AN236" s="29" t="s">
        <v>361</v>
      </c>
      <c r="AO236" s="29" t="s">
        <v>361</v>
      </c>
      <c r="AP236" s="29" t="s">
        <v>361</v>
      </c>
      <c r="AQ236" s="29" t="s">
        <v>361</v>
      </c>
      <c r="AR236" s="29" t="s">
        <v>361</v>
      </c>
      <c r="AS236" s="29" t="s">
        <v>361</v>
      </c>
      <c r="AT236" s="29" t="s">
        <v>361</v>
      </c>
      <c r="AU236" s="29" t="s">
        <v>361</v>
      </c>
      <c r="AV236" s="29" t="s">
        <v>361</v>
      </c>
      <c r="AW236" s="29" t="s">
        <v>361</v>
      </c>
      <c r="AX236" s="29" t="s">
        <v>361</v>
      </c>
      <c r="AY236" s="29" t="s">
        <v>361</v>
      </c>
      <c r="AZ236" s="29" t="s">
        <v>361</v>
      </c>
      <c r="BA236" s="29" t="s">
        <v>361</v>
      </c>
      <c r="BB236" s="29" t="s">
        <v>361</v>
      </c>
      <c r="BC236" s="29" t="s">
        <v>361</v>
      </c>
      <c r="BD236" s="29" t="s">
        <v>361</v>
      </c>
      <c r="BE236" s="29" t="s">
        <v>361</v>
      </c>
      <c r="BF236" s="29" t="s">
        <v>361</v>
      </c>
      <c r="BG236" s="29" t="s">
        <v>361</v>
      </c>
      <c r="BH236" s="29" t="s">
        <v>361</v>
      </c>
      <c r="BI236" s="29" t="s">
        <v>361</v>
      </c>
      <c r="BJ236" s="29" t="s">
        <v>361</v>
      </c>
      <c r="BK236" s="29" t="s">
        <v>361</v>
      </c>
      <c r="BL236" s="29" t="s">
        <v>361</v>
      </c>
      <c r="BM236" s="29" t="s">
        <v>361</v>
      </c>
      <c r="BN236" s="29" t="s">
        <v>361</v>
      </c>
      <c r="BO236" s="29" t="s">
        <v>361</v>
      </c>
      <c r="BP236" s="29" t="s">
        <v>361</v>
      </c>
      <c r="BQ236" s="29" t="s">
        <v>361</v>
      </c>
      <c r="BR236" s="29" t="s">
        <v>361</v>
      </c>
      <c r="BS236" s="29" t="s">
        <v>361</v>
      </c>
      <c r="BT236" s="29" t="s">
        <v>361</v>
      </c>
      <c r="BU236" s="29" t="s">
        <v>361</v>
      </c>
      <c r="BV236" s="29" t="s">
        <v>361</v>
      </c>
      <c r="BW236" s="29" t="s">
        <v>361</v>
      </c>
      <c r="BX236" s="29" t="s">
        <v>361</v>
      </c>
      <c r="BY236" s="29" t="s">
        <v>361</v>
      </c>
      <c r="BZ236" s="29" t="s">
        <v>361</v>
      </c>
      <c r="CA236" s="29" t="s">
        <v>361</v>
      </c>
      <c r="CB236" s="29" t="s">
        <v>361</v>
      </c>
      <c r="CC236" s="29" t="s">
        <v>361</v>
      </c>
      <c r="CD236" s="29" t="s">
        <v>361</v>
      </c>
      <c r="CE236" s="29" t="s">
        <v>361</v>
      </c>
      <c r="CF236" s="29" t="s">
        <v>361</v>
      </c>
      <c r="CG236" s="29" t="s">
        <v>361</v>
      </c>
      <c r="CH236" s="29" t="s">
        <v>361</v>
      </c>
      <c r="CI236" s="29" t="s">
        <v>361</v>
      </c>
      <c r="CJ236" s="29" t="s">
        <v>361</v>
      </c>
      <c r="CK236" s="29" t="s">
        <v>361</v>
      </c>
      <c r="CL236" s="29" t="s">
        <v>361</v>
      </c>
      <c r="CM236" s="29" t="s">
        <v>361</v>
      </c>
      <c r="CN236" s="29" t="s">
        <v>361</v>
      </c>
      <c r="CO236" s="29" t="s">
        <v>361</v>
      </c>
      <c r="CP236" s="29" t="s">
        <v>361</v>
      </c>
      <c r="CQ236" s="29" t="s">
        <v>361</v>
      </c>
      <c r="CR236" s="29" t="s">
        <v>361</v>
      </c>
      <c r="CS236" s="29" t="s">
        <v>361</v>
      </c>
      <c r="CT236" s="29" t="s">
        <v>361</v>
      </c>
    </row>
    <row r="237" spans="1:98" ht="30" hidden="1" customHeight="1">
      <c r="A237" s="21">
        <v>231</v>
      </c>
      <c r="B237" s="24">
        <v>350</v>
      </c>
      <c r="C237" s="51" t="s">
        <v>198</v>
      </c>
      <c r="D237" s="53" t="s">
        <v>10</v>
      </c>
      <c r="E237" s="51" t="s">
        <v>124</v>
      </c>
      <c r="F237" s="53" t="s">
        <v>12</v>
      </c>
      <c r="G237" s="7" t="s">
        <v>483</v>
      </c>
      <c r="H237" s="144" t="s">
        <v>1424</v>
      </c>
      <c r="I237" s="52" t="s">
        <v>780</v>
      </c>
      <c r="J237" s="24" t="s">
        <v>497</v>
      </c>
      <c r="K237" s="52" t="s">
        <v>346</v>
      </c>
      <c r="L237" s="24" t="s">
        <v>298</v>
      </c>
      <c r="M237" s="24" t="s">
        <v>186</v>
      </c>
      <c r="N237" s="24"/>
      <c r="O237" s="24"/>
      <c r="P237" s="24" t="s">
        <v>186</v>
      </c>
      <c r="Q237" s="24"/>
      <c r="R237" s="24"/>
      <c r="S237" s="21"/>
      <c r="T237" s="24"/>
      <c r="U237" s="24"/>
      <c r="V237" s="24"/>
      <c r="W237" s="24"/>
      <c r="X237" s="24"/>
      <c r="Y237" s="28">
        <f t="shared" si="84"/>
        <v>1</v>
      </c>
      <c r="Z237" s="24"/>
      <c r="AA237" s="91"/>
      <c r="AB237" s="24"/>
      <c r="AC237" s="24"/>
      <c r="AD237" s="24"/>
      <c r="AE237" s="24"/>
      <c r="AF237" s="24"/>
      <c r="AG237" s="24" t="s">
        <v>754</v>
      </c>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v>2</v>
      </c>
      <c r="BL237" s="24">
        <v>2</v>
      </c>
      <c r="BM237" s="24">
        <v>2</v>
      </c>
      <c r="BN237" s="24">
        <v>2</v>
      </c>
      <c r="BO237" s="24">
        <v>2</v>
      </c>
      <c r="BP237" s="24">
        <v>2</v>
      </c>
      <c r="BQ237" s="24">
        <v>2</v>
      </c>
      <c r="BR237" s="24">
        <v>2</v>
      </c>
      <c r="BS237" s="24">
        <v>2</v>
      </c>
      <c r="BT237" s="24">
        <v>2</v>
      </c>
      <c r="BU237" s="24">
        <v>2</v>
      </c>
      <c r="BV237" s="24">
        <v>2</v>
      </c>
      <c r="BW237" s="24">
        <v>2</v>
      </c>
      <c r="BX237" s="24">
        <v>2</v>
      </c>
      <c r="BY237" s="24">
        <v>2</v>
      </c>
      <c r="BZ237" s="24">
        <v>2</v>
      </c>
      <c r="CA237" s="24">
        <v>2</v>
      </c>
      <c r="CB237" s="24">
        <v>2</v>
      </c>
      <c r="CC237" s="24">
        <v>2</v>
      </c>
      <c r="CD237" s="24">
        <v>2</v>
      </c>
      <c r="CE237" s="24">
        <v>2</v>
      </c>
      <c r="CF237" s="24">
        <v>2</v>
      </c>
      <c r="CG237" s="24">
        <v>2</v>
      </c>
      <c r="CH237" s="24">
        <v>2</v>
      </c>
      <c r="CI237" s="24">
        <v>2</v>
      </c>
      <c r="CJ237" s="24">
        <v>2</v>
      </c>
      <c r="CK237" s="24">
        <v>2</v>
      </c>
      <c r="CL237" s="24">
        <v>2</v>
      </c>
      <c r="CM237" s="57">
        <f>COUNTIF($BK237:$CL237,2)</f>
        <v>28</v>
      </c>
      <c r="CN237" s="67">
        <f>CM237/COUNTA($BK237:$CL237)</f>
        <v>1</v>
      </c>
      <c r="CO237" s="57">
        <f>COUNTIF($BK237:$CL237,1)</f>
        <v>0</v>
      </c>
      <c r="CP237" s="67">
        <f>CO237/COUNTA($BK237:$CL237)</f>
        <v>0</v>
      </c>
      <c r="CQ237" s="57">
        <f>COUNTIF($BK237:$CL237,0)</f>
        <v>0</v>
      </c>
      <c r="CR237" s="67">
        <f>CQ237/COUNTA($BK237:$CL237)</f>
        <v>0</v>
      </c>
      <c r="CS237" s="57">
        <f>(((CM237*2)+(CO237*1)+(CQ237*0)))/COUNTA($BK237:$CL237)</f>
        <v>2</v>
      </c>
      <c r="CT237" s="57" t="str">
        <f t="shared" si="85"/>
        <v>Đạt mục tiêu</v>
      </c>
    </row>
    <row r="238" spans="1:98" ht="66.75" hidden="1" customHeight="1">
      <c r="A238" s="21">
        <v>232</v>
      </c>
      <c r="B238" s="24">
        <v>356</v>
      </c>
      <c r="C238" s="50" t="s">
        <v>199</v>
      </c>
      <c r="D238" s="55" t="s">
        <v>12</v>
      </c>
      <c r="E238" s="50" t="s">
        <v>125</v>
      </c>
      <c r="F238" s="55" t="s">
        <v>12</v>
      </c>
      <c r="G238" s="50" t="s">
        <v>125</v>
      </c>
      <c r="H238" s="50" t="s">
        <v>1028</v>
      </c>
      <c r="I238" s="52" t="s">
        <v>780</v>
      </c>
      <c r="J238" s="24" t="s">
        <v>497</v>
      </c>
      <c r="K238" s="52" t="s">
        <v>346</v>
      </c>
      <c r="L238" s="24" t="s">
        <v>298</v>
      </c>
      <c r="M238" s="24" t="s">
        <v>186</v>
      </c>
      <c r="N238" s="24"/>
      <c r="O238" s="24"/>
      <c r="P238" s="24"/>
      <c r="Q238" s="24" t="s">
        <v>186</v>
      </c>
      <c r="R238" s="24"/>
      <c r="S238" s="21"/>
      <c r="T238" s="24"/>
      <c r="U238" s="24"/>
      <c r="V238" s="24"/>
      <c r="W238" s="24"/>
      <c r="X238" s="24"/>
      <c r="Y238" s="28">
        <f t="shared" si="84"/>
        <v>1</v>
      </c>
      <c r="Z238" s="24"/>
      <c r="AA238" s="91"/>
      <c r="AB238" s="24"/>
      <c r="AC238" s="24"/>
      <c r="AD238" s="24"/>
      <c r="AE238" s="24"/>
      <c r="AF238" s="24"/>
      <c r="AG238" s="24"/>
      <c r="AH238" s="24"/>
      <c r="AI238" s="24"/>
      <c r="AJ238" s="24" t="s">
        <v>757</v>
      </c>
      <c r="AK238" s="24" t="s">
        <v>757</v>
      </c>
      <c r="AL238" s="24" t="s">
        <v>757</v>
      </c>
      <c r="AM238" s="24" t="s">
        <v>757</v>
      </c>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v>2</v>
      </c>
      <c r="BL238" s="24">
        <v>2</v>
      </c>
      <c r="BM238" s="24">
        <v>2</v>
      </c>
      <c r="BN238" s="24">
        <v>2</v>
      </c>
      <c r="BO238" s="24">
        <v>2</v>
      </c>
      <c r="BP238" s="24">
        <v>2</v>
      </c>
      <c r="BQ238" s="24">
        <v>2</v>
      </c>
      <c r="BR238" s="24">
        <v>2</v>
      </c>
      <c r="BS238" s="24">
        <v>2</v>
      </c>
      <c r="BT238" s="24">
        <v>2</v>
      </c>
      <c r="BU238" s="24">
        <v>2</v>
      </c>
      <c r="BV238" s="24">
        <v>2</v>
      </c>
      <c r="BW238" s="24">
        <v>2</v>
      </c>
      <c r="BX238" s="24">
        <v>2</v>
      </c>
      <c r="BY238" s="24">
        <v>2</v>
      </c>
      <c r="BZ238" s="24">
        <v>2</v>
      </c>
      <c r="CA238" s="24">
        <v>2</v>
      </c>
      <c r="CB238" s="24">
        <v>2</v>
      </c>
      <c r="CC238" s="24">
        <v>2</v>
      </c>
      <c r="CD238" s="24">
        <v>2</v>
      </c>
      <c r="CE238" s="24">
        <v>2</v>
      </c>
      <c r="CF238" s="24">
        <v>2</v>
      </c>
      <c r="CG238" s="24">
        <v>2</v>
      </c>
      <c r="CH238" s="24">
        <v>2</v>
      </c>
      <c r="CI238" s="24">
        <v>2</v>
      </c>
      <c r="CJ238" s="24">
        <v>2</v>
      </c>
      <c r="CK238" s="24">
        <v>2</v>
      </c>
      <c r="CL238" s="24">
        <v>2</v>
      </c>
      <c r="CM238" s="57">
        <f>COUNTIF($BK238:$CL238,2)</f>
        <v>28</v>
      </c>
      <c r="CN238" s="67">
        <f>CM238/COUNTA($BK238:$CL238)</f>
        <v>1</v>
      </c>
      <c r="CO238" s="57">
        <f>COUNTIF($BK238:$CL238,1)</f>
        <v>0</v>
      </c>
      <c r="CP238" s="67">
        <f>CO238/COUNTA($BK238:$CL238)</f>
        <v>0</v>
      </c>
      <c r="CQ238" s="57">
        <f>COUNTIF($BK238:$CL238,0)</f>
        <v>0</v>
      </c>
      <c r="CR238" s="67">
        <f>CQ238/COUNTA($BK238:$CL238)</f>
        <v>0</v>
      </c>
      <c r="CS238" s="57">
        <f>(((CM238*2)+(CO238*1)+(CQ238*0)))/COUNTA($BK238:$CL238)</f>
        <v>2</v>
      </c>
      <c r="CT238" s="57" t="str">
        <f t="shared" si="85"/>
        <v>Đạt mục tiêu</v>
      </c>
    </row>
    <row r="239" spans="1:98" ht="54" customHeight="1">
      <c r="A239" s="21">
        <v>44</v>
      </c>
      <c r="B239" s="24">
        <v>359</v>
      </c>
      <c r="C239" s="51" t="s">
        <v>200</v>
      </c>
      <c r="D239" s="53" t="s">
        <v>10</v>
      </c>
      <c r="E239" s="51" t="s">
        <v>201</v>
      </c>
      <c r="F239" s="53" t="s">
        <v>12</v>
      </c>
      <c r="G239" s="7" t="s">
        <v>484</v>
      </c>
      <c r="H239" s="144" t="s">
        <v>1471</v>
      </c>
      <c r="I239" s="52" t="s">
        <v>780</v>
      </c>
      <c r="J239" s="24" t="s">
        <v>497</v>
      </c>
      <c r="K239" s="52" t="s">
        <v>346</v>
      </c>
      <c r="L239" s="24" t="s">
        <v>298</v>
      </c>
      <c r="M239" s="24" t="s">
        <v>186</v>
      </c>
      <c r="N239" s="24" t="s">
        <v>186</v>
      </c>
      <c r="O239" s="24"/>
      <c r="P239" s="24"/>
      <c r="Q239" s="24"/>
      <c r="R239" s="24"/>
      <c r="S239" s="21"/>
      <c r="T239" s="24"/>
      <c r="U239" s="24"/>
      <c r="V239" s="24"/>
      <c r="W239" s="24"/>
      <c r="X239" s="24"/>
      <c r="Y239" s="28">
        <f t="shared" si="84"/>
        <v>1</v>
      </c>
      <c r="Z239" s="24"/>
      <c r="AA239" s="91"/>
      <c r="AB239" s="24" t="s">
        <v>754</v>
      </c>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v>1</v>
      </c>
      <c r="BL239" s="24">
        <v>1</v>
      </c>
      <c r="BM239" s="24">
        <v>1</v>
      </c>
      <c r="BN239" s="24">
        <v>1</v>
      </c>
      <c r="BO239" s="24">
        <v>1</v>
      </c>
      <c r="BP239" s="24">
        <v>1</v>
      </c>
      <c r="BQ239" s="24">
        <v>1</v>
      </c>
      <c r="BR239" s="24">
        <v>1</v>
      </c>
      <c r="BS239" s="24">
        <v>1</v>
      </c>
      <c r="BT239" s="24">
        <v>1</v>
      </c>
      <c r="BU239" s="24">
        <v>1</v>
      </c>
      <c r="BV239" s="24">
        <v>1</v>
      </c>
      <c r="BW239" s="24">
        <v>1</v>
      </c>
      <c r="BX239" s="24">
        <v>1</v>
      </c>
      <c r="BY239" s="24">
        <v>1</v>
      </c>
      <c r="BZ239" s="24">
        <v>1</v>
      </c>
      <c r="CA239" s="24">
        <v>1</v>
      </c>
      <c r="CB239" s="24">
        <v>1</v>
      </c>
      <c r="CC239" s="24">
        <v>1</v>
      </c>
      <c r="CD239" s="24">
        <v>1</v>
      </c>
      <c r="CE239" s="24">
        <v>1</v>
      </c>
      <c r="CF239" s="24">
        <v>1</v>
      </c>
      <c r="CG239" s="24">
        <v>1</v>
      </c>
      <c r="CH239" s="24">
        <v>1</v>
      </c>
      <c r="CI239" s="24">
        <v>1</v>
      </c>
      <c r="CJ239" s="24">
        <v>1</v>
      </c>
      <c r="CK239" s="24">
        <v>1</v>
      </c>
      <c r="CL239" s="24">
        <v>1</v>
      </c>
      <c r="CM239" s="57">
        <f>COUNTIF($BK239:$CL239,2)</f>
        <v>0</v>
      </c>
      <c r="CN239" s="67">
        <f>CM239/COUNTA($BK239:$CL239)</f>
        <v>0</v>
      </c>
      <c r="CO239" s="57">
        <f>COUNTIF($BK239:$CL239,1)</f>
        <v>28</v>
      </c>
      <c r="CP239" s="67">
        <f>CO239/COUNTA($BK239:$CL239)</f>
        <v>1</v>
      </c>
      <c r="CQ239" s="57">
        <f>COUNTIF($BK239:$CL239,0)</f>
        <v>0</v>
      </c>
      <c r="CR239" s="67">
        <f>CQ239/COUNTA($BK239:$CL239)</f>
        <v>0</v>
      </c>
      <c r="CS239" s="57">
        <f>(((CM239*2)+(CO239*1)+(CQ239*0)))/COUNTA($BK239:$CL239)</f>
        <v>1</v>
      </c>
      <c r="CT239" s="57" t="str">
        <f t="shared" si="85"/>
        <v>Cần cố gắng</v>
      </c>
    </row>
    <row r="240" spans="1:98" ht="55.5" customHeight="1">
      <c r="A240" s="21">
        <v>45</v>
      </c>
      <c r="B240" s="24"/>
      <c r="C240" s="50" t="s">
        <v>202</v>
      </c>
      <c r="D240" s="55"/>
      <c r="E240" s="50" t="s">
        <v>203</v>
      </c>
      <c r="F240" s="53" t="s">
        <v>12</v>
      </c>
      <c r="G240" s="7" t="s">
        <v>485</v>
      </c>
      <c r="H240" s="7" t="s">
        <v>1498</v>
      </c>
      <c r="I240" s="52" t="s">
        <v>780</v>
      </c>
      <c r="J240" s="24" t="s">
        <v>497</v>
      </c>
      <c r="K240" s="52" t="s">
        <v>346</v>
      </c>
      <c r="L240" s="24" t="s">
        <v>298</v>
      </c>
      <c r="M240" s="24" t="s">
        <v>186</v>
      </c>
      <c r="N240" s="24" t="s">
        <v>186</v>
      </c>
      <c r="O240" s="24"/>
      <c r="P240" s="24"/>
      <c r="Q240" s="24"/>
      <c r="R240" s="24"/>
      <c r="S240" s="21"/>
      <c r="T240" s="24"/>
      <c r="U240" s="24"/>
      <c r="V240" s="24"/>
      <c r="W240" s="24"/>
      <c r="X240" s="24"/>
      <c r="Y240" s="28">
        <f t="shared" si="84"/>
        <v>1</v>
      </c>
      <c r="Z240" s="24"/>
      <c r="AA240" s="91">
        <v>1</v>
      </c>
      <c r="AB240" s="24"/>
      <c r="AC240" s="24" t="s">
        <v>758</v>
      </c>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v>2</v>
      </c>
      <c r="BL240" s="24">
        <v>2</v>
      </c>
      <c r="BM240" s="24">
        <v>2</v>
      </c>
      <c r="BN240" s="57">
        <v>2</v>
      </c>
      <c r="BO240" s="57">
        <v>2</v>
      </c>
      <c r="BP240" s="24">
        <v>2</v>
      </c>
      <c r="BQ240" s="24">
        <v>2</v>
      </c>
      <c r="BR240" s="24">
        <v>2</v>
      </c>
      <c r="BS240" s="24">
        <v>2</v>
      </c>
      <c r="BT240" s="24">
        <v>2</v>
      </c>
      <c r="BU240" s="24">
        <v>2</v>
      </c>
      <c r="BV240" s="24">
        <v>2</v>
      </c>
      <c r="BW240" s="24">
        <v>2</v>
      </c>
      <c r="BX240" s="24">
        <v>1</v>
      </c>
      <c r="BY240" s="24">
        <v>2</v>
      </c>
      <c r="BZ240" s="24">
        <v>1</v>
      </c>
      <c r="CA240" s="24">
        <v>2</v>
      </c>
      <c r="CB240" s="24">
        <v>2</v>
      </c>
      <c r="CC240" s="57">
        <v>2</v>
      </c>
      <c r="CD240" s="57">
        <v>2</v>
      </c>
      <c r="CE240" s="57">
        <v>2</v>
      </c>
      <c r="CF240" s="24">
        <v>2</v>
      </c>
      <c r="CG240" s="24">
        <v>2</v>
      </c>
      <c r="CH240" s="24">
        <v>2</v>
      </c>
      <c r="CI240" s="24">
        <v>2</v>
      </c>
      <c r="CJ240" s="24">
        <v>2</v>
      </c>
      <c r="CK240" s="24">
        <v>1</v>
      </c>
      <c r="CL240" s="24">
        <v>1</v>
      </c>
      <c r="CM240" s="57">
        <f>COUNTIF($BK240:$CL240,2)</f>
        <v>24</v>
      </c>
      <c r="CN240" s="67">
        <f>CM240/COUNTA($BK240:$CL240)</f>
        <v>0.8571428571428571</v>
      </c>
      <c r="CO240" s="57">
        <f>COUNTIF($BK240:$CL240,1)</f>
        <v>4</v>
      </c>
      <c r="CP240" s="67">
        <f>CO240/COUNTA($BK240:$CL240)</f>
        <v>0.14285714285714285</v>
      </c>
      <c r="CQ240" s="57">
        <f>COUNTIF($BK240:$CL240,0)</f>
        <v>0</v>
      </c>
      <c r="CR240" s="67">
        <f>CQ240/COUNTA($BK240:$CL240)</f>
        <v>0</v>
      </c>
      <c r="CS240" s="57">
        <f>(((CM240*2)+(CO240*1)+(CQ240*0)))/COUNTA($BK240:$CL240)</f>
        <v>1.8571428571428572</v>
      </c>
      <c r="CT240" s="57" t="str">
        <f t="shared" si="85"/>
        <v>Đạt mục tiêu</v>
      </c>
    </row>
    <row r="241" spans="1:98" ht="49.5" hidden="1" customHeight="1">
      <c r="A241" s="21">
        <v>235</v>
      </c>
      <c r="B241" s="24">
        <v>360</v>
      </c>
      <c r="C241" s="50" t="s">
        <v>584</v>
      </c>
      <c r="D241" s="55" t="s">
        <v>54</v>
      </c>
      <c r="E241" s="50" t="s">
        <v>585</v>
      </c>
      <c r="F241" s="55" t="s">
        <v>54</v>
      </c>
      <c r="G241" s="7" t="s">
        <v>586</v>
      </c>
      <c r="H241" s="144" t="s">
        <v>1470</v>
      </c>
      <c r="I241" s="52" t="s">
        <v>780</v>
      </c>
      <c r="J241" s="24" t="s">
        <v>497</v>
      </c>
      <c r="K241" s="52" t="s">
        <v>346</v>
      </c>
      <c r="L241" s="24" t="s">
        <v>298</v>
      </c>
      <c r="M241" s="24" t="s">
        <v>186</v>
      </c>
      <c r="N241" s="24"/>
      <c r="O241" s="24" t="s">
        <v>186</v>
      </c>
      <c r="P241" s="24"/>
      <c r="Q241" s="24"/>
      <c r="R241" s="24"/>
      <c r="S241" s="21"/>
      <c r="T241" s="24"/>
      <c r="U241" s="24"/>
      <c r="V241" s="24"/>
      <c r="W241" s="24"/>
      <c r="X241" s="24"/>
      <c r="Y241" s="28">
        <f t="shared" si="84"/>
        <v>1</v>
      </c>
      <c r="Z241" s="24"/>
      <c r="AA241" s="91"/>
      <c r="AB241" s="24"/>
      <c r="AC241" s="24"/>
      <c r="AD241" s="24"/>
      <c r="AE241" s="24"/>
      <c r="AF241" s="24" t="s">
        <v>754</v>
      </c>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v>2</v>
      </c>
      <c r="BL241" s="24">
        <v>2</v>
      </c>
      <c r="BM241" s="24">
        <v>2</v>
      </c>
      <c r="BN241" s="24">
        <v>2</v>
      </c>
      <c r="BO241" s="24">
        <v>2</v>
      </c>
      <c r="BP241" s="24">
        <v>2</v>
      </c>
      <c r="BQ241" s="24">
        <v>2</v>
      </c>
      <c r="BR241" s="24">
        <v>2</v>
      </c>
      <c r="BS241" s="24">
        <v>2</v>
      </c>
      <c r="BT241" s="24">
        <v>2</v>
      </c>
      <c r="BU241" s="24">
        <v>2</v>
      </c>
      <c r="BV241" s="24">
        <v>2</v>
      </c>
      <c r="BW241" s="24">
        <v>2</v>
      </c>
      <c r="BX241" s="24">
        <v>1</v>
      </c>
      <c r="BY241" s="24">
        <v>1</v>
      </c>
      <c r="BZ241" s="24">
        <v>1</v>
      </c>
      <c r="CA241" s="24">
        <v>2</v>
      </c>
      <c r="CB241" s="24">
        <v>2</v>
      </c>
      <c r="CC241" s="24">
        <v>2</v>
      </c>
      <c r="CD241" s="24">
        <v>2</v>
      </c>
      <c r="CE241" s="24">
        <v>2</v>
      </c>
      <c r="CF241" s="24">
        <v>2</v>
      </c>
      <c r="CG241" s="24">
        <v>2</v>
      </c>
      <c r="CH241" s="24">
        <v>2</v>
      </c>
      <c r="CI241" s="24">
        <v>2</v>
      </c>
      <c r="CJ241" s="24">
        <v>2</v>
      </c>
      <c r="CK241" s="24">
        <v>1</v>
      </c>
      <c r="CL241" s="24">
        <v>1</v>
      </c>
      <c r="CM241" s="57">
        <f>COUNTIF($BK241:$CL241,2)</f>
        <v>23</v>
      </c>
      <c r="CN241" s="67">
        <f>CM241/COUNTA($BK241:$CL241)</f>
        <v>0.8214285714285714</v>
      </c>
      <c r="CO241" s="57">
        <f>COUNTIF($BK241:$CL241,1)</f>
        <v>5</v>
      </c>
      <c r="CP241" s="67">
        <f>CO241/COUNTA($BK241:$CL241)</f>
        <v>0.17857142857142858</v>
      </c>
      <c r="CQ241" s="57">
        <f>COUNTIF($BK241:$CL241,0)</f>
        <v>0</v>
      </c>
      <c r="CR241" s="67">
        <f>CQ241/COUNTA($BK241:$CL241)</f>
        <v>0</v>
      </c>
      <c r="CS241" s="57">
        <f>(((CM241*2)+(CO241*1)+(CQ241*0)))/COUNTA($BK241:$CL241)</f>
        <v>1.8214285714285714</v>
      </c>
      <c r="CT241" s="57" t="str">
        <f t="shared" si="85"/>
        <v>Đạt mục tiêu</v>
      </c>
    </row>
    <row r="242" spans="1:98" ht="35.25" hidden="1" customHeight="1">
      <c r="A242" s="21">
        <v>236</v>
      </c>
      <c r="B242" s="28">
        <v>361</v>
      </c>
      <c r="C242" s="198" t="s">
        <v>126</v>
      </c>
      <c r="D242" s="259"/>
      <c r="E242" s="259"/>
      <c r="F242" s="259"/>
      <c r="G242" s="199"/>
      <c r="H242" s="200"/>
      <c r="I242" s="29" t="s">
        <v>361</v>
      </c>
      <c r="J242" s="29" t="s">
        <v>361</v>
      </c>
      <c r="K242" s="29" t="s">
        <v>361</v>
      </c>
      <c r="L242" s="29" t="s">
        <v>361</v>
      </c>
      <c r="M242" s="29" t="s">
        <v>361</v>
      </c>
      <c r="N242" s="29" t="s">
        <v>361</v>
      </c>
      <c r="O242" s="29" t="s">
        <v>361</v>
      </c>
      <c r="P242" s="29" t="s">
        <v>361</v>
      </c>
      <c r="Q242" s="29" t="s">
        <v>361</v>
      </c>
      <c r="R242" s="29" t="s">
        <v>361</v>
      </c>
      <c r="S242" s="31" t="s">
        <v>361</v>
      </c>
      <c r="T242" s="29" t="s">
        <v>361</v>
      </c>
      <c r="U242" s="29" t="s">
        <v>361</v>
      </c>
      <c r="V242" s="29" t="s">
        <v>361</v>
      </c>
      <c r="W242" s="29" t="s">
        <v>361</v>
      </c>
      <c r="X242" s="29" t="s">
        <v>361</v>
      </c>
      <c r="Y242" s="28">
        <f t="shared" si="84"/>
        <v>0</v>
      </c>
      <c r="Z242" s="29"/>
      <c r="AA242" s="91">
        <v>1</v>
      </c>
      <c r="AB242" s="29" t="s">
        <v>361</v>
      </c>
      <c r="AC242" s="29" t="s">
        <v>361</v>
      </c>
      <c r="AD242" s="29" t="s">
        <v>361</v>
      </c>
      <c r="AE242" s="29" t="s">
        <v>361</v>
      </c>
      <c r="AF242" s="29" t="s">
        <v>361</v>
      </c>
      <c r="AG242" s="29" t="s">
        <v>361</v>
      </c>
      <c r="AH242" s="29" t="s">
        <v>361</v>
      </c>
      <c r="AI242" s="29" t="s">
        <v>361</v>
      </c>
      <c r="AJ242" s="29" t="s">
        <v>361</v>
      </c>
      <c r="AK242" s="29" t="s">
        <v>361</v>
      </c>
      <c r="AL242" s="29" t="s">
        <v>361</v>
      </c>
      <c r="AM242" s="29" t="s">
        <v>361</v>
      </c>
      <c r="AN242" s="29" t="s">
        <v>361</v>
      </c>
      <c r="AO242" s="29" t="s">
        <v>361</v>
      </c>
      <c r="AP242" s="29" t="s">
        <v>361</v>
      </c>
      <c r="AQ242" s="29" t="s">
        <v>361</v>
      </c>
      <c r="AR242" s="29" t="s">
        <v>361</v>
      </c>
      <c r="AS242" s="29" t="s">
        <v>361</v>
      </c>
      <c r="AT242" s="29" t="s">
        <v>361</v>
      </c>
      <c r="AU242" s="29" t="s">
        <v>361</v>
      </c>
      <c r="AV242" s="29" t="s">
        <v>361</v>
      </c>
      <c r="AW242" s="29" t="s">
        <v>361</v>
      </c>
      <c r="AX242" s="29" t="s">
        <v>361</v>
      </c>
      <c r="AY242" s="29" t="s">
        <v>361</v>
      </c>
      <c r="AZ242" s="29" t="s">
        <v>361</v>
      </c>
      <c r="BA242" s="29" t="s">
        <v>361</v>
      </c>
      <c r="BB242" s="29" t="s">
        <v>361</v>
      </c>
      <c r="BC242" s="29" t="s">
        <v>361</v>
      </c>
      <c r="BD242" s="29" t="s">
        <v>361</v>
      </c>
      <c r="BE242" s="29" t="s">
        <v>361</v>
      </c>
      <c r="BF242" s="29" t="s">
        <v>361</v>
      </c>
      <c r="BG242" s="29" t="s">
        <v>361</v>
      </c>
      <c r="BH242" s="29" t="s">
        <v>361</v>
      </c>
      <c r="BI242" s="29" t="s">
        <v>361</v>
      </c>
      <c r="BJ242" s="29" t="s">
        <v>361</v>
      </c>
      <c r="BK242" s="29" t="s">
        <v>361</v>
      </c>
      <c r="BL242" s="29" t="s">
        <v>361</v>
      </c>
      <c r="BM242" s="29" t="s">
        <v>361</v>
      </c>
      <c r="BN242" s="29" t="s">
        <v>361</v>
      </c>
      <c r="BO242" s="29" t="s">
        <v>361</v>
      </c>
      <c r="BP242" s="29" t="s">
        <v>361</v>
      </c>
      <c r="BQ242" s="29" t="s">
        <v>361</v>
      </c>
      <c r="BR242" s="29" t="s">
        <v>361</v>
      </c>
      <c r="BS242" s="29" t="s">
        <v>361</v>
      </c>
      <c r="BT242" s="29" t="s">
        <v>361</v>
      </c>
      <c r="BU242" s="29" t="s">
        <v>361</v>
      </c>
      <c r="BV242" s="29" t="s">
        <v>361</v>
      </c>
      <c r="BW242" s="29" t="s">
        <v>361</v>
      </c>
      <c r="BX242" s="29" t="s">
        <v>361</v>
      </c>
      <c r="BY242" s="29" t="s">
        <v>361</v>
      </c>
      <c r="BZ242" s="29" t="s">
        <v>361</v>
      </c>
      <c r="CA242" s="29" t="s">
        <v>361</v>
      </c>
      <c r="CB242" s="29" t="s">
        <v>361</v>
      </c>
      <c r="CC242" s="29" t="s">
        <v>361</v>
      </c>
      <c r="CD242" s="29" t="s">
        <v>361</v>
      </c>
      <c r="CE242" s="29" t="s">
        <v>361</v>
      </c>
      <c r="CF242" s="29" t="s">
        <v>361</v>
      </c>
      <c r="CG242" s="29" t="s">
        <v>361</v>
      </c>
      <c r="CH242" s="29" t="s">
        <v>361</v>
      </c>
      <c r="CI242" s="29" t="s">
        <v>361</v>
      </c>
      <c r="CJ242" s="29" t="s">
        <v>361</v>
      </c>
      <c r="CK242" s="29" t="s">
        <v>361</v>
      </c>
      <c r="CL242" s="29" t="s">
        <v>361</v>
      </c>
      <c r="CM242" s="29" t="s">
        <v>361</v>
      </c>
      <c r="CN242" s="29" t="s">
        <v>361</v>
      </c>
      <c r="CO242" s="29" t="s">
        <v>361</v>
      </c>
      <c r="CP242" s="29" t="s">
        <v>361</v>
      </c>
      <c r="CQ242" s="29" t="s">
        <v>361</v>
      </c>
      <c r="CR242" s="29" t="s">
        <v>361</v>
      </c>
      <c r="CS242" s="29" t="s">
        <v>361</v>
      </c>
      <c r="CT242" s="29" t="s">
        <v>361</v>
      </c>
    </row>
    <row r="243" spans="1:98" s="2" customFormat="1" ht="35.25" hidden="1" customHeight="1">
      <c r="A243" s="21">
        <v>237</v>
      </c>
      <c r="B243" s="28"/>
      <c r="C243" s="181" t="s">
        <v>204</v>
      </c>
      <c r="D243" s="191" t="s">
        <v>12</v>
      </c>
      <c r="E243" s="181" t="s">
        <v>422</v>
      </c>
      <c r="F243" s="191" t="s">
        <v>12</v>
      </c>
      <c r="G243" s="50" t="s">
        <v>486</v>
      </c>
      <c r="H243" s="142" t="s">
        <v>1274</v>
      </c>
      <c r="I243" s="52" t="s">
        <v>780</v>
      </c>
      <c r="J243" s="38" t="s">
        <v>497</v>
      </c>
      <c r="K243" s="52" t="s">
        <v>346</v>
      </c>
      <c r="L243" s="29" t="s">
        <v>298</v>
      </c>
      <c r="M243" s="24" t="s">
        <v>186</v>
      </c>
      <c r="N243" s="24"/>
      <c r="O243" s="24"/>
      <c r="P243" s="24"/>
      <c r="Q243" s="24"/>
      <c r="R243" s="24" t="s">
        <v>186</v>
      </c>
      <c r="S243" s="21"/>
      <c r="T243" s="24"/>
      <c r="U243" s="24"/>
      <c r="V243" s="24"/>
      <c r="W243" s="24"/>
      <c r="X243" s="24"/>
      <c r="Y243" s="28">
        <f t="shared" si="84"/>
        <v>1</v>
      </c>
      <c r="Z243" s="24"/>
      <c r="AA243" s="91"/>
      <c r="AB243" s="29"/>
      <c r="AC243" s="29"/>
      <c r="AD243" s="29"/>
      <c r="AE243" s="29"/>
      <c r="AF243" s="29"/>
      <c r="AG243" s="29"/>
      <c r="AH243" s="29"/>
      <c r="AI243" s="29"/>
      <c r="AJ243" s="29"/>
      <c r="AK243" s="29"/>
      <c r="AL243" s="29"/>
      <c r="AM243" s="29"/>
      <c r="AN243" s="44" t="s">
        <v>754</v>
      </c>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4">
        <v>2</v>
      </c>
      <c r="BL243" s="24">
        <v>2</v>
      </c>
      <c r="BM243" s="24">
        <v>2</v>
      </c>
      <c r="BN243" s="24">
        <v>2</v>
      </c>
      <c r="BO243" s="24">
        <v>2</v>
      </c>
      <c r="BP243" s="24">
        <v>2</v>
      </c>
      <c r="BQ243" s="24">
        <v>2</v>
      </c>
      <c r="BR243" s="24">
        <v>2</v>
      </c>
      <c r="BS243" s="24">
        <v>2</v>
      </c>
      <c r="BT243" s="24">
        <v>2</v>
      </c>
      <c r="BU243" s="24">
        <v>2</v>
      </c>
      <c r="BV243" s="24">
        <v>2</v>
      </c>
      <c r="BW243" s="24">
        <v>2</v>
      </c>
      <c r="BX243" s="24">
        <v>2</v>
      </c>
      <c r="BY243" s="24">
        <v>2</v>
      </c>
      <c r="BZ243" s="24">
        <v>2</v>
      </c>
      <c r="CA243" s="24">
        <v>2</v>
      </c>
      <c r="CB243" s="24">
        <v>2</v>
      </c>
      <c r="CC243" s="24">
        <v>2</v>
      </c>
      <c r="CD243" s="24">
        <v>2</v>
      </c>
      <c r="CE243" s="24">
        <v>2</v>
      </c>
      <c r="CF243" s="24">
        <v>2</v>
      </c>
      <c r="CG243" s="24">
        <v>2</v>
      </c>
      <c r="CH243" s="24">
        <v>2</v>
      </c>
      <c r="CI243" s="24">
        <v>2</v>
      </c>
      <c r="CJ243" s="24">
        <v>2</v>
      </c>
      <c r="CK243" s="24">
        <v>2</v>
      </c>
      <c r="CL243" s="24">
        <v>2</v>
      </c>
      <c r="CM243" s="57">
        <f>COUNTIF($BK243:$CL243,2)</f>
        <v>28</v>
      </c>
      <c r="CN243" s="67">
        <f>CM243/COUNTA($BK243:$CL243)</f>
        <v>1</v>
      </c>
      <c r="CO243" s="57">
        <f>COUNTIF($BK243:$CL243,1)</f>
        <v>0</v>
      </c>
      <c r="CP243" s="67">
        <f>CO243/COUNTA($BK243:$CL243)</f>
        <v>0</v>
      </c>
      <c r="CQ243" s="57">
        <f>COUNTIF($BK243:$CL243,0)</f>
        <v>0</v>
      </c>
      <c r="CR243" s="67">
        <f>CQ243/COUNTA($BK243:$CL243)</f>
        <v>0</v>
      </c>
      <c r="CS243" s="57">
        <f>(((CM243*2)+(CO243*1)+(CQ243*0)))/COUNTA($BK243:$CL243)</f>
        <v>2</v>
      </c>
      <c r="CT243" s="57" t="str">
        <f t="shared" si="85"/>
        <v>Đạt mục tiêu</v>
      </c>
    </row>
    <row r="244" spans="1:98" s="2" customFormat="1" ht="35.25" hidden="1" customHeight="1">
      <c r="A244" s="21">
        <v>238</v>
      </c>
      <c r="B244" s="28"/>
      <c r="C244" s="190"/>
      <c r="D244" s="192"/>
      <c r="E244" s="190"/>
      <c r="F244" s="192"/>
      <c r="G244" s="50" t="s">
        <v>1278</v>
      </c>
      <c r="H244" s="142" t="s">
        <v>1279</v>
      </c>
      <c r="I244" s="52" t="s">
        <v>780</v>
      </c>
      <c r="J244" s="38" t="s">
        <v>497</v>
      </c>
      <c r="K244" s="52" t="s">
        <v>346</v>
      </c>
      <c r="L244" s="29" t="s">
        <v>298</v>
      </c>
      <c r="M244" s="24" t="s">
        <v>186</v>
      </c>
      <c r="N244" s="24"/>
      <c r="O244" s="24"/>
      <c r="P244" s="24"/>
      <c r="Q244" s="24"/>
      <c r="R244" s="24" t="s">
        <v>186</v>
      </c>
      <c r="S244" s="21"/>
      <c r="T244" s="24"/>
      <c r="U244" s="24"/>
      <c r="V244" s="24"/>
      <c r="W244" s="24"/>
      <c r="X244" s="24"/>
      <c r="Y244" s="28">
        <f t="shared" si="84"/>
        <v>1</v>
      </c>
      <c r="Z244" s="24"/>
      <c r="AA244" s="91">
        <v>1</v>
      </c>
      <c r="AB244" s="29"/>
      <c r="AC244" s="29"/>
      <c r="AD244" s="29"/>
      <c r="AE244" s="29"/>
      <c r="AF244" s="29"/>
      <c r="AG244" s="29"/>
      <c r="AH244" s="29"/>
      <c r="AI244" s="29"/>
      <c r="AJ244" s="29"/>
      <c r="AK244" s="29"/>
      <c r="AL244" s="29"/>
      <c r="AM244" s="29"/>
      <c r="AN244" s="44"/>
      <c r="AO244" s="31" t="s">
        <v>754</v>
      </c>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4">
        <v>2</v>
      </c>
      <c r="BL244" s="24">
        <v>2</v>
      </c>
      <c r="BM244" s="24">
        <v>2</v>
      </c>
      <c r="BN244" s="24">
        <v>2</v>
      </c>
      <c r="BO244" s="24">
        <v>2</v>
      </c>
      <c r="BP244" s="24">
        <v>2</v>
      </c>
      <c r="BQ244" s="24">
        <v>2</v>
      </c>
      <c r="BR244" s="24">
        <v>2</v>
      </c>
      <c r="BS244" s="24">
        <v>2</v>
      </c>
      <c r="BT244" s="24">
        <v>2</v>
      </c>
      <c r="BU244" s="24">
        <v>2</v>
      </c>
      <c r="BV244" s="24">
        <v>2</v>
      </c>
      <c r="BW244" s="24">
        <v>2</v>
      </c>
      <c r="BX244" s="24">
        <v>2</v>
      </c>
      <c r="BY244" s="24">
        <v>2</v>
      </c>
      <c r="BZ244" s="24">
        <v>2</v>
      </c>
      <c r="CA244" s="24">
        <v>2</v>
      </c>
      <c r="CB244" s="24">
        <v>2</v>
      </c>
      <c r="CC244" s="24">
        <v>2</v>
      </c>
      <c r="CD244" s="24">
        <v>2</v>
      </c>
      <c r="CE244" s="24">
        <v>2</v>
      </c>
      <c r="CF244" s="24">
        <v>2</v>
      </c>
      <c r="CG244" s="24">
        <v>2</v>
      </c>
      <c r="CH244" s="24">
        <v>2</v>
      </c>
      <c r="CI244" s="24">
        <v>2</v>
      </c>
      <c r="CJ244" s="24">
        <v>2</v>
      </c>
      <c r="CK244" s="24">
        <v>2</v>
      </c>
      <c r="CL244" s="24">
        <v>2</v>
      </c>
      <c r="CM244" s="57">
        <f>COUNTIF($BK244:$CL244,2)</f>
        <v>28</v>
      </c>
      <c r="CN244" s="67">
        <f>CM244/COUNTA($BK244:$CL244)</f>
        <v>1</v>
      </c>
      <c r="CO244" s="57">
        <f>COUNTIF($BK244:$CL244,1)</f>
        <v>0</v>
      </c>
      <c r="CP244" s="67">
        <f>CO244/COUNTA($BK244:$CL244)</f>
        <v>0</v>
      </c>
      <c r="CQ244" s="57">
        <f>COUNTIF($BK244:$CL244,0)</f>
        <v>0</v>
      </c>
      <c r="CR244" s="67">
        <f>CQ244/COUNTA($BK244:$CL244)</f>
        <v>0</v>
      </c>
      <c r="CS244" s="57">
        <f>(((CM244*2)+(CO244*1)+(CQ244*0)))/COUNTA($BK244:$CL244)</f>
        <v>2</v>
      </c>
      <c r="CT244" s="57" t="str">
        <f>IF(CS244&gt;=1.6,"Đạt mục tiêu",IF(CS244&gt;=1,"Cần cố gắng","Chưa đạt"))</f>
        <v>Đạt mục tiêu</v>
      </c>
    </row>
    <row r="245" spans="1:98" ht="71.25" hidden="1" customHeight="1">
      <c r="A245" s="21">
        <v>239</v>
      </c>
      <c r="B245" s="24">
        <v>364</v>
      </c>
      <c r="C245" s="182"/>
      <c r="D245" s="193"/>
      <c r="E245" s="182"/>
      <c r="F245" s="193"/>
      <c r="G245" s="50" t="s">
        <v>487</v>
      </c>
      <c r="H245" s="142" t="s">
        <v>423</v>
      </c>
      <c r="I245" s="52" t="s">
        <v>780</v>
      </c>
      <c r="J245" s="24" t="s">
        <v>497</v>
      </c>
      <c r="K245" s="52" t="s">
        <v>346</v>
      </c>
      <c r="L245" s="24" t="s">
        <v>298</v>
      </c>
      <c r="M245" s="24" t="s">
        <v>186</v>
      </c>
      <c r="N245" s="24"/>
      <c r="O245" s="24"/>
      <c r="P245" s="24"/>
      <c r="Q245" s="24"/>
      <c r="R245" s="24" t="s">
        <v>186</v>
      </c>
      <c r="S245" s="21"/>
      <c r="T245" s="24"/>
      <c r="U245" s="24"/>
      <c r="V245" s="24"/>
      <c r="W245" s="24"/>
      <c r="X245" s="24"/>
      <c r="Y245" s="28">
        <f t="shared" si="84"/>
        <v>1</v>
      </c>
      <c r="Z245" s="24"/>
      <c r="AA245" s="94">
        <v>1</v>
      </c>
      <c r="AB245" s="24"/>
      <c r="AC245" s="24"/>
      <c r="AD245" s="24"/>
      <c r="AE245" s="24"/>
      <c r="AF245" s="24"/>
      <c r="AG245" s="24"/>
      <c r="AH245" s="24"/>
      <c r="AI245" s="24"/>
      <c r="AJ245" s="24"/>
      <c r="AK245" s="24"/>
      <c r="AL245" s="24"/>
      <c r="AM245" s="24"/>
      <c r="AN245" s="24"/>
      <c r="AO245" s="24"/>
      <c r="AP245" s="24"/>
      <c r="AQ245" s="24" t="s">
        <v>754</v>
      </c>
      <c r="AR245" s="24"/>
      <c r="AS245" s="24"/>
      <c r="AT245" s="24"/>
      <c r="AU245" s="24"/>
      <c r="AV245" s="24"/>
      <c r="AW245" s="24"/>
      <c r="AX245" s="24"/>
      <c r="AY245" s="24"/>
      <c r="AZ245" s="24"/>
      <c r="BA245" s="24"/>
      <c r="BB245" s="24"/>
      <c r="BC245" s="24"/>
      <c r="BD245" s="24"/>
      <c r="BE245" s="24"/>
      <c r="BF245" s="24"/>
      <c r="BG245" s="24"/>
      <c r="BH245" s="24"/>
      <c r="BI245" s="24"/>
      <c r="BJ245" s="24"/>
      <c r="BK245" s="24">
        <v>2</v>
      </c>
      <c r="BL245" s="24">
        <v>2</v>
      </c>
      <c r="BM245" s="24">
        <v>2</v>
      </c>
      <c r="BN245" s="24">
        <v>2</v>
      </c>
      <c r="BO245" s="24">
        <v>2</v>
      </c>
      <c r="BP245" s="24">
        <v>2</v>
      </c>
      <c r="BQ245" s="24">
        <v>2</v>
      </c>
      <c r="BR245" s="24">
        <v>2</v>
      </c>
      <c r="BS245" s="24">
        <v>2</v>
      </c>
      <c r="BT245" s="24">
        <v>2</v>
      </c>
      <c r="BU245" s="24">
        <v>2</v>
      </c>
      <c r="BV245" s="24">
        <v>2</v>
      </c>
      <c r="BW245" s="24">
        <v>2</v>
      </c>
      <c r="BX245" s="24">
        <v>2</v>
      </c>
      <c r="BY245" s="24">
        <v>2</v>
      </c>
      <c r="BZ245" s="24">
        <v>2</v>
      </c>
      <c r="CA245" s="24">
        <v>2</v>
      </c>
      <c r="CB245" s="24">
        <v>2</v>
      </c>
      <c r="CC245" s="24">
        <v>2</v>
      </c>
      <c r="CD245" s="24">
        <v>2</v>
      </c>
      <c r="CE245" s="24">
        <v>2</v>
      </c>
      <c r="CF245" s="24">
        <v>2</v>
      </c>
      <c r="CG245" s="24">
        <v>2</v>
      </c>
      <c r="CH245" s="24">
        <v>2</v>
      </c>
      <c r="CI245" s="24">
        <v>2</v>
      </c>
      <c r="CJ245" s="24">
        <v>2</v>
      </c>
      <c r="CK245" s="24">
        <v>2</v>
      </c>
      <c r="CL245" s="24">
        <v>2</v>
      </c>
      <c r="CM245" s="57">
        <f>COUNTIF($BK245:$CL245,2)</f>
        <v>28</v>
      </c>
      <c r="CN245" s="67">
        <f>CM245/COUNTA($BK245:$CL245)</f>
        <v>1</v>
      </c>
      <c r="CO245" s="57">
        <f>COUNTIF($BK245:$CL245,1)</f>
        <v>0</v>
      </c>
      <c r="CP245" s="67">
        <f>CO245/COUNTA($BK245:$CL245)</f>
        <v>0</v>
      </c>
      <c r="CQ245" s="57">
        <f>COUNTIF($BK245:$CL245,0)</f>
        <v>0</v>
      </c>
      <c r="CR245" s="67">
        <f>CQ245/COUNTA($BK245:$CL245)</f>
        <v>0</v>
      </c>
      <c r="CS245" s="57">
        <f>(((CM245*2)+(CO245*1)+(CQ245*0)))/COUNTA($BK245:$CL245)</f>
        <v>2</v>
      </c>
      <c r="CT245" s="57" t="str">
        <f t="shared" si="85"/>
        <v>Đạt mục tiêu</v>
      </c>
    </row>
    <row r="246" spans="1:98" ht="25.5" customHeight="1">
      <c r="A246" s="21">
        <v>46</v>
      </c>
      <c r="B246" s="28">
        <v>365</v>
      </c>
      <c r="C246" s="198" t="s">
        <v>127</v>
      </c>
      <c r="D246" s="259"/>
      <c r="E246" s="259"/>
      <c r="F246" s="259"/>
      <c r="G246" s="199"/>
      <c r="H246" s="200"/>
      <c r="I246" s="29" t="s">
        <v>361</v>
      </c>
      <c r="J246" s="29" t="s">
        <v>361</v>
      </c>
      <c r="K246" s="29" t="s">
        <v>361</v>
      </c>
      <c r="L246" s="29" t="s">
        <v>361</v>
      </c>
      <c r="M246" s="29" t="s">
        <v>361</v>
      </c>
      <c r="N246" s="29" t="s">
        <v>361</v>
      </c>
      <c r="O246" s="29" t="s">
        <v>361</v>
      </c>
      <c r="P246" s="29" t="s">
        <v>361</v>
      </c>
      <c r="Q246" s="29" t="s">
        <v>361</v>
      </c>
      <c r="R246" s="29" t="s">
        <v>361</v>
      </c>
      <c r="S246" s="31" t="s">
        <v>361</v>
      </c>
      <c r="T246" s="29" t="s">
        <v>361</v>
      </c>
      <c r="U246" s="29" t="s">
        <v>361</v>
      </c>
      <c r="V246" s="29" t="s">
        <v>361</v>
      </c>
      <c r="W246" s="29" t="s">
        <v>361</v>
      </c>
      <c r="X246" s="29" t="s">
        <v>361</v>
      </c>
      <c r="Y246" s="28">
        <f t="shared" si="84"/>
        <v>0</v>
      </c>
      <c r="Z246" s="29"/>
      <c r="AA246" s="91">
        <f>SUM(AA247:AA256)</f>
        <v>1</v>
      </c>
      <c r="AB246" s="29" t="s">
        <v>361</v>
      </c>
      <c r="AC246" s="29" t="s">
        <v>361</v>
      </c>
      <c r="AD246" s="29" t="s">
        <v>361</v>
      </c>
      <c r="AE246" s="29" t="s">
        <v>361</v>
      </c>
      <c r="AF246" s="29" t="s">
        <v>361</v>
      </c>
      <c r="AG246" s="29" t="s">
        <v>361</v>
      </c>
      <c r="AH246" s="29" t="s">
        <v>361</v>
      </c>
      <c r="AI246" s="29" t="s">
        <v>361</v>
      </c>
      <c r="AJ246" s="29" t="s">
        <v>361</v>
      </c>
      <c r="AK246" s="29" t="s">
        <v>361</v>
      </c>
      <c r="AL246" s="29" t="s">
        <v>361</v>
      </c>
      <c r="AM246" s="29" t="s">
        <v>361</v>
      </c>
      <c r="AN246" s="29" t="s">
        <v>361</v>
      </c>
      <c r="AO246" s="29" t="s">
        <v>361</v>
      </c>
      <c r="AP246" s="29" t="s">
        <v>361</v>
      </c>
      <c r="AQ246" s="29" t="s">
        <v>361</v>
      </c>
      <c r="AR246" s="29" t="s">
        <v>361</v>
      </c>
      <c r="AS246" s="29" t="s">
        <v>361</v>
      </c>
      <c r="AT246" s="29" t="s">
        <v>361</v>
      </c>
      <c r="AU246" s="29" t="s">
        <v>361</v>
      </c>
      <c r="AV246" s="29" t="s">
        <v>361</v>
      </c>
      <c r="AW246" s="29" t="s">
        <v>361</v>
      </c>
      <c r="AX246" s="29" t="s">
        <v>361</v>
      </c>
      <c r="AY246" s="29" t="s">
        <v>361</v>
      </c>
      <c r="AZ246" s="29" t="s">
        <v>361</v>
      </c>
      <c r="BA246" s="29" t="s">
        <v>361</v>
      </c>
      <c r="BB246" s="29" t="s">
        <v>361</v>
      </c>
      <c r="BC246" s="29" t="s">
        <v>361</v>
      </c>
      <c r="BD246" s="29" t="s">
        <v>361</v>
      </c>
      <c r="BE246" s="29" t="s">
        <v>361</v>
      </c>
      <c r="BF246" s="29" t="s">
        <v>361</v>
      </c>
      <c r="BG246" s="29" t="s">
        <v>361</v>
      </c>
      <c r="BH246" s="29" t="s">
        <v>361</v>
      </c>
      <c r="BI246" s="29" t="s">
        <v>361</v>
      </c>
      <c r="BJ246" s="29" t="s">
        <v>361</v>
      </c>
      <c r="BK246" s="29" t="s">
        <v>361</v>
      </c>
      <c r="BL246" s="29" t="s">
        <v>361</v>
      </c>
      <c r="BM246" s="29" t="s">
        <v>361</v>
      </c>
      <c r="BN246" s="29" t="s">
        <v>361</v>
      </c>
      <c r="BO246" s="29" t="s">
        <v>361</v>
      </c>
      <c r="BP246" s="29" t="s">
        <v>361</v>
      </c>
      <c r="BQ246" s="29" t="s">
        <v>361</v>
      </c>
      <c r="BR246" s="29" t="s">
        <v>361</v>
      </c>
      <c r="BS246" s="29" t="s">
        <v>361</v>
      </c>
      <c r="BT246" s="29" t="s">
        <v>361</v>
      </c>
      <c r="BU246" s="29" t="s">
        <v>361</v>
      </c>
      <c r="BV246" s="29" t="s">
        <v>361</v>
      </c>
      <c r="BW246" s="29" t="s">
        <v>361</v>
      </c>
      <c r="BX246" s="29" t="s">
        <v>361</v>
      </c>
      <c r="BY246" s="29" t="s">
        <v>361</v>
      </c>
      <c r="BZ246" s="29" t="s">
        <v>361</v>
      </c>
      <c r="CA246" s="29" t="s">
        <v>361</v>
      </c>
      <c r="CB246" s="29" t="s">
        <v>361</v>
      </c>
      <c r="CC246" s="29" t="s">
        <v>361</v>
      </c>
      <c r="CD246" s="29" t="s">
        <v>361</v>
      </c>
      <c r="CE246" s="29" t="s">
        <v>361</v>
      </c>
      <c r="CF246" s="29" t="s">
        <v>361</v>
      </c>
      <c r="CG246" s="29" t="s">
        <v>361</v>
      </c>
      <c r="CH246" s="29" t="s">
        <v>361</v>
      </c>
      <c r="CI246" s="29" t="s">
        <v>361</v>
      </c>
      <c r="CJ246" s="29" t="s">
        <v>361</v>
      </c>
      <c r="CK246" s="29" t="s">
        <v>361</v>
      </c>
      <c r="CL246" s="29" t="s">
        <v>361</v>
      </c>
      <c r="CM246" s="29" t="s">
        <v>361</v>
      </c>
      <c r="CN246" s="29" t="s">
        <v>361</v>
      </c>
      <c r="CO246" s="29" t="s">
        <v>361</v>
      </c>
      <c r="CP246" s="29" t="s">
        <v>361</v>
      </c>
      <c r="CQ246" s="29" t="s">
        <v>361</v>
      </c>
      <c r="CR246" s="29" t="s">
        <v>361</v>
      </c>
      <c r="CS246" s="29" t="s">
        <v>361</v>
      </c>
      <c r="CT246" s="29" t="s">
        <v>361</v>
      </c>
    </row>
    <row r="247" spans="1:98" ht="49.5" customHeight="1">
      <c r="A247" s="21">
        <v>47</v>
      </c>
      <c r="B247" s="24">
        <v>368</v>
      </c>
      <c r="C247" s="195" t="s">
        <v>205</v>
      </c>
      <c r="D247" s="191" t="s">
        <v>13</v>
      </c>
      <c r="E247" s="181" t="s">
        <v>206</v>
      </c>
      <c r="F247" s="191" t="s">
        <v>13</v>
      </c>
      <c r="G247" s="50" t="s">
        <v>630</v>
      </c>
      <c r="H247" s="50" t="s">
        <v>694</v>
      </c>
      <c r="I247" s="52" t="s">
        <v>780</v>
      </c>
      <c r="J247" s="24" t="s">
        <v>497</v>
      </c>
      <c r="K247" s="52" t="s">
        <v>346</v>
      </c>
      <c r="L247" s="24" t="s">
        <v>298</v>
      </c>
      <c r="M247" s="24" t="s">
        <v>186</v>
      </c>
      <c r="N247" s="24" t="s">
        <v>186</v>
      </c>
      <c r="O247" s="24"/>
      <c r="P247" s="24"/>
      <c r="Q247" s="24"/>
      <c r="R247" s="24"/>
      <c r="S247" s="21"/>
      <c r="T247" s="24"/>
      <c r="U247" s="24"/>
      <c r="V247" s="24"/>
      <c r="W247" s="24"/>
      <c r="X247" s="24"/>
      <c r="Y247" s="28">
        <f t="shared" si="84"/>
        <v>1</v>
      </c>
      <c r="Z247" s="24"/>
      <c r="AA247" s="91"/>
      <c r="AB247" s="24" t="s">
        <v>759</v>
      </c>
      <c r="AC247" s="24" t="s">
        <v>759</v>
      </c>
      <c r="AD247" s="24" t="s">
        <v>759</v>
      </c>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v>1</v>
      </c>
      <c r="BL247" s="24">
        <v>2</v>
      </c>
      <c r="BM247" s="24">
        <v>2</v>
      </c>
      <c r="BN247" s="57">
        <v>2</v>
      </c>
      <c r="BO247" s="57">
        <v>2</v>
      </c>
      <c r="BP247" s="24">
        <v>2</v>
      </c>
      <c r="BQ247" s="24">
        <v>2</v>
      </c>
      <c r="BR247" s="24">
        <v>2</v>
      </c>
      <c r="BS247" s="24">
        <v>2</v>
      </c>
      <c r="BT247" s="24">
        <v>2</v>
      </c>
      <c r="BU247" s="24">
        <v>2</v>
      </c>
      <c r="BV247" s="24">
        <v>2</v>
      </c>
      <c r="BW247" s="24">
        <v>2</v>
      </c>
      <c r="BX247" s="24">
        <v>1</v>
      </c>
      <c r="BY247" s="24">
        <v>2</v>
      </c>
      <c r="BZ247" s="24">
        <v>1</v>
      </c>
      <c r="CA247" s="24">
        <v>2</v>
      </c>
      <c r="CB247" s="24">
        <v>2</v>
      </c>
      <c r="CC247" s="57">
        <v>2</v>
      </c>
      <c r="CD247" s="57">
        <v>2</v>
      </c>
      <c r="CE247" s="57">
        <v>2</v>
      </c>
      <c r="CF247" s="24">
        <v>2</v>
      </c>
      <c r="CG247" s="24">
        <v>2</v>
      </c>
      <c r="CH247" s="24">
        <v>2</v>
      </c>
      <c r="CI247" s="24">
        <v>2</v>
      </c>
      <c r="CJ247" s="24">
        <v>2</v>
      </c>
      <c r="CK247" s="24">
        <v>1</v>
      </c>
      <c r="CL247" s="24">
        <v>1</v>
      </c>
      <c r="CM247" s="57">
        <f t="shared" ref="CM247:CM256" si="86">COUNTIF($BK247:$CL247,2)</f>
        <v>23</v>
      </c>
      <c r="CN247" s="67">
        <f t="shared" ref="CN247:CN256" si="87">CM247/COUNTA($BK247:$CL247)</f>
        <v>0.8214285714285714</v>
      </c>
      <c r="CO247" s="57">
        <f t="shared" ref="CO247:CO256" si="88">COUNTIF($BK247:$CL247,1)</f>
        <v>5</v>
      </c>
      <c r="CP247" s="67">
        <f t="shared" ref="CP247:CP256" si="89">CO247/COUNTA($BK247:$CL247)</f>
        <v>0.17857142857142858</v>
      </c>
      <c r="CQ247" s="57">
        <f t="shared" ref="CQ247:CQ256" si="90">COUNTIF($BK247:$CL247,0)</f>
        <v>0</v>
      </c>
      <c r="CR247" s="67">
        <f t="shared" ref="CR247:CR256" si="91">CQ247/COUNTA($BK247:$CL247)</f>
        <v>0</v>
      </c>
      <c r="CS247" s="57">
        <f t="shared" ref="CS247:CS256" si="92">(((CM247*2)+(CO247*1)+(CQ247*0)))/COUNTA($BK247:$CL247)</f>
        <v>1.8214285714285714</v>
      </c>
      <c r="CT247" s="57" t="str">
        <f t="shared" si="85"/>
        <v>Đạt mục tiêu</v>
      </c>
    </row>
    <row r="248" spans="1:98" ht="46.5" hidden="1" customHeight="1">
      <c r="A248" s="21">
        <v>242</v>
      </c>
      <c r="B248" s="24">
        <v>371</v>
      </c>
      <c r="C248" s="196"/>
      <c r="D248" s="192"/>
      <c r="E248" s="190"/>
      <c r="F248" s="192"/>
      <c r="G248" s="50" t="s">
        <v>631</v>
      </c>
      <c r="H248" s="50" t="s">
        <v>1032</v>
      </c>
      <c r="I248" s="52" t="s">
        <v>785</v>
      </c>
      <c r="J248" s="24" t="s">
        <v>497</v>
      </c>
      <c r="K248" s="52" t="s">
        <v>346</v>
      </c>
      <c r="L248" s="24" t="s">
        <v>298</v>
      </c>
      <c r="M248" s="24" t="s">
        <v>186</v>
      </c>
      <c r="N248" s="24"/>
      <c r="O248" s="24" t="s">
        <v>186</v>
      </c>
      <c r="P248" s="24"/>
      <c r="Q248" s="24"/>
      <c r="R248" s="24"/>
      <c r="S248" s="21"/>
      <c r="T248" s="24"/>
      <c r="U248" s="24"/>
      <c r="V248" s="24"/>
      <c r="W248" s="24"/>
      <c r="X248" s="24"/>
      <c r="Y248" s="28">
        <f t="shared" si="84"/>
        <v>1</v>
      </c>
      <c r="Z248" s="24"/>
      <c r="AA248" s="91"/>
      <c r="AB248" s="24"/>
      <c r="AC248" s="24"/>
      <c r="AD248" s="24"/>
      <c r="AE248" s="24" t="s">
        <v>757</v>
      </c>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v>2</v>
      </c>
      <c r="BL248" s="24">
        <v>2</v>
      </c>
      <c r="BM248" s="24">
        <v>2</v>
      </c>
      <c r="BN248" s="57">
        <v>2</v>
      </c>
      <c r="BO248" s="57">
        <v>2</v>
      </c>
      <c r="BP248" s="24">
        <v>2</v>
      </c>
      <c r="BQ248" s="24">
        <v>2</v>
      </c>
      <c r="BR248" s="24">
        <v>2</v>
      </c>
      <c r="BS248" s="24">
        <v>2</v>
      </c>
      <c r="BT248" s="24">
        <v>2</v>
      </c>
      <c r="BU248" s="24">
        <v>2</v>
      </c>
      <c r="BV248" s="24">
        <v>2</v>
      </c>
      <c r="BW248" s="24">
        <v>2</v>
      </c>
      <c r="BX248" s="24">
        <v>1</v>
      </c>
      <c r="BY248" s="24">
        <v>1</v>
      </c>
      <c r="BZ248" s="24">
        <v>1</v>
      </c>
      <c r="CA248" s="24">
        <v>2</v>
      </c>
      <c r="CB248" s="24">
        <v>2</v>
      </c>
      <c r="CC248" s="57">
        <v>2</v>
      </c>
      <c r="CD248" s="57">
        <v>2</v>
      </c>
      <c r="CE248" s="57">
        <v>2</v>
      </c>
      <c r="CF248" s="24">
        <v>2</v>
      </c>
      <c r="CG248" s="24">
        <v>2</v>
      </c>
      <c r="CH248" s="24">
        <v>2</v>
      </c>
      <c r="CI248" s="24">
        <v>2</v>
      </c>
      <c r="CJ248" s="24">
        <v>2</v>
      </c>
      <c r="CK248" s="24">
        <v>1</v>
      </c>
      <c r="CL248" s="24">
        <v>1</v>
      </c>
      <c r="CM248" s="57">
        <f t="shared" si="86"/>
        <v>23</v>
      </c>
      <c r="CN248" s="67">
        <f t="shared" si="87"/>
        <v>0.8214285714285714</v>
      </c>
      <c r="CO248" s="57">
        <f t="shared" si="88"/>
        <v>5</v>
      </c>
      <c r="CP248" s="67">
        <f t="shared" si="89"/>
        <v>0.17857142857142858</v>
      </c>
      <c r="CQ248" s="57">
        <f t="shared" si="90"/>
        <v>0</v>
      </c>
      <c r="CR248" s="67">
        <f t="shared" si="91"/>
        <v>0</v>
      </c>
      <c r="CS248" s="57">
        <f t="shared" si="92"/>
        <v>1.8214285714285714</v>
      </c>
      <c r="CT248" s="57" t="str">
        <f t="shared" si="85"/>
        <v>Đạt mục tiêu</v>
      </c>
    </row>
    <row r="249" spans="1:98" ht="46.5" hidden="1" customHeight="1">
      <c r="A249" s="21">
        <v>243</v>
      </c>
      <c r="B249" s="24"/>
      <c r="C249" s="196"/>
      <c r="D249" s="192"/>
      <c r="E249" s="190"/>
      <c r="F249" s="192"/>
      <c r="G249" s="195" t="s">
        <v>632</v>
      </c>
      <c r="H249" s="50" t="s">
        <v>1419</v>
      </c>
      <c r="I249" s="52" t="s">
        <v>784</v>
      </c>
      <c r="J249" s="24" t="s">
        <v>498</v>
      </c>
      <c r="K249" s="52" t="s">
        <v>346</v>
      </c>
      <c r="L249" s="24" t="s">
        <v>298</v>
      </c>
      <c r="M249" s="24" t="s">
        <v>186</v>
      </c>
      <c r="N249" s="24"/>
      <c r="O249" s="24"/>
      <c r="P249" s="24"/>
      <c r="Q249" s="24"/>
      <c r="R249" s="24" t="s">
        <v>186</v>
      </c>
      <c r="S249" s="21"/>
      <c r="T249" s="24"/>
      <c r="U249" s="24"/>
      <c r="V249" s="24"/>
      <c r="W249" s="24"/>
      <c r="X249" s="24"/>
      <c r="Y249" s="28">
        <f t="shared" si="84"/>
        <v>1</v>
      </c>
      <c r="Z249" s="24"/>
      <c r="AA249" s="91"/>
      <c r="AB249" s="24"/>
      <c r="AC249" s="24"/>
      <c r="AD249" s="24"/>
      <c r="AE249" s="24"/>
      <c r="AF249" s="24"/>
      <c r="AG249" s="24"/>
      <c r="AH249" s="24"/>
      <c r="AI249" s="24"/>
      <c r="AJ249" s="24"/>
      <c r="AK249" s="24"/>
      <c r="AL249" s="24"/>
      <c r="AM249" s="24"/>
      <c r="AN249" s="24"/>
      <c r="AO249" s="24"/>
      <c r="AP249" s="24"/>
      <c r="AQ249" s="24" t="s">
        <v>1420</v>
      </c>
      <c r="AR249" s="24"/>
      <c r="AS249" s="24"/>
      <c r="AT249" s="24"/>
      <c r="AU249" s="24"/>
      <c r="AV249" s="24"/>
      <c r="AW249" s="24"/>
      <c r="AX249" s="24"/>
      <c r="AY249" s="24"/>
      <c r="AZ249" s="24"/>
      <c r="BA249" s="24"/>
      <c r="BB249" s="24"/>
      <c r="BC249" s="24"/>
      <c r="BD249" s="24"/>
      <c r="BE249" s="24"/>
      <c r="BF249" s="24"/>
      <c r="BG249" s="24"/>
      <c r="BH249" s="24"/>
      <c r="BI249" s="24"/>
      <c r="BJ249" s="24"/>
      <c r="BK249" s="24">
        <v>2</v>
      </c>
      <c r="BL249" s="24">
        <v>2</v>
      </c>
      <c r="BM249" s="24">
        <v>2</v>
      </c>
      <c r="BN249" s="24">
        <v>2</v>
      </c>
      <c r="BO249" s="24">
        <v>2</v>
      </c>
      <c r="BP249" s="24">
        <v>2</v>
      </c>
      <c r="BQ249" s="24">
        <v>2</v>
      </c>
      <c r="BR249" s="24">
        <v>2</v>
      </c>
      <c r="BS249" s="24">
        <v>2</v>
      </c>
      <c r="BT249" s="24">
        <v>2</v>
      </c>
      <c r="BU249" s="24">
        <v>2</v>
      </c>
      <c r="BV249" s="24">
        <v>2</v>
      </c>
      <c r="BW249" s="24">
        <v>2</v>
      </c>
      <c r="BX249" s="24">
        <v>2</v>
      </c>
      <c r="BY249" s="24">
        <v>2</v>
      </c>
      <c r="BZ249" s="24">
        <v>1</v>
      </c>
      <c r="CA249" s="24">
        <v>2</v>
      </c>
      <c r="CB249" s="24">
        <v>2</v>
      </c>
      <c r="CC249" s="24">
        <v>2</v>
      </c>
      <c r="CD249" s="24">
        <v>2</v>
      </c>
      <c r="CE249" s="24">
        <v>2</v>
      </c>
      <c r="CF249" s="24">
        <v>2</v>
      </c>
      <c r="CG249" s="24">
        <v>2</v>
      </c>
      <c r="CH249" s="24">
        <v>2</v>
      </c>
      <c r="CI249" s="24">
        <v>2</v>
      </c>
      <c r="CJ249" s="24">
        <v>2</v>
      </c>
      <c r="CK249" s="24">
        <v>1</v>
      </c>
      <c r="CL249" s="24">
        <v>1</v>
      </c>
      <c r="CM249" s="57">
        <f t="shared" si="86"/>
        <v>25</v>
      </c>
      <c r="CN249" s="67">
        <f>CM249/COUNTA($BK249:$CL249)</f>
        <v>0.8928571428571429</v>
      </c>
      <c r="CO249" s="57">
        <f t="shared" si="88"/>
        <v>3</v>
      </c>
      <c r="CP249" s="67">
        <f>CO249/COUNTA($BK249:$CL249)</f>
        <v>0.10714285714285714</v>
      </c>
      <c r="CQ249" s="57">
        <f t="shared" si="90"/>
        <v>0</v>
      </c>
      <c r="CR249" s="67">
        <f>CQ249/COUNTA($BK249:$CL249)</f>
        <v>0</v>
      </c>
      <c r="CS249" s="57">
        <f>(((CM249*2)+(CO249*1)+(CQ249*0)))/COUNTA($BK249:$CL249)</f>
        <v>1.8928571428571428</v>
      </c>
      <c r="CT249" s="57" t="str">
        <f>IF(CS249&gt;=1.6,"Đạt mục tiêu",IF(CS249&gt;=1,"Cần cố gắng","Chưa đạt"))</f>
        <v>Đạt mục tiêu</v>
      </c>
    </row>
    <row r="250" spans="1:98" ht="44.25" hidden="1" customHeight="1">
      <c r="A250" s="21">
        <v>244</v>
      </c>
      <c r="B250" s="24"/>
      <c r="C250" s="196"/>
      <c r="D250" s="192"/>
      <c r="E250" s="190"/>
      <c r="F250" s="192"/>
      <c r="G250" s="197"/>
      <c r="H250" s="50" t="s">
        <v>1029</v>
      </c>
      <c r="I250" s="52" t="s">
        <v>785</v>
      </c>
      <c r="J250" s="24" t="s">
        <v>330</v>
      </c>
      <c r="K250" s="52" t="s">
        <v>346</v>
      </c>
      <c r="L250" s="24" t="s">
        <v>298</v>
      </c>
      <c r="M250" s="24" t="s">
        <v>186</v>
      </c>
      <c r="N250" s="24"/>
      <c r="O250" s="24"/>
      <c r="P250" s="24"/>
      <c r="Q250" s="24"/>
      <c r="R250" s="24" t="s">
        <v>186</v>
      </c>
      <c r="S250" s="21"/>
      <c r="T250" s="24"/>
      <c r="U250" s="24"/>
      <c r="V250" s="24"/>
      <c r="W250" s="24"/>
      <c r="X250" s="24"/>
      <c r="Y250" s="28">
        <f t="shared" si="84"/>
        <v>1</v>
      </c>
      <c r="Z250" s="24"/>
      <c r="AA250" s="91"/>
      <c r="AB250" s="24"/>
      <c r="AC250" s="24"/>
      <c r="AD250" s="24"/>
      <c r="AE250" s="24"/>
      <c r="AF250" s="24"/>
      <c r="AG250" s="24"/>
      <c r="AH250" s="24"/>
      <c r="AI250" s="24"/>
      <c r="AJ250" s="24"/>
      <c r="AK250" s="24"/>
      <c r="AL250" s="24"/>
      <c r="AM250" s="24"/>
      <c r="AN250" s="24"/>
      <c r="AO250" s="24"/>
      <c r="AP250" s="24"/>
      <c r="AQ250" s="24" t="s">
        <v>757</v>
      </c>
      <c r="AR250" s="24"/>
      <c r="AS250" s="24"/>
      <c r="AT250" s="24"/>
      <c r="AU250" s="24"/>
      <c r="AV250" s="24"/>
      <c r="AW250" s="24"/>
      <c r="AX250" s="24"/>
      <c r="AY250" s="24"/>
      <c r="AZ250" s="24"/>
      <c r="BA250" s="24"/>
      <c r="BB250" s="24"/>
      <c r="BC250" s="24"/>
      <c r="BD250" s="24"/>
      <c r="BE250" s="24"/>
      <c r="BF250" s="24"/>
      <c r="BG250" s="24"/>
      <c r="BH250" s="24"/>
      <c r="BI250" s="24"/>
      <c r="BJ250" s="24"/>
      <c r="BK250" s="24">
        <v>2</v>
      </c>
      <c r="BL250" s="24">
        <v>2</v>
      </c>
      <c r="BM250" s="24">
        <v>2</v>
      </c>
      <c r="BN250" s="24">
        <v>1</v>
      </c>
      <c r="BO250" s="24">
        <v>1</v>
      </c>
      <c r="BP250" s="24">
        <v>2</v>
      </c>
      <c r="BQ250" s="24">
        <v>2</v>
      </c>
      <c r="BR250" s="24">
        <v>2</v>
      </c>
      <c r="BS250" s="24">
        <v>2</v>
      </c>
      <c r="BT250" s="24">
        <v>2</v>
      </c>
      <c r="BU250" s="24">
        <v>2</v>
      </c>
      <c r="BV250" s="24">
        <v>2</v>
      </c>
      <c r="BW250" s="24">
        <v>2</v>
      </c>
      <c r="BX250" s="24">
        <v>2</v>
      </c>
      <c r="BY250" s="24">
        <v>2</v>
      </c>
      <c r="BZ250" s="24">
        <v>1</v>
      </c>
      <c r="CA250" s="24">
        <v>2</v>
      </c>
      <c r="CB250" s="24">
        <v>2</v>
      </c>
      <c r="CC250" s="24">
        <v>2</v>
      </c>
      <c r="CD250" s="24">
        <v>2</v>
      </c>
      <c r="CE250" s="24">
        <v>2</v>
      </c>
      <c r="CF250" s="24">
        <v>2</v>
      </c>
      <c r="CG250" s="24">
        <v>2</v>
      </c>
      <c r="CH250" s="24">
        <v>2</v>
      </c>
      <c r="CI250" s="24">
        <v>2</v>
      </c>
      <c r="CJ250" s="24">
        <v>2</v>
      </c>
      <c r="CK250" s="24">
        <v>1</v>
      </c>
      <c r="CL250" s="24">
        <v>2</v>
      </c>
      <c r="CM250" s="57">
        <f t="shared" si="86"/>
        <v>24</v>
      </c>
      <c r="CN250" s="67">
        <f t="shared" si="87"/>
        <v>0.8571428571428571</v>
      </c>
      <c r="CO250" s="57">
        <f t="shared" si="88"/>
        <v>4</v>
      </c>
      <c r="CP250" s="67">
        <f t="shared" si="89"/>
        <v>0.14285714285714285</v>
      </c>
      <c r="CQ250" s="57">
        <f t="shared" si="90"/>
        <v>0</v>
      </c>
      <c r="CR250" s="67">
        <f t="shared" si="91"/>
        <v>0</v>
      </c>
      <c r="CS250" s="57">
        <f t="shared" si="92"/>
        <v>1.8571428571428572</v>
      </c>
      <c r="CT250" s="57" t="str">
        <f t="shared" si="85"/>
        <v>Đạt mục tiêu</v>
      </c>
    </row>
    <row r="251" spans="1:98" ht="44.25" hidden="1" customHeight="1">
      <c r="A251" s="21">
        <v>245</v>
      </c>
      <c r="B251" s="24"/>
      <c r="C251" s="196"/>
      <c r="D251" s="192"/>
      <c r="E251" s="190"/>
      <c r="F251" s="192"/>
      <c r="G251" s="50" t="s">
        <v>633</v>
      </c>
      <c r="H251" s="50" t="s">
        <v>1367</v>
      </c>
      <c r="I251" s="52" t="s">
        <v>785</v>
      </c>
      <c r="J251" s="24" t="s">
        <v>330</v>
      </c>
      <c r="K251" s="52" t="s">
        <v>346</v>
      </c>
      <c r="L251" s="24" t="s">
        <v>298</v>
      </c>
      <c r="M251" s="24" t="s">
        <v>186</v>
      </c>
      <c r="N251" s="24"/>
      <c r="O251" s="24"/>
      <c r="P251" s="24"/>
      <c r="Q251" s="24"/>
      <c r="R251" s="24"/>
      <c r="S251" s="21"/>
      <c r="T251" s="24"/>
      <c r="U251" s="24"/>
      <c r="V251" s="24"/>
      <c r="W251" s="24" t="s">
        <v>186</v>
      </c>
      <c r="X251" s="24"/>
      <c r="Y251" s="28">
        <f t="shared" si="84"/>
        <v>1</v>
      </c>
      <c r="Z251" s="24"/>
      <c r="AA251" s="91"/>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t="s">
        <v>757</v>
      </c>
      <c r="BH251" s="24"/>
      <c r="BI251" s="24"/>
      <c r="BJ251" s="24"/>
      <c r="BK251" s="24">
        <v>2</v>
      </c>
      <c r="BL251" s="24">
        <v>2</v>
      </c>
      <c r="BM251" s="24">
        <v>2</v>
      </c>
      <c r="BN251" s="24">
        <v>1</v>
      </c>
      <c r="BO251" s="24">
        <v>2</v>
      </c>
      <c r="BP251" s="24">
        <v>2</v>
      </c>
      <c r="BQ251" s="24">
        <v>2</v>
      </c>
      <c r="BR251" s="24">
        <v>2</v>
      </c>
      <c r="BS251" s="24">
        <v>2</v>
      </c>
      <c r="BT251" s="24">
        <v>2</v>
      </c>
      <c r="BU251" s="24">
        <v>2</v>
      </c>
      <c r="BV251" s="24">
        <v>2</v>
      </c>
      <c r="BW251" s="24">
        <v>2</v>
      </c>
      <c r="BX251" s="24">
        <v>2</v>
      </c>
      <c r="BY251" s="24">
        <v>2</v>
      </c>
      <c r="BZ251" s="24">
        <v>2</v>
      </c>
      <c r="CA251" s="24">
        <v>2</v>
      </c>
      <c r="CB251" s="24">
        <v>2</v>
      </c>
      <c r="CC251" s="24">
        <v>2</v>
      </c>
      <c r="CD251" s="24">
        <v>1</v>
      </c>
      <c r="CE251" s="24">
        <v>2</v>
      </c>
      <c r="CF251" s="24">
        <v>2</v>
      </c>
      <c r="CG251" s="24">
        <v>2</v>
      </c>
      <c r="CH251" s="24">
        <v>2</v>
      </c>
      <c r="CI251" s="24">
        <v>2</v>
      </c>
      <c r="CJ251" s="24">
        <v>2</v>
      </c>
      <c r="CK251" s="24">
        <v>1</v>
      </c>
      <c r="CL251" s="24">
        <v>2</v>
      </c>
      <c r="CM251" s="57">
        <f t="shared" si="86"/>
        <v>25</v>
      </c>
      <c r="CN251" s="67">
        <f t="shared" si="87"/>
        <v>0.8928571428571429</v>
      </c>
      <c r="CO251" s="57">
        <f t="shared" si="88"/>
        <v>3</v>
      </c>
      <c r="CP251" s="67">
        <f t="shared" si="89"/>
        <v>0.10714285714285714</v>
      </c>
      <c r="CQ251" s="57">
        <f t="shared" si="90"/>
        <v>0</v>
      </c>
      <c r="CR251" s="67">
        <f t="shared" si="91"/>
        <v>0</v>
      </c>
      <c r="CS251" s="57">
        <f t="shared" si="92"/>
        <v>1.8928571428571428</v>
      </c>
      <c r="CT251" s="57" t="str">
        <f t="shared" si="85"/>
        <v>Đạt mục tiêu</v>
      </c>
    </row>
    <row r="252" spans="1:98" ht="44.25" hidden="1" customHeight="1">
      <c r="A252" s="21">
        <v>246</v>
      </c>
      <c r="B252" s="24">
        <v>374</v>
      </c>
      <c r="C252" s="196"/>
      <c r="D252" s="192"/>
      <c r="E252" s="190"/>
      <c r="F252" s="192"/>
      <c r="G252" s="50" t="s">
        <v>634</v>
      </c>
      <c r="H252" s="50" t="s">
        <v>1030</v>
      </c>
      <c r="I252" s="52" t="s">
        <v>785</v>
      </c>
      <c r="J252" s="24" t="s">
        <v>330</v>
      </c>
      <c r="K252" s="52" t="s">
        <v>346</v>
      </c>
      <c r="L252" s="24" t="s">
        <v>298</v>
      </c>
      <c r="M252" s="24" t="s">
        <v>186</v>
      </c>
      <c r="N252" s="24"/>
      <c r="O252" s="24"/>
      <c r="P252" s="24"/>
      <c r="Q252" s="24"/>
      <c r="R252" s="24"/>
      <c r="S252" s="21"/>
      <c r="T252" s="24"/>
      <c r="U252" s="24"/>
      <c r="V252" s="24"/>
      <c r="W252" s="24"/>
      <c r="X252" s="24" t="s">
        <v>186</v>
      </c>
      <c r="Y252" s="28">
        <f t="shared" si="84"/>
        <v>1</v>
      </c>
      <c r="Z252" s="24"/>
      <c r="AA252" s="91"/>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t="s">
        <v>757</v>
      </c>
      <c r="BK252" s="24">
        <v>2</v>
      </c>
      <c r="BL252" s="24">
        <v>2</v>
      </c>
      <c r="BM252" s="24">
        <v>2</v>
      </c>
      <c r="BN252" s="24">
        <v>2</v>
      </c>
      <c r="BO252" s="24">
        <v>2</v>
      </c>
      <c r="BP252" s="24">
        <v>2</v>
      </c>
      <c r="BQ252" s="24">
        <v>2</v>
      </c>
      <c r="BR252" s="24">
        <v>2</v>
      </c>
      <c r="BS252" s="24">
        <v>2</v>
      </c>
      <c r="BT252" s="24">
        <v>2</v>
      </c>
      <c r="BU252" s="24">
        <v>2</v>
      </c>
      <c r="BV252" s="24">
        <v>2</v>
      </c>
      <c r="BW252" s="24">
        <v>2</v>
      </c>
      <c r="BX252" s="24">
        <v>2</v>
      </c>
      <c r="BY252" s="24">
        <v>2</v>
      </c>
      <c r="BZ252" s="24">
        <v>2</v>
      </c>
      <c r="CA252" s="24">
        <v>2</v>
      </c>
      <c r="CB252" s="24">
        <v>2</v>
      </c>
      <c r="CC252" s="24">
        <v>2</v>
      </c>
      <c r="CD252" s="24">
        <v>2</v>
      </c>
      <c r="CE252" s="24">
        <v>2</v>
      </c>
      <c r="CF252" s="24">
        <v>2</v>
      </c>
      <c r="CG252" s="24">
        <v>2</v>
      </c>
      <c r="CH252" s="24">
        <v>2</v>
      </c>
      <c r="CI252" s="24">
        <v>2</v>
      </c>
      <c r="CJ252" s="24">
        <v>2</v>
      </c>
      <c r="CK252" s="24">
        <v>2</v>
      </c>
      <c r="CL252" s="24">
        <v>2</v>
      </c>
      <c r="CM252" s="57">
        <f t="shared" si="86"/>
        <v>28</v>
      </c>
      <c r="CN252" s="67">
        <f>CM252/COUNTA($BK252:$CL252)</f>
        <v>1</v>
      </c>
      <c r="CO252" s="57">
        <f t="shared" si="88"/>
        <v>0</v>
      </c>
      <c r="CP252" s="67">
        <f>CO252/COUNTA($BK252:$CL252)</f>
        <v>0</v>
      </c>
      <c r="CQ252" s="57">
        <f t="shared" si="90"/>
        <v>0</v>
      </c>
      <c r="CR252" s="67">
        <f>CQ252/COUNTA($BK252:$CL252)</f>
        <v>0</v>
      </c>
      <c r="CS252" s="57">
        <f>(((CM252*2)+(CO252*1)+(CQ252*0)))/COUNTA($BK252:$CL252)</f>
        <v>2</v>
      </c>
      <c r="CT252" s="57" t="str">
        <f>IF(CS252&gt;=1.6,"Đạt mục tiêu",IF(CS252&gt;=1,"Cần cố gắng","Chưa đạt"))</f>
        <v>Đạt mục tiêu</v>
      </c>
    </row>
    <row r="253" spans="1:98" s="133" customFormat="1" ht="44.25" hidden="1" customHeight="1">
      <c r="A253" s="21">
        <v>247</v>
      </c>
      <c r="B253" s="129">
        <v>374</v>
      </c>
      <c r="C253" s="196"/>
      <c r="D253" s="192"/>
      <c r="E253" s="190"/>
      <c r="F253" s="192"/>
      <c r="G253" s="41" t="s">
        <v>1399</v>
      </c>
      <c r="H253" s="41" t="s">
        <v>1401</v>
      </c>
      <c r="I253" s="34" t="s">
        <v>784</v>
      </c>
      <c r="J253" s="21" t="s">
        <v>498</v>
      </c>
      <c r="K253" s="34" t="s">
        <v>346</v>
      </c>
      <c r="L253" s="21" t="s">
        <v>298</v>
      </c>
      <c r="M253" s="21" t="s">
        <v>186</v>
      </c>
      <c r="N253" s="129"/>
      <c r="O253" s="129"/>
      <c r="P253" s="129"/>
      <c r="Q253" s="129"/>
      <c r="R253" s="129" t="s">
        <v>186</v>
      </c>
      <c r="S253" s="21"/>
      <c r="T253" s="129"/>
      <c r="U253" s="129"/>
      <c r="V253" s="129"/>
      <c r="W253" s="129"/>
      <c r="X253" s="129"/>
      <c r="Y253" s="130">
        <f t="shared" si="84"/>
        <v>1</v>
      </c>
      <c r="Z253" s="129"/>
      <c r="AA253" s="131"/>
      <c r="AB253" s="129"/>
      <c r="AC253" s="129"/>
      <c r="AD253" s="129"/>
      <c r="AE253" s="129"/>
      <c r="AF253" s="129"/>
      <c r="AG253" s="129"/>
      <c r="AH253" s="129"/>
      <c r="AI253" s="129"/>
      <c r="AJ253" s="129"/>
      <c r="AK253" s="129"/>
      <c r="AL253" s="129"/>
      <c r="AM253" s="129"/>
      <c r="AN253" s="129"/>
      <c r="AO253" s="129"/>
      <c r="AP253" s="129" t="s">
        <v>1420</v>
      </c>
      <c r="AQ253" s="129"/>
      <c r="AR253" s="129"/>
      <c r="AS253" s="129"/>
      <c r="AT253" s="129"/>
      <c r="AU253" s="129"/>
      <c r="AV253" s="129"/>
      <c r="AW253" s="129"/>
      <c r="AX253" s="129"/>
      <c r="AY253" s="129"/>
      <c r="AZ253" s="129"/>
      <c r="BA253" s="129"/>
      <c r="BB253" s="129"/>
      <c r="BC253" s="129"/>
      <c r="BD253" s="129"/>
      <c r="BE253" s="129"/>
      <c r="BF253" s="129"/>
      <c r="BG253" s="129"/>
      <c r="BH253" s="129"/>
      <c r="BI253" s="129"/>
      <c r="BJ253" s="129"/>
      <c r="BK253" s="24">
        <v>2</v>
      </c>
      <c r="BL253" s="139">
        <v>2</v>
      </c>
      <c r="BM253" s="139">
        <v>2</v>
      </c>
      <c r="BN253" s="139">
        <v>2</v>
      </c>
      <c r="BO253" s="139">
        <v>2</v>
      </c>
      <c r="BP253" s="139">
        <v>2</v>
      </c>
      <c r="BQ253" s="139">
        <v>2</v>
      </c>
      <c r="BR253" s="139">
        <v>2</v>
      </c>
      <c r="BS253" s="139">
        <v>2</v>
      </c>
      <c r="BT253" s="139">
        <v>2</v>
      </c>
      <c r="BU253" s="139">
        <v>2</v>
      </c>
      <c r="BV253" s="139">
        <v>2</v>
      </c>
      <c r="BW253" s="139">
        <v>2</v>
      </c>
      <c r="BX253" s="139">
        <v>2</v>
      </c>
      <c r="BY253" s="139">
        <v>2</v>
      </c>
      <c r="BZ253" s="24">
        <v>1</v>
      </c>
      <c r="CA253" s="139">
        <v>2</v>
      </c>
      <c r="CB253" s="139">
        <v>2</v>
      </c>
      <c r="CC253" s="139">
        <v>2</v>
      </c>
      <c r="CD253" s="139">
        <v>2</v>
      </c>
      <c r="CE253" s="139">
        <v>2</v>
      </c>
      <c r="CF253" s="139">
        <v>2</v>
      </c>
      <c r="CG253" s="139">
        <v>2</v>
      </c>
      <c r="CH253" s="139">
        <v>2</v>
      </c>
      <c r="CI253" s="139">
        <v>2</v>
      </c>
      <c r="CJ253" s="139">
        <v>2</v>
      </c>
      <c r="CK253" s="24">
        <v>1</v>
      </c>
      <c r="CL253" s="24">
        <v>2</v>
      </c>
      <c r="CM253" s="139">
        <f t="shared" si="86"/>
        <v>26</v>
      </c>
      <c r="CN253" s="140">
        <f>CM253/COUNTA($BK253:$CL253)</f>
        <v>0.9285714285714286</v>
      </c>
      <c r="CO253" s="139">
        <f t="shared" si="88"/>
        <v>2</v>
      </c>
      <c r="CP253" s="140">
        <f>CO253/COUNTA($BK253:$CL253)</f>
        <v>7.1428571428571425E-2</v>
      </c>
      <c r="CQ253" s="139">
        <f t="shared" si="90"/>
        <v>0</v>
      </c>
      <c r="CR253" s="140">
        <f>CQ253/COUNTA($BK253:$CL253)</f>
        <v>0</v>
      </c>
      <c r="CS253" s="139">
        <f>(((CM253*2)+(CO253*1)+(CQ253*0)))/COUNTA($BK253:$CL253)</f>
        <v>1.9285714285714286</v>
      </c>
      <c r="CT253" s="139" t="str">
        <f>IF(CS253&gt;=1.6,"Đạt mục tiêu",IF(CS253&gt;=1,"Cần cố gắng","Chưa đạt"))</f>
        <v>Đạt mục tiêu</v>
      </c>
    </row>
    <row r="254" spans="1:98" s="133" customFormat="1" ht="44.25" hidden="1" customHeight="1">
      <c r="A254" s="21">
        <v>248</v>
      </c>
      <c r="B254" s="129">
        <v>374</v>
      </c>
      <c r="C254" s="197"/>
      <c r="D254" s="193"/>
      <c r="E254" s="182"/>
      <c r="F254" s="193"/>
      <c r="G254" s="41" t="s">
        <v>1400</v>
      </c>
      <c r="H254" s="41" t="s">
        <v>1401</v>
      </c>
      <c r="I254" s="34" t="s">
        <v>785</v>
      </c>
      <c r="J254" s="21" t="s">
        <v>498</v>
      </c>
      <c r="K254" s="34" t="s">
        <v>346</v>
      </c>
      <c r="L254" s="21" t="s">
        <v>298</v>
      </c>
      <c r="M254" s="21" t="s">
        <v>186</v>
      </c>
      <c r="N254" s="129"/>
      <c r="O254" s="129"/>
      <c r="P254" s="129"/>
      <c r="Q254" s="129"/>
      <c r="R254" s="129"/>
      <c r="S254" s="21"/>
      <c r="T254" s="129" t="s">
        <v>186</v>
      </c>
      <c r="U254" s="129"/>
      <c r="V254" s="129"/>
      <c r="W254" s="129"/>
      <c r="X254" s="129"/>
      <c r="Y254" s="130">
        <f t="shared" si="84"/>
        <v>1</v>
      </c>
      <c r="Z254" s="129"/>
      <c r="AA254" s="131"/>
      <c r="AB254" s="129"/>
      <c r="AC254" s="129"/>
      <c r="AD254" s="129"/>
      <c r="AE254" s="129"/>
      <c r="AF254" s="129"/>
      <c r="AG254" s="129"/>
      <c r="AH254" s="129"/>
      <c r="AI254" s="129"/>
      <c r="AJ254" s="129"/>
      <c r="AK254" s="129"/>
      <c r="AL254" s="129"/>
      <c r="AM254" s="129"/>
      <c r="AN254" s="129"/>
      <c r="AO254" s="129"/>
      <c r="AP254" s="129"/>
      <c r="AQ254" s="129"/>
      <c r="AR254" s="129"/>
      <c r="AS254" s="129"/>
      <c r="AT254" s="129"/>
      <c r="AU254" s="129"/>
      <c r="AV254" s="129"/>
      <c r="AW254" s="129"/>
      <c r="AX254" s="129" t="s">
        <v>1420</v>
      </c>
      <c r="AY254" s="129" t="s">
        <v>1420</v>
      </c>
      <c r="AZ254" s="129" t="s">
        <v>1420</v>
      </c>
      <c r="BA254" s="129" t="s">
        <v>1420</v>
      </c>
      <c r="BB254" s="129"/>
      <c r="BC254" s="129"/>
      <c r="BD254" s="129"/>
      <c r="BE254" s="129"/>
      <c r="BF254" s="129"/>
      <c r="BG254" s="129"/>
      <c r="BH254" s="129"/>
      <c r="BI254" s="129"/>
      <c r="BJ254" s="129"/>
      <c r="BK254" s="129">
        <v>2</v>
      </c>
      <c r="BL254" s="129">
        <v>2</v>
      </c>
      <c r="BM254" s="129">
        <v>2</v>
      </c>
      <c r="BN254" s="129">
        <v>2</v>
      </c>
      <c r="BO254" s="129">
        <v>2</v>
      </c>
      <c r="BP254" s="129">
        <v>2</v>
      </c>
      <c r="BQ254" s="129">
        <v>2</v>
      </c>
      <c r="BR254" s="129">
        <v>2</v>
      </c>
      <c r="BS254" s="129">
        <v>2</v>
      </c>
      <c r="BT254" s="129">
        <v>2</v>
      </c>
      <c r="BU254" s="129">
        <v>2</v>
      </c>
      <c r="BV254" s="129">
        <v>2</v>
      </c>
      <c r="BW254" s="129">
        <v>2</v>
      </c>
      <c r="BX254" s="129">
        <v>2</v>
      </c>
      <c r="BY254" s="129">
        <v>2</v>
      </c>
      <c r="BZ254" s="129">
        <v>1</v>
      </c>
      <c r="CA254" s="129">
        <v>2</v>
      </c>
      <c r="CB254" s="129">
        <v>2</v>
      </c>
      <c r="CC254" s="129">
        <v>2</v>
      </c>
      <c r="CD254" s="129">
        <v>2</v>
      </c>
      <c r="CE254" s="129">
        <v>2</v>
      </c>
      <c r="CF254" s="129">
        <v>2</v>
      </c>
      <c r="CG254" s="129">
        <v>2</v>
      </c>
      <c r="CH254" s="129">
        <v>2</v>
      </c>
      <c r="CI254" s="129">
        <v>2</v>
      </c>
      <c r="CJ254" s="129">
        <v>2</v>
      </c>
      <c r="CK254" s="129">
        <v>1</v>
      </c>
      <c r="CL254" s="129">
        <v>2</v>
      </c>
      <c r="CM254" s="129">
        <f t="shared" si="86"/>
        <v>26</v>
      </c>
      <c r="CN254" s="132">
        <f t="shared" si="87"/>
        <v>0.9285714285714286</v>
      </c>
      <c r="CO254" s="129">
        <f t="shared" si="88"/>
        <v>2</v>
      </c>
      <c r="CP254" s="132">
        <f t="shared" si="89"/>
        <v>7.1428571428571425E-2</v>
      </c>
      <c r="CQ254" s="129">
        <f t="shared" si="90"/>
        <v>0</v>
      </c>
      <c r="CR254" s="132">
        <f t="shared" si="91"/>
        <v>0</v>
      </c>
      <c r="CS254" s="129">
        <f t="shared" si="92"/>
        <v>1.9285714285714286</v>
      </c>
      <c r="CT254" s="129" t="str">
        <f t="shared" si="85"/>
        <v>Đạt mục tiêu</v>
      </c>
    </row>
    <row r="255" spans="1:98" ht="44.25" hidden="1" customHeight="1">
      <c r="A255" s="21">
        <v>249</v>
      </c>
      <c r="B255" s="24"/>
      <c r="C255" s="50" t="s">
        <v>207</v>
      </c>
      <c r="D255" s="22" t="s">
        <v>13</v>
      </c>
      <c r="E255" s="50" t="s">
        <v>424</v>
      </c>
      <c r="F255" s="54" t="s">
        <v>13</v>
      </c>
      <c r="G255" s="50" t="s">
        <v>425</v>
      </c>
      <c r="H255" s="142" t="s">
        <v>425</v>
      </c>
      <c r="I255" s="52" t="s">
        <v>780</v>
      </c>
      <c r="J255" s="24" t="s">
        <v>497</v>
      </c>
      <c r="K255" s="52" t="s">
        <v>346</v>
      </c>
      <c r="L255" s="24" t="s">
        <v>298</v>
      </c>
      <c r="M255" s="24" t="s">
        <v>186</v>
      </c>
      <c r="N255" s="24"/>
      <c r="O255" s="24"/>
      <c r="P255" s="24"/>
      <c r="Q255" s="24"/>
      <c r="R255" s="24"/>
      <c r="S255" s="21"/>
      <c r="T255" s="24"/>
      <c r="U255" s="24"/>
      <c r="V255" s="24"/>
      <c r="W255" s="24"/>
      <c r="X255" s="24" t="s">
        <v>186</v>
      </c>
      <c r="Y255" s="28">
        <f t="shared" si="84"/>
        <v>1</v>
      </c>
      <c r="Z255" s="24"/>
      <c r="AA255" s="91">
        <v>1</v>
      </c>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t="s">
        <v>754</v>
      </c>
      <c r="BI255" s="24"/>
      <c r="BJ255" s="24"/>
      <c r="BK255" s="24">
        <v>2</v>
      </c>
      <c r="BL255" s="24">
        <v>2</v>
      </c>
      <c r="BM255" s="24">
        <v>2</v>
      </c>
      <c r="BN255" s="24">
        <v>2</v>
      </c>
      <c r="BO255" s="24">
        <v>2</v>
      </c>
      <c r="BP255" s="24">
        <v>2</v>
      </c>
      <c r="BQ255" s="24">
        <v>2</v>
      </c>
      <c r="BR255" s="24">
        <v>2</v>
      </c>
      <c r="BS255" s="24">
        <v>2</v>
      </c>
      <c r="BT255" s="24">
        <v>2</v>
      </c>
      <c r="BU255" s="24">
        <v>2</v>
      </c>
      <c r="BV255" s="24">
        <v>2</v>
      </c>
      <c r="BW255" s="24">
        <v>2</v>
      </c>
      <c r="BX255" s="24">
        <v>2</v>
      </c>
      <c r="BY255" s="24">
        <v>2</v>
      </c>
      <c r="BZ255" s="24">
        <v>2</v>
      </c>
      <c r="CA255" s="24">
        <v>2</v>
      </c>
      <c r="CB255" s="24">
        <v>2</v>
      </c>
      <c r="CC255" s="24">
        <v>2</v>
      </c>
      <c r="CD255" s="24">
        <v>2</v>
      </c>
      <c r="CE255" s="24">
        <v>2</v>
      </c>
      <c r="CF255" s="24">
        <v>2</v>
      </c>
      <c r="CG255" s="24">
        <v>2</v>
      </c>
      <c r="CH255" s="24">
        <v>2</v>
      </c>
      <c r="CI255" s="24">
        <v>2</v>
      </c>
      <c r="CJ255" s="24">
        <v>2</v>
      </c>
      <c r="CK255" s="24">
        <v>2</v>
      </c>
      <c r="CL255" s="24">
        <v>2</v>
      </c>
      <c r="CM255" s="57">
        <f t="shared" si="86"/>
        <v>28</v>
      </c>
      <c r="CN255" s="67">
        <f t="shared" si="87"/>
        <v>1</v>
      </c>
      <c r="CO255" s="57">
        <f t="shared" si="88"/>
        <v>0</v>
      </c>
      <c r="CP255" s="67">
        <f t="shared" si="89"/>
        <v>0</v>
      </c>
      <c r="CQ255" s="57">
        <f t="shared" si="90"/>
        <v>0</v>
      </c>
      <c r="CR255" s="67">
        <f t="shared" si="91"/>
        <v>0</v>
      </c>
      <c r="CS255" s="57">
        <f t="shared" si="92"/>
        <v>2</v>
      </c>
      <c r="CT255" s="57" t="str">
        <f t="shared" si="85"/>
        <v>Đạt mục tiêu</v>
      </c>
    </row>
    <row r="256" spans="1:98" ht="44.25" hidden="1" customHeight="1">
      <c r="A256" s="21">
        <v>250</v>
      </c>
      <c r="B256" s="24"/>
      <c r="C256" s="50" t="s">
        <v>208</v>
      </c>
      <c r="D256" s="22" t="s">
        <v>10</v>
      </c>
      <c r="E256" s="50" t="s">
        <v>209</v>
      </c>
      <c r="F256" s="54" t="s">
        <v>12</v>
      </c>
      <c r="G256" s="50" t="s">
        <v>209</v>
      </c>
      <c r="H256" s="50" t="s">
        <v>1033</v>
      </c>
      <c r="I256" s="52" t="s">
        <v>780</v>
      </c>
      <c r="J256" s="24" t="s">
        <v>497</v>
      </c>
      <c r="K256" s="52" t="s">
        <v>346</v>
      </c>
      <c r="L256" s="24" t="s">
        <v>298</v>
      </c>
      <c r="M256" s="24" t="s">
        <v>186</v>
      </c>
      <c r="N256" s="24"/>
      <c r="O256" s="24"/>
      <c r="P256" s="24"/>
      <c r="Q256" s="24"/>
      <c r="R256" s="24"/>
      <c r="S256" s="21"/>
      <c r="T256" s="24"/>
      <c r="U256" s="24"/>
      <c r="V256" s="24"/>
      <c r="W256" s="24"/>
      <c r="X256" s="24" t="s">
        <v>186</v>
      </c>
      <c r="Y256" s="28">
        <f t="shared" si="84"/>
        <v>1</v>
      </c>
      <c r="Z256" s="24"/>
      <c r="AA256" s="91"/>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t="s">
        <v>757</v>
      </c>
      <c r="BI256" s="24" t="s">
        <v>757</v>
      </c>
      <c r="BJ256" s="24" t="s">
        <v>757</v>
      </c>
      <c r="BK256" s="24">
        <v>2</v>
      </c>
      <c r="BL256" s="24">
        <v>2</v>
      </c>
      <c r="BM256" s="24">
        <v>2</v>
      </c>
      <c r="BN256" s="24">
        <v>2</v>
      </c>
      <c r="BO256" s="24">
        <v>2</v>
      </c>
      <c r="BP256" s="24">
        <v>2</v>
      </c>
      <c r="BQ256" s="24">
        <v>2</v>
      </c>
      <c r="BR256" s="24">
        <v>2</v>
      </c>
      <c r="BS256" s="24">
        <v>2</v>
      </c>
      <c r="BT256" s="24">
        <v>2</v>
      </c>
      <c r="BU256" s="24">
        <v>2</v>
      </c>
      <c r="BV256" s="24">
        <v>2</v>
      </c>
      <c r="BW256" s="24">
        <v>2</v>
      </c>
      <c r="BX256" s="24">
        <v>2</v>
      </c>
      <c r="BY256" s="24">
        <v>2</v>
      </c>
      <c r="BZ256" s="24">
        <v>2</v>
      </c>
      <c r="CA256" s="24">
        <v>2</v>
      </c>
      <c r="CB256" s="24">
        <v>2</v>
      </c>
      <c r="CC256" s="24">
        <v>2</v>
      </c>
      <c r="CD256" s="24">
        <v>2</v>
      </c>
      <c r="CE256" s="24">
        <v>2</v>
      </c>
      <c r="CF256" s="24">
        <v>2</v>
      </c>
      <c r="CG256" s="24">
        <v>2</v>
      </c>
      <c r="CH256" s="24">
        <v>2</v>
      </c>
      <c r="CI256" s="24">
        <v>2</v>
      </c>
      <c r="CJ256" s="24">
        <v>2</v>
      </c>
      <c r="CK256" s="24">
        <v>2</v>
      </c>
      <c r="CL256" s="24">
        <v>2</v>
      </c>
      <c r="CM256" s="57">
        <f t="shared" si="86"/>
        <v>28</v>
      </c>
      <c r="CN256" s="67">
        <f t="shared" si="87"/>
        <v>1</v>
      </c>
      <c r="CO256" s="57">
        <f t="shared" si="88"/>
        <v>0</v>
      </c>
      <c r="CP256" s="67">
        <f t="shared" si="89"/>
        <v>0</v>
      </c>
      <c r="CQ256" s="57">
        <f t="shared" si="90"/>
        <v>0</v>
      </c>
      <c r="CR256" s="67">
        <f t="shared" si="91"/>
        <v>0</v>
      </c>
      <c r="CS256" s="57">
        <f t="shared" si="92"/>
        <v>2</v>
      </c>
      <c r="CT256" s="57" t="str">
        <f t="shared" si="85"/>
        <v>Đạt mục tiêu</v>
      </c>
    </row>
    <row r="257" spans="1:98" s="119" customFormat="1" ht="24" customHeight="1">
      <c r="A257" s="21">
        <v>48</v>
      </c>
      <c r="B257" s="28">
        <v>375</v>
      </c>
      <c r="C257" s="198" t="s">
        <v>171</v>
      </c>
      <c r="D257" s="259"/>
      <c r="E257" s="259"/>
      <c r="F257" s="259"/>
      <c r="G257" s="199"/>
      <c r="H257" s="200"/>
      <c r="I257" s="29" t="s">
        <v>361</v>
      </c>
      <c r="J257" s="29" t="s">
        <v>361</v>
      </c>
      <c r="K257" s="29" t="s">
        <v>361</v>
      </c>
      <c r="L257" s="29" t="s">
        <v>361</v>
      </c>
      <c r="M257" s="29" t="s">
        <v>361</v>
      </c>
      <c r="N257" s="29" t="s">
        <v>361</v>
      </c>
      <c r="O257" s="29" t="s">
        <v>361</v>
      </c>
      <c r="P257" s="29" t="s">
        <v>361</v>
      </c>
      <c r="Q257" s="29" t="s">
        <v>361</v>
      </c>
      <c r="R257" s="29" t="s">
        <v>361</v>
      </c>
      <c r="S257" s="31" t="s">
        <v>361</v>
      </c>
      <c r="T257" s="29" t="s">
        <v>361</v>
      </c>
      <c r="U257" s="29" t="s">
        <v>361</v>
      </c>
      <c r="V257" s="29" t="s">
        <v>361</v>
      </c>
      <c r="W257" s="29" t="s">
        <v>361</v>
      </c>
      <c r="X257" s="29" t="s">
        <v>361</v>
      </c>
      <c r="Y257" s="28">
        <f t="shared" si="84"/>
        <v>0</v>
      </c>
      <c r="Z257" s="29"/>
      <c r="AA257" s="147">
        <v>21</v>
      </c>
      <c r="AB257" s="29" t="s">
        <v>361</v>
      </c>
      <c r="AC257" s="29" t="s">
        <v>361</v>
      </c>
      <c r="AD257" s="29" t="s">
        <v>361</v>
      </c>
      <c r="AE257" s="29" t="s">
        <v>361</v>
      </c>
      <c r="AF257" s="29" t="s">
        <v>361</v>
      </c>
      <c r="AG257" s="29" t="s">
        <v>361</v>
      </c>
      <c r="AH257" s="29" t="s">
        <v>361</v>
      </c>
      <c r="AI257" s="29" t="s">
        <v>361</v>
      </c>
      <c r="AJ257" s="29" t="s">
        <v>361</v>
      </c>
      <c r="AK257" s="29" t="s">
        <v>361</v>
      </c>
      <c r="AL257" s="29" t="s">
        <v>361</v>
      </c>
      <c r="AM257" s="29" t="s">
        <v>361</v>
      </c>
      <c r="AN257" s="29" t="s">
        <v>361</v>
      </c>
      <c r="AO257" s="29" t="s">
        <v>361</v>
      </c>
      <c r="AP257" s="29" t="s">
        <v>361</v>
      </c>
      <c r="AQ257" s="29" t="s">
        <v>361</v>
      </c>
      <c r="AR257" s="29" t="s">
        <v>361</v>
      </c>
      <c r="AS257" s="29" t="s">
        <v>361</v>
      </c>
      <c r="AT257" s="29" t="s">
        <v>361</v>
      </c>
      <c r="AU257" s="29" t="s">
        <v>361</v>
      </c>
      <c r="AV257" s="29" t="s">
        <v>361</v>
      </c>
      <c r="AW257" s="29" t="s">
        <v>361</v>
      </c>
      <c r="AX257" s="29" t="s">
        <v>361</v>
      </c>
      <c r="AY257" s="29" t="s">
        <v>361</v>
      </c>
      <c r="AZ257" s="29" t="s">
        <v>361</v>
      </c>
      <c r="BA257" s="29" t="s">
        <v>361</v>
      </c>
      <c r="BB257" s="29" t="s">
        <v>361</v>
      </c>
      <c r="BC257" s="29" t="s">
        <v>361</v>
      </c>
      <c r="BD257" s="29" t="s">
        <v>361</v>
      </c>
      <c r="BE257" s="29" t="s">
        <v>361</v>
      </c>
      <c r="BF257" s="29" t="s">
        <v>361</v>
      </c>
      <c r="BG257" s="29" t="s">
        <v>361</v>
      </c>
      <c r="BH257" s="29" t="s">
        <v>361</v>
      </c>
      <c r="BI257" s="29" t="s">
        <v>361</v>
      </c>
      <c r="BJ257" s="29" t="s">
        <v>361</v>
      </c>
      <c r="BK257" s="29" t="s">
        <v>361</v>
      </c>
      <c r="BL257" s="29" t="s">
        <v>361</v>
      </c>
      <c r="BM257" s="29" t="s">
        <v>361</v>
      </c>
      <c r="BN257" s="29" t="s">
        <v>361</v>
      </c>
      <c r="BO257" s="29" t="s">
        <v>361</v>
      </c>
      <c r="BP257" s="29" t="s">
        <v>361</v>
      </c>
      <c r="BQ257" s="29" t="s">
        <v>361</v>
      </c>
      <c r="BR257" s="29" t="s">
        <v>361</v>
      </c>
      <c r="BS257" s="29" t="s">
        <v>361</v>
      </c>
      <c r="BT257" s="29" t="s">
        <v>361</v>
      </c>
      <c r="BU257" s="29" t="s">
        <v>361</v>
      </c>
      <c r="BV257" s="29" t="s">
        <v>361</v>
      </c>
      <c r="BW257" s="29" t="s">
        <v>361</v>
      </c>
      <c r="BX257" s="29" t="s">
        <v>361</v>
      </c>
      <c r="BY257" s="29" t="s">
        <v>361</v>
      </c>
      <c r="BZ257" s="29" t="s">
        <v>361</v>
      </c>
      <c r="CA257" s="29" t="s">
        <v>361</v>
      </c>
      <c r="CB257" s="29" t="s">
        <v>361</v>
      </c>
      <c r="CC257" s="29" t="s">
        <v>361</v>
      </c>
      <c r="CD257" s="29" t="s">
        <v>361</v>
      </c>
      <c r="CE257" s="29" t="s">
        <v>361</v>
      </c>
      <c r="CF257" s="29" t="s">
        <v>361</v>
      </c>
      <c r="CG257" s="29" t="s">
        <v>361</v>
      </c>
      <c r="CH257" s="29" t="s">
        <v>361</v>
      </c>
      <c r="CI257" s="29" t="s">
        <v>361</v>
      </c>
      <c r="CJ257" s="29" t="s">
        <v>361</v>
      </c>
      <c r="CK257" s="29" t="s">
        <v>361</v>
      </c>
      <c r="CL257" s="29" t="s">
        <v>361</v>
      </c>
      <c r="CM257" s="29" t="s">
        <v>361</v>
      </c>
      <c r="CN257" s="29" t="s">
        <v>361</v>
      </c>
      <c r="CO257" s="29" t="s">
        <v>361</v>
      </c>
      <c r="CP257" s="29" t="s">
        <v>361</v>
      </c>
      <c r="CQ257" s="29" t="s">
        <v>361</v>
      </c>
      <c r="CR257" s="29" t="s">
        <v>361</v>
      </c>
      <c r="CS257" s="29" t="s">
        <v>361</v>
      </c>
      <c r="CT257" s="29" t="s">
        <v>361</v>
      </c>
    </row>
    <row r="258" spans="1:98" ht="22.5" customHeight="1">
      <c r="A258" s="21">
        <v>49</v>
      </c>
      <c r="B258" s="28">
        <v>376</v>
      </c>
      <c r="C258" s="198" t="s">
        <v>255</v>
      </c>
      <c r="D258" s="259"/>
      <c r="E258" s="259"/>
      <c r="F258" s="259"/>
      <c r="G258" s="199"/>
      <c r="H258" s="200"/>
      <c r="I258" s="29" t="s">
        <v>361</v>
      </c>
      <c r="J258" s="29" t="s">
        <v>361</v>
      </c>
      <c r="K258" s="29" t="s">
        <v>361</v>
      </c>
      <c r="L258" s="29" t="s">
        <v>361</v>
      </c>
      <c r="M258" s="29" t="s">
        <v>361</v>
      </c>
      <c r="N258" s="29" t="s">
        <v>361</v>
      </c>
      <c r="O258" s="29" t="s">
        <v>361</v>
      </c>
      <c r="P258" s="29" t="s">
        <v>361</v>
      </c>
      <c r="Q258" s="29" t="s">
        <v>361</v>
      </c>
      <c r="R258" s="29" t="s">
        <v>361</v>
      </c>
      <c r="S258" s="31" t="s">
        <v>361</v>
      </c>
      <c r="T258" s="29" t="s">
        <v>361</v>
      </c>
      <c r="U258" s="29" t="s">
        <v>361</v>
      </c>
      <c r="V258" s="29" t="s">
        <v>361</v>
      </c>
      <c r="W258" s="29" t="s">
        <v>361</v>
      </c>
      <c r="X258" s="29" t="s">
        <v>361</v>
      </c>
      <c r="Y258" s="28">
        <f t="shared" si="84"/>
        <v>0</v>
      </c>
      <c r="Z258" s="29"/>
      <c r="AA258" s="91">
        <f>SUM(AA259:AA303)</f>
        <v>7</v>
      </c>
      <c r="AB258" s="29" t="s">
        <v>361</v>
      </c>
      <c r="AC258" s="29" t="s">
        <v>361</v>
      </c>
      <c r="AD258" s="29" t="s">
        <v>361</v>
      </c>
      <c r="AE258" s="29" t="s">
        <v>361</v>
      </c>
      <c r="AF258" s="29" t="s">
        <v>361</v>
      </c>
      <c r="AG258" s="29" t="s">
        <v>361</v>
      </c>
      <c r="AH258" s="29" t="s">
        <v>361</v>
      </c>
      <c r="AI258" s="29" t="s">
        <v>361</v>
      </c>
      <c r="AJ258" s="29" t="s">
        <v>361</v>
      </c>
      <c r="AK258" s="29" t="s">
        <v>361</v>
      </c>
      <c r="AL258" s="29" t="s">
        <v>361</v>
      </c>
      <c r="AM258" s="29" t="s">
        <v>361</v>
      </c>
      <c r="AN258" s="29" t="s">
        <v>361</v>
      </c>
      <c r="AO258" s="29" t="s">
        <v>361</v>
      </c>
      <c r="AP258" s="29" t="s">
        <v>361</v>
      </c>
      <c r="AQ258" s="29" t="s">
        <v>361</v>
      </c>
      <c r="AR258" s="29" t="s">
        <v>361</v>
      </c>
      <c r="AS258" s="29" t="s">
        <v>361</v>
      </c>
      <c r="AT258" s="29" t="s">
        <v>361</v>
      </c>
      <c r="AU258" s="29" t="s">
        <v>361</v>
      </c>
      <c r="AV258" s="29" t="s">
        <v>361</v>
      </c>
      <c r="AW258" s="29" t="s">
        <v>361</v>
      </c>
      <c r="AX258" s="29" t="s">
        <v>361</v>
      </c>
      <c r="AY258" s="29" t="s">
        <v>361</v>
      </c>
      <c r="AZ258" s="29" t="s">
        <v>361</v>
      </c>
      <c r="BA258" s="29" t="s">
        <v>361</v>
      </c>
      <c r="BB258" s="29" t="s">
        <v>361</v>
      </c>
      <c r="BC258" s="29" t="s">
        <v>361</v>
      </c>
      <c r="BD258" s="29" t="s">
        <v>361</v>
      </c>
      <c r="BE258" s="29" t="s">
        <v>361</v>
      </c>
      <c r="BF258" s="29" t="s">
        <v>361</v>
      </c>
      <c r="BG258" s="29" t="s">
        <v>361</v>
      </c>
      <c r="BH258" s="29" t="s">
        <v>361</v>
      </c>
      <c r="BI258" s="29" t="s">
        <v>361</v>
      </c>
      <c r="BJ258" s="29" t="s">
        <v>361</v>
      </c>
      <c r="BK258" s="29" t="s">
        <v>361</v>
      </c>
      <c r="BL258" s="29" t="s">
        <v>361</v>
      </c>
      <c r="BM258" s="29" t="s">
        <v>361</v>
      </c>
      <c r="BN258" s="29" t="s">
        <v>361</v>
      </c>
      <c r="BO258" s="29" t="s">
        <v>361</v>
      </c>
      <c r="BP258" s="29" t="s">
        <v>361</v>
      </c>
      <c r="BQ258" s="29" t="s">
        <v>361</v>
      </c>
      <c r="BR258" s="29" t="s">
        <v>361</v>
      </c>
      <c r="BS258" s="29" t="s">
        <v>361</v>
      </c>
      <c r="BT258" s="29" t="s">
        <v>361</v>
      </c>
      <c r="BU258" s="29" t="s">
        <v>361</v>
      </c>
      <c r="BV258" s="29" t="s">
        <v>361</v>
      </c>
      <c r="BW258" s="29" t="s">
        <v>361</v>
      </c>
      <c r="BX258" s="29" t="s">
        <v>361</v>
      </c>
      <c r="BY258" s="29" t="s">
        <v>361</v>
      </c>
      <c r="BZ258" s="29" t="s">
        <v>361</v>
      </c>
      <c r="CA258" s="29" t="s">
        <v>361</v>
      </c>
      <c r="CB258" s="29" t="s">
        <v>361</v>
      </c>
      <c r="CC258" s="29" t="s">
        <v>361</v>
      </c>
      <c r="CD258" s="29" t="s">
        <v>361</v>
      </c>
      <c r="CE258" s="29" t="s">
        <v>361</v>
      </c>
      <c r="CF258" s="29" t="s">
        <v>361</v>
      </c>
      <c r="CG258" s="29" t="s">
        <v>361</v>
      </c>
      <c r="CH258" s="29" t="s">
        <v>361</v>
      </c>
      <c r="CI258" s="29" t="s">
        <v>361</v>
      </c>
      <c r="CJ258" s="29" t="s">
        <v>361</v>
      </c>
      <c r="CK258" s="29" t="s">
        <v>361</v>
      </c>
      <c r="CL258" s="29" t="s">
        <v>361</v>
      </c>
      <c r="CM258" s="29" t="s">
        <v>361</v>
      </c>
      <c r="CN258" s="29" t="s">
        <v>361</v>
      </c>
      <c r="CO258" s="29" t="s">
        <v>361</v>
      </c>
      <c r="CP258" s="29" t="s">
        <v>361</v>
      </c>
      <c r="CQ258" s="29" t="s">
        <v>361</v>
      </c>
      <c r="CR258" s="29" t="s">
        <v>361</v>
      </c>
      <c r="CS258" s="29" t="s">
        <v>361</v>
      </c>
      <c r="CT258" s="29" t="s">
        <v>361</v>
      </c>
    </row>
    <row r="259" spans="1:98" ht="69.75" customHeight="1">
      <c r="A259" s="21">
        <v>50</v>
      </c>
      <c r="B259" s="24">
        <v>379</v>
      </c>
      <c r="C259" s="181" t="s">
        <v>426</v>
      </c>
      <c r="D259" s="191" t="s">
        <v>12</v>
      </c>
      <c r="E259" s="181" t="s">
        <v>426</v>
      </c>
      <c r="F259" s="191" t="s">
        <v>12</v>
      </c>
      <c r="G259" s="20" t="s">
        <v>1368</v>
      </c>
      <c r="H259" s="20" t="s">
        <v>1369</v>
      </c>
      <c r="I259" s="52" t="s">
        <v>780</v>
      </c>
      <c r="J259" s="24" t="s">
        <v>497</v>
      </c>
      <c r="K259" s="52" t="s">
        <v>344</v>
      </c>
      <c r="L259" s="24" t="s">
        <v>298</v>
      </c>
      <c r="M259" s="24" t="s">
        <v>186</v>
      </c>
      <c r="N259" s="24" t="s">
        <v>186</v>
      </c>
      <c r="O259" s="24"/>
      <c r="P259" s="24"/>
      <c r="Q259" s="24"/>
      <c r="R259" s="24"/>
      <c r="S259" s="21"/>
      <c r="T259" s="24"/>
      <c r="U259" s="24"/>
      <c r="V259" s="24"/>
      <c r="W259" s="24"/>
      <c r="X259" s="24"/>
      <c r="Y259" s="28">
        <f t="shared" si="84"/>
        <v>1</v>
      </c>
      <c r="Z259" s="24"/>
      <c r="AA259" s="91"/>
      <c r="AB259" s="24" t="s">
        <v>757</v>
      </c>
      <c r="AC259" s="24" t="s">
        <v>757</v>
      </c>
      <c r="AD259" s="24" t="s">
        <v>757</v>
      </c>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v>2</v>
      </c>
      <c r="BL259" s="24">
        <v>2</v>
      </c>
      <c r="BM259" s="24">
        <v>2</v>
      </c>
      <c r="BN259" s="57">
        <v>2</v>
      </c>
      <c r="BO259" s="57">
        <v>2</v>
      </c>
      <c r="BP259" s="24">
        <v>2</v>
      </c>
      <c r="BQ259" s="24">
        <v>2</v>
      </c>
      <c r="BR259" s="24">
        <v>2</v>
      </c>
      <c r="BS259" s="24">
        <v>2</v>
      </c>
      <c r="BT259" s="24">
        <v>2</v>
      </c>
      <c r="BU259" s="24">
        <v>2</v>
      </c>
      <c r="BV259" s="24">
        <v>2</v>
      </c>
      <c r="BW259" s="24">
        <v>2</v>
      </c>
      <c r="BX259" s="24">
        <v>2</v>
      </c>
      <c r="BY259" s="24">
        <v>2</v>
      </c>
      <c r="BZ259" s="24">
        <v>1</v>
      </c>
      <c r="CA259" s="24">
        <v>2</v>
      </c>
      <c r="CB259" s="24">
        <v>2</v>
      </c>
      <c r="CC259" s="57">
        <v>2</v>
      </c>
      <c r="CD259" s="57">
        <v>2</v>
      </c>
      <c r="CE259" s="57">
        <v>2</v>
      </c>
      <c r="CF259" s="24">
        <v>2</v>
      </c>
      <c r="CG259" s="24">
        <v>2</v>
      </c>
      <c r="CH259" s="24">
        <v>2</v>
      </c>
      <c r="CI259" s="24">
        <v>2</v>
      </c>
      <c r="CJ259" s="24">
        <v>2</v>
      </c>
      <c r="CK259" s="24">
        <v>1</v>
      </c>
      <c r="CL259" s="24">
        <v>1</v>
      </c>
      <c r="CM259" s="57">
        <f t="shared" ref="CM259:CM303" si="93">COUNTIF($BK259:$CL259,2)</f>
        <v>25</v>
      </c>
      <c r="CN259" s="67">
        <f t="shared" ref="CN259:CN270" si="94">CM259/COUNTA($BK259:$CL259)</f>
        <v>0.8928571428571429</v>
      </c>
      <c r="CO259" s="57">
        <f t="shared" ref="CO259:CO303" si="95">COUNTIF($BK259:$CL259,1)</f>
        <v>3</v>
      </c>
      <c r="CP259" s="67">
        <f t="shared" ref="CP259:CP270" si="96">CO259/COUNTA($BK259:$CL259)</f>
        <v>0.10714285714285714</v>
      </c>
      <c r="CQ259" s="57">
        <f t="shared" ref="CQ259:CQ303" si="97">COUNTIF($BK259:$CL259,0)</f>
        <v>0</v>
      </c>
      <c r="CR259" s="67">
        <f t="shared" ref="CR259:CR270" si="98">CQ259/COUNTA($BK259:$CL259)</f>
        <v>0</v>
      </c>
      <c r="CS259" s="57">
        <f t="shared" ref="CS259:CS270" si="99">(((CM259*2)+(CO259*1)+(CQ259*0)))/COUNTA($BK259:$CL259)</f>
        <v>1.8928571428571428</v>
      </c>
      <c r="CT259" s="57" t="str">
        <f t="shared" si="85"/>
        <v>Đạt mục tiêu</v>
      </c>
    </row>
    <row r="260" spans="1:98" ht="78" hidden="1" customHeight="1">
      <c r="A260" s="21">
        <v>254</v>
      </c>
      <c r="B260" s="24"/>
      <c r="C260" s="190"/>
      <c r="D260" s="192"/>
      <c r="E260" s="190"/>
      <c r="F260" s="192"/>
      <c r="G260" s="20" t="s">
        <v>1334</v>
      </c>
      <c r="H260" s="20" t="s">
        <v>1335</v>
      </c>
      <c r="I260" s="52" t="s">
        <v>780</v>
      </c>
      <c r="J260" s="24" t="s">
        <v>497</v>
      </c>
      <c r="K260" s="52" t="s">
        <v>344</v>
      </c>
      <c r="L260" s="24" t="s">
        <v>298</v>
      </c>
      <c r="M260" s="24" t="s">
        <v>186</v>
      </c>
      <c r="N260" s="24"/>
      <c r="O260" s="24" t="s">
        <v>186</v>
      </c>
      <c r="P260" s="24"/>
      <c r="Q260" s="24"/>
      <c r="R260" s="24"/>
      <c r="S260" s="21"/>
      <c r="T260" s="24"/>
      <c r="U260" s="24"/>
      <c r="V260" s="24"/>
      <c r="W260" s="24"/>
      <c r="X260" s="24"/>
      <c r="Y260" s="28">
        <f t="shared" si="84"/>
        <v>1</v>
      </c>
      <c r="Z260" s="24"/>
      <c r="AA260" s="91"/>
      <c r="AB260" s="24"/>
      <c r="AC260" s="24"/>
      <c r="AD260" s="24"/>
      <c r="AE260" s="24" t="s">
        <v>757</v>
      </c>
      <c r="AF260" s="24" t="s">
        <v>757</v>
      </c>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v>2</v>
      </c>
      <c r="BL260" s="24">
        <v>2</v>
      </c>
      <c r="BM260" s="24">
        <v>2</v>
      </c>
      <c r="BN260" s="24">
        <v>2</v>
      </c>
      <c r="BO260" s="24">
        <v>2</v>
      </c>
      <c r="BP260" s="24">
        <v>2</v>
      </c>
      <c r="BQ260" s="24">
        <v>2</v>
      </c>
      <c r="BR260" s="24">
        <v>2</v>
      </c>
      <c r="BS260" s="24">
        <v>2</v>
      </c>
      <c r="BT260" s="24">
        <v>2</v>
      </c>
      <c r="BU260" s="24">
        <v>2</v>
      </c>
      <c r="BV260" s="24">
        <v>2</v>
      </c>
      <c r="BW260" s="24">
        <v>2</v>
      </c>
      <c r="BX260" s="24">
        <v>2</v>
      </c>
      <c r="BY260" s="24">
        <v>2</v>
      </c>
      <c r="BZ260" s="24">
        <v>2</v>
      </c>
      <c r="CA260" s="24">
        <v>2</v>
      </c>
      <c r="CB260" s="24">
        <v>2</v>
      </c>
      <c r="CC260" s="24">
        <v>2</v>
      </c>
      <c r="CD260" s="24">
        <v>2</v>
      </c>
      <c r="CE260" s="24">
        <v>2</v>
      </c>
      <c r="CF260" s="24">
        <v>2</v>
      </c>
      <c r="CG260" s="24">
        <v>2</v>
      </c>
      <c r="CH260" s="24">
        <v>2</v>
      </c>
      <c r="CI260" s="24">
        <v>2</v>
      </c>
      <c r="CJ260" s="24">
        <v>2</v>
      </c>
      <c r="CK260" s="24">
        <v>2</v>
      </c>
      <c r="CL260" s="24">
        <v>2</v>
      </c>
      <c r="CM260" s="57">
        <f t="shared" si="93"/>
        <v>28</v>
      </c>
      <c r="CN260" s="67">
        <f t="shared" si="94"/>
        <v>1</v>
      </c>
      <c r="CO260" s="57">
        <f t="shared" si="95"/>
        <v>0</v>
      </c>
      <c r="CP260" s="67">
        <f t="shared" si="96"/>
        <v>0</v>
      </c>
      <c r="CQ260" s="57">
        <f t="shared" si="97"/>
        <v>0</v>
      </c>
      <c r="CR260" s="67">
        <f t="shared" si="98"/>
        <v>0</v>
      </c>
      <c r="CS260" s="57">
        <f t="shared" si="99"/>
        <v>2</v>
      </c>
      <c r="CT260" s="57" t="str">
        <f>IF(CS260&gt;=1.6,"Đạt mục tiêu",IF(CS260&gt;=1,"Cần cố gắng","Chưa đạt"))</f>
        <v>Đạt mục tiêu</v>
      </c>
    </row>
    <row r="261" spans="1:98" ht="78" hidden="1" customHeight="1">
      <c r="A261" s="21">
        <v>255</v>
      </c>
      <c r="B261" s="24"/>
      <c r="C261" s="190"/>
      <c r="D261" s="192"/>
      <c r="E261" s="190"/>
      <c r="F261" s="192"/>
      <c r="G261" s="20" t="s">
        <v>891</v>
      </c>
      <c r="H261" s="20" t="s">
        <v>887</v>
      </c>
      <c r="I261" s="52" t="s">
        <v>780</v>
      </c>
      <c r="J261" s="24" t="s">
        <v>497</v>
      </c>
      <c r="K261" s="52" t="s">
        <v>344</v>
      </c>
      <c r="L261" s="24" t="s">
        <v>298</v>
      </c>
      <c r="M261" s="24" t="s">
        <v>186</v>
      </c>
      <c r="N261" s="24"/>
      <c r="O261" s="24"/>
      <c r="P261" s="24" t="s">
        <v>186</v>
      </c>
      <c r="Q261" s="24"/>
      <c r="R261" s="24"/>
      <c r="S261" s="21"/>
      <c r="T261" s="24"/>
      <c r="U261" s="24"/>
      <c r="V261" s="24"/>
      <c r="W261" s="24"/>
      <c r="X261" s="24"/>
      <c r="Y261" s="28">
        <f t="shared" si="84"/>
        <v>1</v>
      </c>
      <c r="Z261" s="24"/>
      <c r="AA261" s="91"/>
      <c r="AB261" s="24"/>
      <c r="AC261" s="24"/>
      <c r="AD261" s="24"/>
      <c r="AE261" s="24"/>
      <c r="AF261" s="24"/>
      <c r="AG261" s="24" t="s">
        <v>757</v>
      </c>
      <c r="AH261" s="24" t="s">
        <v>757</v>
      </c>
      <c r="AI261" s="24" t="s">
        <v>757</v>
      </c>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v>2</v>
      </c>
      <c r="BL261" s="24">
        <v>2</v>
      </c>
      <c r="BM261" s="24">
        <v>2</v>
      </c>
      <c r="BN261" s="24">
        <v>2</v>
      </c>
      <c r="BO261" s="24">
        <v>2</v>
      </c>
      <c r="BP261" s="24">
        <v>2</v>
      </c>
      <c r="BQ261" s="24">
        <v>2</v>
      </c>
      <c r="BR261" s="24">
        <v>2</v>
      </c>
      <c r="BS261" s="24">
        <v>2</v>
      </c>
      <c r="BT261" s="24">
        <v>2</v>
      </c>
      <c r="BU261" s="24">
        <v>2</v>
      </c>
      <c r="BV261" s="24">
        <v>2</v>
      </c>
      <c r="BW261" s="24">
        <v>2</v>
      </c>
      <c r="BX261" s="24">
        <v>2</v>
      </c>
      <c r="BY261" s="24">
        <v>2</v>
      </c>
      <c r="BZ261" s="24">
        <v>2</v>
      </c>
      <c r="CA261" s="24">
        <v>2</v>
      </c>
      <c r="CB261" s="24">
        <v>2</v>
      </c>
      <c r="CC261" s="24">
        <v>2</v>
      </c>
      <c r="CD261" s="24">
        <v>2</v>
      </c>
      <c r="CE261" s="24">
        <v>2</v>
      </c>
      <c r="CF261" s="24">
        <v>2</v>
      </c>
      <c r="CG261" s="24">
        <v>2</v>
      </c>
      <c r="CH261" s="24">
        <v>2</v>
      </c>
      <c r="CI261" s="24">
        <v>2</v>
      </c>
      <c r="CJ261" s="24">
        <v>2</v>
      </c>
      <c r="CK261" s="24">
        <v>2</v>
      </c>
      <c r="CL261" s="24">
        <v>2</v>
      </c>
      <c r="CM261" s="57">
        <f t="shared" si="93"/>
        <v>28</v>
      </c>
      <c r="CN261" s="67">
        <f t="shared" si="94"/>
        <v>1</v>
      </c>
      <c r="CO261" s="57">
        <f t="shared" si="95"/>
        <v>0</v>
      </c>
      <c r="CP261" s="67">
        <f t="shared" si="96"/>
        <v>0</v>
      </c>
      <c r="CQ261" s="57">
        <f t="shared" si="97"/>
        <v>0</v>
      </c>
      <c r="CR261" s="67">
        <f t="shared" si="98"/>
        <v>0</v>
      </c>
      <c r="CS261" s="57">
        <f t="shared" si="99"/>
        <v>2</v>
      </c>
      <c r="CT261" s="57" t="str">
        <f t="shared" si="85"/>
        <v>Đạt mục tiêu</v>
      </c>
    </row>
    <row r="262" spans="1:98" ht="78" hidden="1" customHeight="1">
      <c r="A262" s="21">
        <v>256</v>
      </c>
      <c r="B262" s="24"/>
      <c r="C262" s="190"/>
      <c r="D262" s="192"/>
      <c r="E262" s="190"/>
      <c r="F262" s="192"/>
      <c r="G262" s="20" t="s">
        <v>892</v>
      </c>
      <c r="H262" s="20" t="s">
        <v>888</v>
      </c>
      <c r="I262" s="52" t="s">
        <v>780</v>
      </c>
      <c r="J262" s="24" t="s">
        <v>497</v>
      </c>
      <c r="K262" s="52" t="s">
        <v>344</v>
      </c>
      <c r="L262" s="24" t="s">
        <v>298</v>
      </c>
      <c r="M262" s="24" t="s">
        <v>186</v>
      </c>
      <c r="N262" s="24"/>
      <c r="O262" s="24"/>
      <c r="P262" s="24"/>
      <c r="Q262" s="24" t="s">
        <v>186</v>
      </c>
      <c r="R262" s="24"/>
      <c r="S262" s="21"/>
      <c r="T262" s="24"/>
      <c r="U262" s="24"/>
      <c r="V262" s="24"/>
      <c r="W262" s="24"/>
      <c r="X262" s="24"/>
      <c r="Y262" s="28">
        <f t="shared" si="84"/>
        <v>1</v>
      </c>
      <c r="Z262" s="24"/>
      <c r="AA262" s="91"/>
      <c r="AB262" s="24"/>
      <c r="AC262" s="24"/>
      <c r="AD262" s="24"/>
      <c r="AE262" s="24"/>
      <c r="AF262" s="24"/>
      <c r="AG262" s="24"/>
      <c r="AH262" s="24"/>
      <c r="AI262" s="24"/>
      <c r="AJ262" s="24" t="s">
        <v>757</v>
      </c>
      <c r="AK262" s="24" t="s">
        <v>757</v>
      </c>
      <c r="AL262" s="24" t="s">
        <v>757</v>
      </c>
      <c r="AM262" s="24" t="s">
        <v>757</v>
      </c>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v>2</v>
      </c>
      <c r="BL262" s="24">
        <v>2</v>
      </c>
      <c r="BM262" s="24">
        <v>2</v>
      </c>
      <c r="BN262" s="24">
        <v>2</v>
      </c>
      <c r="BO262" s="24">
        <v>2</v>
      </c>
      <c r="BP262" s="24">
        <v>2</v>
      </c>
      <c r="BQ262" s="24">
        <v>2</v>
      </c>
      <c r="BR262" s="24">
        <v>2</v>
      </c>
      <c r="BS262" s="24">
        <v>2</v>
      </c>
      <c r="BT262" s="24">
        <v>2</v>
      </c>
      <c r="BU262" s="24">
        <v>2</v>
      </c>
      <c r="BV262" s="24">
        <v>2</v>
      </c>
      <c r="BW262" s="24">
        <v>2</v>
      </c>
      <c r="BX262" s="24">
        <v>2</v>
      </c>
      <c r="BY262" s="24">
        <v>2</v>
      </c>
      <c r="BZ262" s="24">
        <v>2</v>
      </c>
      <c r="CA262" s="24">
        <v>2</v>
      </c>
      <c r="CB262" s="24">
        <v>2</v>
      </c>
      <c r="CC262" s="24">
        <v>2</v>
      </c>
      <c r="CD262" s="24">
        <v>2</v>
      </c>
      <c r="CE262" s="24">
        <v>2</v>
      </c>
      <c r="CF262" s="24">
        <v>2</v>
      </c>
      <c r="CG262" s="24">
        <v>2</v>
      </c>
      <c r="CH262" s="24">
        <v>2</v>
      </c>
      <c r="CI262" s="24">
        <v>2</v>
      </c>
      <c r="CJ262" s="24">
        <v>2</v>
      </c>
      <c r="CK262" s="24">
        <v>2</v>
      </c>
      <c r="CL262" s="24">
        <v>2</v>
      </c>
      <c r="CM262" s="57">
        <f t="shared" si="93"/>
        <v>28</v>
      </c>
      <c r="CN262" s="67">
        <f t="shared" si="94"/>
        <v>1</v>
      </c>
      <c r="CO262" s="57">
        <f t="shared" si="95"/>
        <v>0</v>
      </c>
      <c r="CP262" s="67">
        <f t="shared" si="96"/>
        <v>0</v>
      </c>
      <c r="CQ262" s="57">
        <f t="shared" si="97"/>
        <v>0</v>
      </c>
      <c r="CR262" s="67">
        <f t="shared" si="98"/>
        <v>0</v>
      </c>
      <c r="CS262" s="57">
        <f t="shared" si="99"/>
        <v>2</v>
      </c>
      <c r="CT262" s="57" t="str">
        <f t="shared" si="85"/>
        <v>Đạt mục tiêu</v>
      </c>
    </row>
    <row r="263" spans="1:98" ht="78" hidden="1" customHeight="1">
      <c r="A263" s="21">
        <v>257</v>
      </c>
      <c r="B263" s="24"/>
      <c r="C263" s="190"/>
      <c r="D263" s="192"/>
      <c r="E263" s="190"/>
      <c r="F263" s="192"/>
      <c r="G263" s="20" t="s">
        <v>893</v>
      </c>
      <c r="H263" s="20" t="s">
        <v>889</v>
      </c>
      <c r="I263" s="52" t="s">
        <v>780</v>
      </c>
      <c r="J263" s="24" t="s">
        <v>497</v>
      </c>
      <c r="K263" s="52" t="s">
        <v>344</v>
      </c>
      <c r="L263" s="24" t="s">
        <v>298</v>
      </c>
      <c r="M263" s="24" t="s">
        <v>186</v>
      </c>
      <c r="N263" s="24"/>
      <c r="O263" s="24"/>
      <c r="P263" s="24"/>
      <c r="Q263" s="24"/>
      <c r="R263" s="24" t="s">
        <v>186</v>
      </c>
      <c r="S263" s="21"/>
      <c r="T263" s="24"/>
      <c r="U263" s="24"/>
      <c r="V263" s="24"/>
      <c r="W263" s="24"/>
      <c r="X263" s="24"/>
      <c r="Y263" s="28">
        <f t="shared" si="84"/>
        <v>1</v>
      </c>
      <c r="Z263" s="24"/>
      <c r="AA263" s="91"/>
      <c r="AB263" s="24"/>
      <c r="AC263" s="24"/>
      <c r="AD263" s="24"/>
      <c r="AE263" s="24"/>
      <c r="AF263" s="24"/>
      <c r="AG263" s="24"/>
      <c r="AH263" s="24"/>
      <c r="AI263" s="24"/>
      <c r="AJ263" s="24"/>
      <c r="AK263" s="24"/>
      <c r="AL263" s="24"/>
      <c r="AM263" s="24"/>
      <c r="AN263" s="24" t="s">
        <v>757</v>
      </c>
      <c r="AO263" s="24" t="s">
        <v>757</v>
      </c>
      <c r="AP263" s="24" t="s">
        <v>757</v>
      </c>
      <c r="AQ263" s="24" t="s">
        <v>757</v>
      </c>
      <c r="AR263" s="24"/>
      <c r="AS263" s="24"/>
      <c r="AT263" s="24"/>
      <c r="AU263" s="24"/>
      <c r="AV263" s="24"/>
      <c r="AW263" s="24"/>
      <c r="AX263" s="24"/>
      <c r="AY263" s="24"/>
      <c r="AZ263" s="24"/>
      <c r="BA263" s="24"/>
      <c r="BB263" s="24"/>
      <c r="BC263" s="24"/>
      <c r="BD263" s="24"/>
      <c r="BE263" s="24"/>
      <c r="BF263" s="24"/>
      <c r="BG263" s="24"/>
      <c r="BH263" s="24"/>
      <c r="BI263" s="24"/>
      <c r="BJ263" s="24"/>
      <c r="BK263" s="24">
        <v>2</v>
      </c>
      <c r="BL263" s="24">
        <v>2</v>
      </c>
      <c r="BM263" s="24">
        <v>2</v>
      </c>
      <c r="BN263" s="24">
        <v>2</v>
      </c>
      <c r="BO263" s="24">
        <v>2</v>
      </c>
      <c r="BP263" s="24">
        <v>2</v>
      </c>
      <c r="BQ263" s="24">
        <v>2</v>
      </c>
      <c r="BR263" s="24">
        <v>2</v>
      </c>
      <c r="BS263" s="24">
        <v>2</v>
      </c>
      <c r="BT263" s="24">
        <v>2</v>
      </c>
      <c r="BU263" s="24">
        <v>2</v>
      </c>
      <c r="BV263" s="24">
        <v>2</v>
      </c>
      <c r="BW263" s="24">
        <v>2</v>
      </c>
      <c r="BX263" s="24">
        <v>2</v>
      </c>
      <c r="BY263" s="24">
        <v>2</v>
      </c>
      <c r="BZ263" s="24">
        <v>2</v>
      </c>
      <c r="CA263" s="24">
        <v>2</v>
      </c>
      <c r="CB263" s="24">
        <v>2</v>
      </c>
      <c r="CC263" s="24">
        <v>2</v>
      </c>
      <c r="CD263" s="24">
        <v>2</v>
      </c>
      <c r="CE263" s="24">
        <v>2</v>
      </c>
      <c r="CF263" s="24">
        <v>2</v>
      </c>
      <c r="CG263" s="24">
        <v>2</v>
      </c>
      <c r="CH263" s="24">
        <v>2</v>
      </c>
      <c r="CI263" s="24">
        <v>2</v>
      </c>
      <c r="CJ263" s="24">
        <v>2</v>
      </c>
      <c r="CK263" s="24">
        <v>2</v>
      </c>
      <c r="CL263" s="24">
        <v>2</v>
      </c>
      <c r="CM263" s="57">
        <f t="shared" si="93"/>
        <v>28</v>
      </c>
      <c r="CN263" s="67">
        <f t="shared" si="94"/>
        <v>1</v>
      </c>
      <c r="CO263" s="57">
        <f t="shared" si="95"/>
        <v>0</v>
      </c>
      <c r="CP263" s="67">
        <f t="shared" si="96"/>
        <v>0</v>
      </c>
      <c r="CQ263" s="57">
        <f t="shared" si="97"/>
        <v>0</v>
      </c>
      <c r="CR263" s="67">
        <f t="shared" si="98"/>
        <v>0</v>
      </c>
      <c r="CS263" s="57">
        <f t="shared" si="99"/>
        <v>2</v>
      </c>
      <c r="CT263" s="57" t="str">
        <f t="shared" si="85"/>
        <v>Đạt mục tiêu</v>
      </c>
    </row>
    <row r="264" spans="1:98" ht="78" hidden="1" customHeight="1">
      <c r="A264" s="21">
        <v>258</v>
      </c>
      <c r="B264" s="24"/>
      <c r="C264" s="182"/>
      <c r="D264" s="193"/>
      <c r="E264" s="182"/>
      <c r="F264" s="193"/>
      <c r="G264" s="20" t="s">
        <v>1336</v>
      </c>
      <c r="H264" s="20" t="s">
        <v>1337</v>
      </c>
      <c r="I264" s="52" t="s">
        <v>780</v>
      </c>
      <c r="J264" s="24" t="s">
        <v>497</v>
      </c>
      <c r="K264" s="52" t="s">
        <v>344</v>
      </c>
      <c r="L264" s="24" t="s">
        <v>298</v>
      </c>
      <c r="M264" s="24" t="s">
        <v>186</v>
      </c>
      <c r="N264" s="24"/>
      <c r="O264" s="24"/>
      <c r="P264" s="24"/>
      <c r="Q264" s="24"/>
      <c r="R264" s="24"/>
      <c r="S264" s="21" t="s">
        <v>186</v>
      </c>
      <c r="T264" s="24"/>
      <c r="U264" s="24"/>
      <c r="V264" s="24"/>
      <c r="W264" s="24"/>
      <c r="X264" s="24"/>
      <c r="Y264" s="28">
        <f t="shared" si="84"/>
        <v>1</v>
      </c>
      <c r="Z264" s="24"/>
      <c r="AA264" s="91"/>
      <c r="AB264" s="24"/>
      <c r="AC264" s="24"/>
      <c r="AD264" s="24"/>
      <c r="AE264" s="24"/>
      <c r="AF264" s="24"/>
      <c r="AG264" s="24"/>
      <c r="AH264" s="24"/>
      <c r="AI264" s="24"/>
      <c r="AJ264" s="24"/>
      <c r="AK264" s="24"/>
      <c r="AL264" s="24"/>
      <c r="AM264" s="24"/>
      <c r="AN264" s="24"/>
      <c r="AO264" s="24"/>
      <c r="AP264" s="24"/>
      <c r="AQ264" s="24"/>
      <c r="AR264" s="24" t="s">
        <v>757</v>
      </c>
      <c r="AS264" s="24" t="s">
        <v>757</v>
      </c>
      <c r="AT264" s="24"/>
      <c r="AU264" s="24"/>
      <c r="AV264" s="24"/>
      <c r="AW264" s="24"/>
      <c r="AX264" s="24"/>
      <c r="AY264" s="24"/>
      <c r="AZ264" s="24"/>
      <c r="BA264" s="24"/>
      <c r="BB264" s="24"/>
      <c r="BC264" s="24"/>
      <c r="BD264" s="24"/>
      <c r="BE264" s="24"/>
      <c r="BF264" s="24"/>
      <c r="BG264" s="24"/>
      <c r="BH264" s="24"/>
      <c r="BI264" s="24"/>
      <c r="BJ264" s="24"/>
      <c r="BK264" s="24">
        <v>2</v>
      </c>
      <c r="BL264" s="24">
        <v>2</v>
      </c>
      <c r="BM264" s="24">
        <v>2</v>
      </c>
      <c r="BN264" s="24">
        <v>2</v>
      </c>
      <c r="BO264" s="24">
        <v>2</v>
      </c>
      <c r="BP264" s="24">
        <v>2</v>
      </c>
      <c r="BQ264" s="24">
        <v>2</v>
      </c>
      <c r="BR264" s="24">
        <v>2</v>
      </c>
      <c r="BS264" s="24">
        <v>2</v>
      </c>
      <c r="BT264" s="24">
        <v>2</v>
      </c>
      <c r="BU264" s="24">
        <v>2</v>
      </c>
      <c r="BV264" s="24">
        <v>2</v>
      </c>
      <c r="BW264" s="24">
        <v>2</v>
      </c>
      <c r="BX264" s="24">
        <v>2</v>
      </c>
      <c r="BY264" s="24">
        <v>2</v>
      </c>
      <c r="BZ264" s="24">
        <v>1</v>
      </c>
      <c r="CA264" s="24">
        <v>2</v>
      </c>
      <c r="CB264" s="24">
        <v>2</v>
      </c>
      <c r="CC264" s="24">
        <v>2</v>
      </c>
      <c r="CD264" s="24">
        <v>2</v>
      </c>
      <c r="CE264" s="24">
        <v>2</v>
      </c>
      <c r="CF264" s="24">
        <v>2</v>
      </c>
      <c r="CG264" s="24">
        <v>2</v>
      </c>
      <c r="CH264" s="24">
        <v>2</v>
      </c>
      <c r="CI264" s="24">
        <v>2</v>
      </c>
      <c r="CJ264" s="24">
        <v>2</v>
      </c>
      <c r="CK264" s="24">
        <v>1</v>
      </c>
      <c r="CL264" s="24">
        <v>2</v>
      </c>
      <c r="CM264" s="57">
        <f t="shared" si="93"/>
        <v>26</v>
      </c>
      <c r="CN264" s="67">
        <f t="shared" si="94"/>
        <v>0.9285714285714286</v>
      </c>
      <c r="CO264" s="57">
        <f t="shared" si="95"/>
        <v>2</v>
      </c>
      <c r="CP264" s="67">
        <f t="shared" si="96"/>
        <v>7.1428571428571425E-2</v>
      </c>
      <c r="CQ264" s="57">
        <f t="shared" si="97"/>
        <v>0</v>
      </c>
      <c r="CR264" s="67">
        <f t="shared" si="98"/>
        <v>0</v>
      </c>
      <c r="CS264" s="57">
        <f t="shared" si="99"/>
        <v>1.9285714285714286</v>
      </c>
      <c r="CT264" s="57" t="str">
        <f>IF(CS264&gt;=1.6,"Đạt mục tiêu",IF(CS264&gt;=1,"Cần cố gắng","Chưa đạt"))</f>
        <v>Đạt mục tiêu</v>
      </c>
    </row>
    <row r="265" spans="1:98" ht="78" hidden="1" customHeight="1">
      <c r="A265" s="21">
        <v>259</v>
      </c>
      <c r="B265" s="24">
        <v>382</v>
      </c>
      <c r="C265" s="181" t="s">
        <v>427</v>
      </c>
      <c r="D265" s="191" t="s">
        <v>54</v>
      </c>
      <c r="E265" s="181" t="s">
        <v>427</v>
      </c>
      <c r="F265" s="191" t="s">
        <v>12</v>
      </c>
      <c r="G265" s="50" t="s">
        <v>896</v>
      </c>
      <c r="H265" s="50" t="s">
        <v>894</v>
      </c>
      <c r="I265" s="52" t="s">
        <v>780</v>
      </c>
      <c r="J265" s="24" t="s">
        <v>497</v>
      </c>
      <c r="K265" s="52" t="s">
        <v>344</v>
      </c>
      <c r="L265" s="24" t="s">
        <v>298</v>
      </c>
      <c r="M265" s="24" t="s">
        <v>186</v>
      </c>
      <c r="N265" s="24"/>
      <c r="O265" s="24"/>
      <c r="P265" s="24"/>
      <c r="Q265" s="24"/>
      <c r="R265" s="24"/>
      <c r="S265" s="21"/>
      <c r="T265" s="24" t="s">
        <v>186</v>
      </c>
      <c r="U265" s="24"/>
      <c r="V265" s="24"/>
      <c r="W265" s="24"/>
      <c r="X265" s="24"/>
      <c r="Y265" s="28">
        <f t="shared" si="84"/>
        <v>1</v>
      </c>
      <c r="Z265" s="24"/>
      <c r="AA265" s="91"/>
      <c r="AB265" s="24"/>
      <c r="AC265" s="24"/>
      <c r="AD265" s="24"/>
      <c r="AE265" s="24"/>
      <c r="AF265" s="24"/>
      <c r="AG265" s="24"/>
      <c r="AH265" s="24"/>
      <c r="AI265" s="24"/>
      <c r="AJ265" s="24"/>
      <c r="AK265" s="24"/>
      <c r="AL265" s="24"/>
      <c r="AM265" s="24"/>
      <c r="AN265" s="24"/>
      <c r="AO265" s="24"/>
      <c r="AP265" s="24"/>
      <c r="AQ265" s="24"/>
      <c r="AR265" s="24"/>
      <c r="AS265" s="24"/>
      <c r="AT265" s="24" t="s">
        <v>753</v>
      </c>
      <c r="AU265" s="24" t="s">
        <v>753</v>
      </c>
      <c r="AV265" s="24" t="s">
        <v>753</v>
      </c>
      <c r="AW265" s="24" t="s">
        <v>753</v>
      </c>
      <c r="AX265" s="24"/>
      <c r="AY265" s="24"/>
      <c r="AZ265" s="24"/>
      <c r="BA265" s="24"/>
      <c r="BB265" s="24"/>
      <c r="BC265" s="24"/>
      <c r="BD265" s="24"/>
      <c r="BE265" s="24"/>
      <c r="BF265" s="24"/>
      <c r="BG265" s="24"/>
      <c r="BH265" s="24"/>
      <c r="BI265" s="24"/>
      <c r="BJ265" s="24"/>
      <c r="BK265" s="24">
        <v>2</v>
      </c>
      <c r="BL265" s="24">
        <v>2</v>
      </c>
      <c r="BM265" s="24">
        <v>2</v>
      </c>
      <c r="BN265" s="24">
        <v>1</v>
      </c>
      <c r="BO265" s="24">
        <v>1</v>
      </c>
      <c r="BP265" s="24">
        <v>2</v>
      </c>
      <c r="BQ265" s="24">
        <v>2</v>
      </c>
      <c r="BR265" s="24">
        <v>2</v>
      </c>
      <c r="BS265" s="24">
        <v>2</v>
      </c>
      <c r="BT265" s="24">
        <v>2</v>
      </c>
      <c r="BU265" s="24">
        <v>2</v>
      </c>
      <c r="BV265" s="24">
        <v>2</v>
      </c>
      <c r="BW265" s="24">
        <v>2</v>
      </c>
      <c r="BX265" s="24">
        <v>2</v>
      </c>
      <c r="BY265" s="24">
        <v>2</v>
      </c>
      <c r="BZ265" s="24">
        <v>1</v>
      </c>
      <c r="CA265" s="24">
        <v>2</v>
      </c>
      <c r="CB265" s="24">
        <v>2</v>
      </c>
      <c r="CC265" s="24">
        <v>2</v>
      </c>
      <c r="CD265" s="24">
        <v>2</v>
      </c>
      <c r="CE265" s="24">
        <v>2</v>
      </c>
      <c r="CF265" s="24">
        <v>2</v>
      </c>
      <c r="CG265" s="24">
        <v>2</v>
      </c>
      <c r="CH265" s="24">
        <v>2</v>
      </c>
      <c r="CI265" s="24">
        <v>2</v>
      </c>
      <c r="CJ265" s="24">
        <v>2</v>
      </c>
      <c r="CK265" s="24">
        <v>1</v>
      </c>
      <c r="CL265" s="24">
        <v>2</v>
      </c>
      <c r="CM265" s="57">
        <f t="shared" si="93"/>
        <v>24</v>
      </c>
      <c r="CN265" s="67">
        <f t="shared" si="94"/>
        <v>0.8571428571428571</v>
      </c>
      <c r="CO265" s="57">
        <f t="shared" si="95"/>
        <v>4</v>
      </c>
      <c r="CP265" s="67">
        <f t="shared" si="96"/>
        <v>0.14285714285714285</v>
      </c>
      <c r="CQ265" s="57">
        <f t="shared" si="97"/>
        <v>0</v>
      </c>
      <c r="CR265" s="67">
        <f t="shared" si="98"/>
        <v>0</v>
      </c>
      <c r="CS265" s="57">
        <f t="shared" si="99"/>
        <v>1.8571428571428572</v>
      </c>
      <c r="CT265" s="57" t="str">
        <f t="shared" si="85"/>
        <v>Đạt mục tiêu</v>
      </c>
    </row>
    <row r="266" spans="1:98" ht="48" hidden="1" customHeight="1">
      <c r="A266" s="21">
        <v>260</v>
      </c>
      <c r="B266" s="24"/>
      <c r="C266" s="182"/>
      <c r="D266" s="193"/>
      <c r="E266" s="182"/>
      <c r="F266" s="193"/>
      <c r="G266" s="50" t="s">
        <v>897</v>
      </c>
      <c r="H266" s="50" t="s">
        <v>895</v>
      </c>
      <c r="I266" s="52" t="s">
        <v>780</v>
      </c>
      <c r="J266" s="24" t="s">
        <v>497</v>
      </c>
      <c r="K266" s="52" t="s">
        <v>344</v>
      </c>
      <c r="L266" s="24" t="s">
        <v>298</v>
      </c>
      <c r="M266" s="24" t="s">
        <v>186</v>
      </c>
      <c r="N266" s="24"/>
      <c r="O266" s="24"/>
      <c r="P266" s="24"/>
      <c r="Q266" s="24"/>
      <c r="R266" s="24"/>
      <c r="S266" s="21"/>
      <c r="T266" s="24"/>
      <c r="U266" s="24" t="s">
        <v>186</v>
      </c>
      <c r="V266" s="24"/>
      <c r="W266" s="24"/>
      <c r="X266" s="24"/>
      <c r="Y266" s="28">
        <f t="shared" si="84"/>
        <v>1</v>
      </c>
      <c r="Z266" s="24"/>
      <c r="AA266" s="91"/>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t="s">
        <v>753</v>
      </c>
      <c r="AY266" s="24" t="s">
        <v>753</v>
      </c>
      <c r="AZ266" s="24" t="s">
        <v>753</v>
      </c>
      <c r="BA266" s="24" t="s">
        <v>753</v>
      </c>
      <c r="BB266" s="24"/>
      <c r="BC266" s="24"/>
      <c r="BD266" s="24"/>
      <c r="BE266" s="24"/>
      <c r="BF266" s="24"/>
      <c r="BG266" s="24"/>
      <c r="BH266" s="24"/>
      <c r="BI266" s="24"/>
      <c r="BJ266" s="24"/>
      <c r="BK266" s="24">
        <v>2</v>
      </c>
      <c r="BL266" s="24">
        <v>2</v>
      </c>
      <c r="BM266" s="24">
        <v>2</v>
      </c>
      <c r="BN266" s="24">
        <v>1</v>
      </c>
      <c r="BO266" s="24">
        <v>2</v>
      </c>
      <c r="BP266" s="24">
        <v>2</v>
      </c>
      <c r="BQ266" s="24">
        <v>2</v>
      </c>
      <c r="BR266" s="24">
        <v>2</v>
      </c>
      <c r="BS266" s="24">
        <v>2</v>
      </c>
      <c r="BT266" s="24">
        <v>2</v>
      </c>
      <c r="BU266" s="24">
        <v>2</v>
      </c>
      <c r="BV266" s="24">
        <v>2</v>
      </c>
      <c r="BW266" s="24">
        <v>2</v>
      </c>
      <c r="BX266" s="24">
        <v>2</v>
      </c>
      <c r="BY266" s="24">
        <v>2</v>
      </c>
      <c r="BZ266" s="24">
        <v>1</v>
      </c>
      <c r="CA266" s="24">
        <v>2</v>
      </c>
      <c r="CB266" s="24">
        <v>2</v>
      </c>
      <c r="CC266" s="24">
        <v>2</v>
      </c>
      <c r="CD266" s="24">
        <v>1</v>
      </c>
      <c r="CE266" s="24">
        <v>2</v>
      </c>
      <c r="CF266" s="24">
        <v>2</v>
      </c>
      <c r="CG266" s="24">
        <v>2</v>
      </c>
      <c r="CH266" s="24">
        <v>2</v>
      </c>
      <c r="CI266" s="24">
        <v>2</v>
      </c>
      <c r="CJ266" s="24">
        <v>2</v>
      </c>
      <c r="CK266" s="24">
        <v>1</v>
      </c>
      <c r="CL266" s="24">
        <v>2</v>
      </c>
      <c r="CM266" s="57">
        <f t="shared" si="93"/>
        <v>24</v>
      </c>
      <c r="CN266" s="67">
        <f t="shared" si="94"/>
        <v>0.8571428571428571</v>
      </c>
      <c r="CO266" s="57">
        <f t="shared" si="95"/>
        <v>4</v>
      </c>
      <c r="CP266" s="67">
        <f t="shared" si="96"/>
        <v>0.14285714285714285</v>
      </c>
      <c r="CQ266" s="57">
        <f t="shared" si="97"/>
        <v>0</v>
      </c>
      <c r="CR266" s="67">
        <f t="shared" si="98"/>
        <v>0</v>
      </c>
      <c r="CS266" s="57">
        <f t="shared" si="99"/>
        <v>1.8571428571428572</v>
      </c>
      <c r="CT266" s="57" t="str">
        <f t="shared" si="85"/>
        <v>Đạt mục tiêu</v>
      </c>
    </row>
    <row r="267" spans="1:98" ht="57" hidden="1" customHeight="1">
      <c r="A267" s="21">
        <v>261</v>
      </c>
      <c r="B267" s="24"/>
      <c r="C267" s="181" t="s">
        <v>580</v>
      </c>
      <c r="D267" s="191" t="s">
        <v>12</v>
      </c>
      <c r="E267" s="181" t="s">
        <v>580</v>
      </c>
      <c r="F267" s="191" t="s">
        <v>12</v>
      </c>
      <c r="G267" s="20" t="s">
        <v>901</v>
      </c>
      <c r="H267" s="20" t="s">
        <v>898</v>
      </c>
      <c r="I267" s="52" t="s">
        <v>780</v>
      </c>
      <c r="J267" s="24" t="s">
        <v>497</v>
      </c>
      <c r="K267" s="52" t="s">
        <v>344</v>
      </c>
      <c r="L267" s="24" t="s">
        <v>298</v>
      </c>
      <c r="M267" s="24" t="s">
        <v>186</v>
      </c>
      <c r="N267" s="24"/>
      <c r="O267" s="24"/>
      <c r="P267" s="24"/>
      <c r="Q267" s="24"/>
      <c r="R267" s="24"/>
      <c r="S267" s="21"/>
      <c r="T267" s="24"/>
      <c r="U267" s="24"/>
      <c r="V267" s="24" t="s">
        <v>186</v>
      </c>
      <c r="W267" s="24"/>
      <c r="X267" s="24"/>
      <c r="Y267" s="28">
        <f t="shared" si="84"/>
        <v>1</v>
      </c>
      <c r="Z267" s="24"/>
      <c r="AA267" s="93"/>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t="s">
        <v>759</v>
      </c>
      <c r="BC267" s="24" t="s">
        <v>759</v>
      </c>
      <c r="BD267" s="24" t="s">
        <v>759</v>
      </c>
      <c r="BE267" s="24"/>
      <c r="BF267" s="24"/>
      <c r="BG267" s="24"/>
      <c r="BH267" s="24"/>
      <c r="BI267" s="24"/>
      <c r="BJ267" s="24"/>
      <c r="BK267" s="24">
        <v>2</v>
      </c>
      <c r="BL267" s="24">
        <v>2</v>
      </c>
      <c r="BM267" s="24">
        <v>2</v>
      </c>
      <c r="BN267" s="24">
        <v>1</v>
      </c>
      <c r="BO267" s="24">
        <v>2</v>
      </c>
      <c r="BP267" s="24">
        <v>2</v>
      </c>
      <c r="BQ267" s="24">
        <v>2</v>
      </c>
      <c r="BR267" s="24">
        <v>2</v>
      </c>
      <c r="BS267" s="24">
        <v>2</v>
      </c>
      <c r="BT267" s="24">
        <v>2</v>
      </c>
      <c r="BU267" s="24">
        <v>2</v>
      </c>
      <c r="BV267" s="24">
        <v>2</v>
      </c>
      <c r="BW267" s="24">
        <v>2</v>
      </c>
      <c r="BX267" s="24">
        <v>2</v>
      </c>
      <c r="BY267" s="24">
        <v>2</v>
      </c>
      <c r="BZ267" s="24">
        <v>2</v>
      </c>
      <c r="CA267" s="24">
        <v>2</v>
      </c>
      <c r="CB267" s="24">
        <v>2</v>
      </c>
      <c r="CC267" s="24">
        <v>2</v>
      </c>
      <c r="CD267" s="24">
        <v>1</v>
      </c>
      <c r="CE267" s="24">
        <v>2</v>
      </c>
      <c r="CF267" s="24">
        <v>2</v>
      </c>
      <c r="CG267" s="24">
        <v>2</v>
      </c>
      <c r="CH267" s="24">
        <v>2</v>
      </c>
      <c r="CI267" s="24">
        <v>2</v>
      </c>
      <c r="CJ267" s="24">
        <v>2</v>
      </c>
      <c r="CK267" s="24">
        <v>1</v>
      </c>
      <c r="CL267" s="24">
        <v>2</v>
      </c>
      <c r="CM267" s="57">
        <f t="shared" si="93"/>
        <v>25</v>
      </c>
      <c r="CN267" s="67">
        <f t="shared" si="94"/>
        <v>0.8928571428571429</v>
      </c>
      <c r="CO267" s="57">
        <f t="shared" si="95"/>
        <v>3</v>
      </c>
      <c r="CP267" s="67">
        <f t="shared" si="96"/>
        <v>0.10714285714285714</v>
      </c>
      <c r="CQ267" s="57">
        <f t="shared" si="97"/>
        <v>0</v>
      </c>
      <c r="CR267" s="67">
        <f t="shared" si="98"/>
        <v>0</v>
      </c>
      <c r="CS267" s="57">
        <f t="shared" si="99"/>
        <v>1.8928571428571428</v>
      </c>
      <c r="CT267" s="57" t="str">
        <f t="shared" si="85"/>
        <v>Đạt mục tiêu</v>
      </c>
    </row>
    <row r="268" spans="1:98" ht="57" hidden="1" customHeight="1">
      <c r="A268" s="21">
        <v>262</v>
      </c>
      <c r="B268" s="24"/>
      <c r="C268" s="190"/>
      <c r="D268" s="192"/>
      <c r="E268" s="190"/>
      <c r="F268" s="192"/>
      <c r="G268" s="20" t="s">
        <v>902</v>
      </c>
      <c r="H268" s="20" t="s">
        <v>899</v>
      </c>
      <c r="I268" s="52" t="s">
        <v>780</v>
      </c>
      <c r="J268" s="24" t="s">
        <v>497</v>
      </c>
      <c r="K268" s="52" t="s">
        <v>344</v>
      </c>
      <c r="L268" s="24" t="s">
        <v>298</v>
      </c>
      <c r="M268" s="24" t="s">
        <v>186</v>
      </c>
      <c r="N268" s="24"/>
      <c r="O268" s="24"/>
      <c r="P268" s="24"/>
      <c r="Q268" s="24"/>
      <c r="R268" s="24"/>
      <c r="S268" s="21"/>
      <c r="T268" s="24"/>
      <c r="U268" s="24"/>
      <c r="V268" s="24"/>
      <c r="W268" s="24" t="s">
        <v>186</v>
      </c>
      <c r="X268" s="24"/>
      <c r="Y268" s="28">
        <f t="shared" si="84"/>
        <v>1</v>
      </c>
      <c r="Z268" s="24"/>
      <c r="AA268" s="93"/>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t="s">
        <v>759</v>
      </c>
      <c r="BF268" s="24" t="s">
        <v>759</v>
      </c>
      <c r="BG268" s="24" t="s">
        <v>759</v>
      </c>
      <c r="BH268" s="24"/>
      <c r="BI268" s="24"/>
      <c r="BJ268" s="24"/>
      <c r="BK268" s="24">
        <v>2</v>
      </c>
      <c r="BL268" s="24">
        <v>2</v>
      </c>
      <c r="BM268" s="24">
        <v>2</v>
      </c>
      <c r="BN268" s="24">
        <v>1</v>
      </c>
      <c r="BO268" s="24">
        <v>2</v>
      </c>
      <c r="BP268" s="24">
        <v>2</v>
      </c>
      <c r="BQ268" s="24">
        <v>2</v>
      </c>
      <c r="BR268" s="24">
        <v>2</v>
      </c>
      <c r="BS268" s="24">
        <v>2</v>
      </c>
      <c r="BT268" s="24">
        <v>2</v>
      </c>
      <c r="BU268" s="24">
        <v>2</v>
      </c>
      <c r="BV268" s="24">
        <v>2</v>
      </c>
      <c r="BW268" s="24">
        <v>2</v>
      </c>
      <c r="BX268" s="24">
        <v>2</v>
      </c>
      <c r="BY268" s="24">
        <v>2</v>
      </c>
      <c r="BZ268" s="24">
        <v>2</v>
      </c>
      <c r="CA268" s="24">
        <v>2</v>
      </c>
      <c r="CB268" s="24">
        <v>2</v>
      </c>
      <c r="CC268" s="24">
        <v>2</v>
      </c>
      <c r="CD268" s="24">
        <v>1</v>
      </c>
      <c r="CE268" s="24">
        <v>2</v>
      </c>
      <c r="CF268" s="24">
        <v>2</v>
      </c>
      <c r="CG268" s="24">
        <v>2</v>
      </c>
      <c r="CH268" s="24">
        <v>2</v>
      </c>
      <c r="CI268" s="24">
        <v>2</v>
      </c>
      <c r="CJ268" s="24">
        <v>2</v>
      </c>
      <c r="CK268" s="24">
        <v>2</v>
      </c>
      <c r="CL268" s="24">
        <v>2</v>
      </c>
      <c r="CM268" s="57">
        <f t="shared" si="93"/>
        <v>26</v>
      </c>
      <c r="CN268" s="67">
        <f t="shared" si="94"/>
        <v>0.9285714285714286</v>
      </c>
      <c r="CO268" s="57">
        <f t="shared" si="95"/>
        <v>2</v>
      </c>
      <c r="CP268" s="67">
        <f t="shared" si="96"/>
        <v>7.1428571428571425E-2</v>
      </c>
      <c r="CQ268" s="57">
        <f t="shared" si="97"/>
        <v>0</v>
      </c>
      <c r="CR268" s="67">
        <f t="shared" si="98"/>
        <v>0</v>
      </c>
      <c r="CS268" s="57">
        <f t="shared" si="99"/>
        <v>1.9285714285714286</v>
      </c>
      <c r="CT268" s="57" t="str">
        <f t="shared" si="85"/>
        <v>Đạt mục tiêu</v>
      </c>
    </row>
    <row r="269" spans="1:98" ht="57" hidden="1" customHeight="1">
      <c r="A269" s="21">
        <v>263</v>
      </c>
      <c r="B269" s="24">
        <v>384</v>
      </c>
      <c r="C269" s="182"/>
      <c r="D269" s="193"/>
      <c r="E269" s="182"/>
      <c r="F269" s="193"/>
      <c r="G269" s="20" t="s">
        <v>903</v>
      </c>
      <c r="H269" s="20" t="s">
        <v>900</v>
      </c>
      <c r="I269" s="52" t="s">
        <v>780</v>
      </c>
      <c r="J269" s="24" t="s">
        <v>497</v>
      </c>
      <c r="K269" s="52" t="s">
        <v>344</v>
      </c>
      <c r="L269" s="24" t="s">
        <v>298</v>
      </c>
      <c r="M269" s="24" t="s">
        <v>186</v>
      </c>
      <c r="N269" s="24"/>
      <c r="O269" s="24"/>
      <c r="P269" s="24"/>
      <c r="Q269" s="24"/>
      <c r="R269" s="24"/>
      <c r="S269" s="21"/>
      <c r="T269" s="24"/>
      <c r="U269" s="24"/>
      <c r="V269" s="24"/>
      <c r="W269" s="24"/>
      <c r="X269" s="24" t="s">
        <v>186</v>
      </c>
      <c r="Y269" s="28">
        <f t="shared" si="84"/>
        <v>1</v>
      </c>
      <c r="Z269" s="24"/>
      <c r="AA269" s="93"/>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t="s">
        <v>759</v>
      </c>
      <c r="BI269" s="24" t="s">
        <v>759</v>
      </c>
      <c r="BJ269" s="24" t="s">
        <v>759</v>
      </c>
      <c r="BK269" s="24">
        <v>2</v>
      </c>
      <c r="BL269" s="24">
        <v>2</v>
      </c>
      <c r="BM269" s="24">
        <v>2</v>
      </c>
      <c r="BN269" s="24">
        <v>2</v>
      </c>
      <c r="BO269" s="24">
        <v>2</v>
      </c>
      <c r="BP269" s="24">
        <v>2</v>
      </c>
      <c r="BQ269" s="24">
        <v>2</v>
      </c>
      <c r="BR269" s="24">
        <v>2</v>
      </c>
      <c r="BS269" s="24">
        <v>2</v>
      </c>
      <c r="BT269" s="24">
        <v>2</v>
      </c>
      <c r="BU269" s="24">
        <v>2</v>
      </c>
      <c r="BV269" s="24">
        <v>2</v>
      </c>
      <c r="BW269" s="24">
        <v>2</v>
      </c>
      <c r="BX269" s="24">
        <v>2</v>
      </c>
      <c r="BY269" s="24">
        <v>2</v>
      </c>
      <c r="BZ269" s="24">
        <v>2</v>
      </c>
      <c r="CA269" s="24">
        <v>2</v>
      </c>
      <c r="CB269" s="24">
        <v>2</v>
      </c>
      <c r="CC269" s="24">
        <v>2</v>
      </c>
      <c r="CD269" s="24">
        <v>2</v>
      </c>
      <c r="CE269" s="24">
        <v>2</v>
      </c>
      <c r="CF269" s="24">
        <v>2</v>
      </c>
      <c r="CG269" s="24">
        <v>2</v>
      </c>
      <c r="CH269" s="24">
        <v>2</v>
      </c>
      <c r="CI269" s="24">
        <v>2</v>
      </c>
      <c r="CJ269" s="24">
        <v>2</v>
      </c>
      <c r="CK269" s="24">
        <v>2</v>
      </c>
      <c r="CL269" s="24">
        <v>2</v>
      </c>
      <c r="CM269" s="57">
        <f t="shared" si="93"/>
        <v>28</v>
      </c>
      <c r="CN269" s="67">
        <f t="shared" si="94"/>
        <v>1</v>
      </c>
      <c r="CO269" s="57">
        <f t="shared" si="95"/>
        <v>0</v>
      </c>
      <c r="CP269" s="67">
        <f t="shared" si="96"/>
        <v>0</v>
      </c>
      <c r="CQ269" s="57">
        <f t="shared" si="97"/>
        <v>0</v>
      </c>
      <c r="CR269" s="67">
        <f t="shared" si="98"/>
        <v>0</v>
      </c>
      <c r="CS269" s="57">
        <f t="shared" si="99"/>
        <v>2</v>
      </c>
      <c r="CT269" s="57" t="str">
        <f t="shared" si="85"/>
        <v>Đạt mục tiêu</v>
      </c>
    </row>
    <row r="270" spans="1:98" ht="48.75" hidden="1" customHeight="1">
      <c r="A270" s="21">
        <v>264</v>
      </c>
      <c r="B270" s="24">
        <v>385</v>
      </c>
      <c r="C270" s="181" t="s">
        <v>778</v>
      </c>
      <c r="D270" s="191" t="s">
        <v>10</v>
      </c>
      <c r="E270" s="181" t="s">
        <v>775</v>
      </c>
      <c r="F270" s="191" t="s">
        <v>12</v>
      </c>
      <c r="G270" s="50" t="s">
        <v>589</v>
      </c>
      <c r="H270" s="50" t="s">
        <v>1504</v>
      </c>
      <c r="I270" s="52" t="s">
        <v>780</v>
      </c>
      <c r="J270" s="24" t="s">
        <v>497</v>
      </c>
      <c r="K270" s="52" t="s">
        <v>344</v>
      </c>
      <c r="L270" s="24" t="s">
        <v>298</v>
      </c>
      <c r="M270" s="24" t="s">
        <v>186</v>
      </c>
      <c r="N270" s="24"/>
      <c r="O270" s="24" t="s">
        <v>186</v>
      </c>
      <c r="P270" s="24"/>
      <c r="Q270" s="24"/>
      <c r="R270" s="24"/>
      <c r="S270" s="21"/>
      <c r="T270" s="24"/>
      <c r="U270" s="24"/>
      <c r="V270" s="24"/>
      <c r="W270" s="24"/>
      <c r="X270" s="24"/>
      <c r="Y270" s="28">
        <f t="shared" si="84"/>
        <v>1</v>
      </c>
      <c r="Z270" s="24"/>
      <c r="AA270" s="91">
        <v>1</v>
      </c>
      <c r="AB270" s="24"/>
      <c r="AC270" s="24"/>
      <c r="AD270" s="24"/>
      <c r="AE270" s="24"/>
      <c r="AF270" s="24" t="s">
        <v>757</v>
      </c>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v>2</v>
      </c>
      <c r="BL270" s="24">
        <v>2</v>
      </c>
      <c r="BM270" s="24">
        <v>2</v>
      </c>
      <c r="BN270" s="24">
        <v>2</v>
      </c>
      <c r="BO270" s="24">
        <v>2</v>
      </c>
      <c r="BP270" s="24">
        <v>2</v>
      </c>
      <c r="BQ270" s="24">
        <v>2</v>
      </c>
      <c r="BR270" s="24">
        <v>2</v>
      </c>
      <c r="BS270" s="24">
        <v>2</v>
      </c>
      <c r="BT270" s="24">
        <v>2</v>
      </c>
      <c r="BU270" s="24">
        <v>2</v>
      </c>
      <c r="BV270" s="24">
        <v>2</v>
      </c>
      <c r="BW270" s="24">
        <v>2</v>
      </c>
      <c r="BX270" s="24">
        <v>2</v>
      </c>
      <c r="BY270" s="24">
        <v>2</v>
      </c>
      <c r="BZ270" s="24">
        <v>2</v>
      </c>
      <c r="CA270" s="24">
        <v>2</v>
      </c>
      <c r="CB270" s="24">
        <v>2</v>
      </c>
      <c r="CC270" s="24">
        <v>2</v>
      </c>
      <c r="CD270" s="24">
        <v>2</v>
      </c>
      <c r="CE270" s="24">
        <v>2</v>
      </c>
      <c r="CF270" s="24">
        <v>2</v>
      </c>
      <c r="CG270" s="24">
        <v>2</v>
      </c>
      <c r="CH270" s="24">
        <v>2</v>
      </c>
      <c r="CI270" s="24">
        <v>2</v>
      </c>
      <c r="CJ270" s="24">
        <v>2</v>
      </c>
      <c r="CK270" s="24">
        <v>2</v>
      </c>
      <c r="CL270" s="24">
        <v>2</v>
      </c>
      <c r="CM270" s="57">
        <f t="shared" si="93"/>
        <v>28</v>
      </c>
      <c r="CN270" s="67">
        <f t="shared" si="94"/>
        <v>1</v>
      </c>
      <c r="CO270" s="57">
        <f t="shared" si="95"/>
        <v>0</v>
      </c>
      <c r="CP270" s="67">
        <f t="shared" si="96"/>
        <v>0</v>
      </c>
      <c r="CQ270" s="57">
        <f t="shared" si="97"/>
        <v>0</v>
      </c>
      <c r="CR270" s="67">
        <f t="shared" si="98"/>
        <v>0</v>
      </c>
      <c r="CS270" s="57">
        <f t="shared" si="99"/>
        <v>2</v>
      </c>
      <c r="CT270" s="57" t="str">
        <f t="shared" si="85"/>
        <v>Đạt mục tiêu</v>
      </c>
    </row>
    <row r="271" spans="1:98" ht="48.75" hidden="1" customHeight="1">
      <c r="A271" s="21">
        <v>265</v>
      </c>
      <c r="B271" s="24"/>
      <c r="C271" s="190"/>
      <c r="D271" s="192"/>
      <c r="E271" s="190"/>
      <c r="F271" s="192"/>
      <c r="G271" s="50" t="s">
        <v>1503</v>
      </c>
      <c r="H271" s="142" t="s">
        <v>1536</v>
      </c>
      <c r="I271" s="52" t="s">
        <v>780</v>
      </c>
      <c r="J271" s="24" t="s">
        <v>497</v>
      </c>
      <c r="K271" s="52" t="s">
        <v>344</v>
      </c>
      <c r="L271" s="24" t="s">
        <v>298</v>
      </c>
      <c r="M271" s="24" t="s">
        <v>186</v>
      </c>
      <c r="N271" s="24"/>
      <c r="O271" s="24" t="s">
        <v>186</v>
      </c>
      <c r="P271" s="24"/>
      <c r="Q271" s="24"/>
      <c r="R271" s="24"/>
      <c r="S271" s="21"/>
      <c r="T271" s="24"/>
      <c r="U271" s="24"/>
      <c r="V271" s="24"/>
      <c r="W271" s="24"/>
      <c r="X271" s="24"/>
      <c r="Y271" s="28">
        <f t="shared" si="84"/>
        <v>1</v>
      </c>
      <c r="Z271" s="24"/>
      <c r="AA271" s="91"/>
      <c r="AB271" s="24"/>
      <c r="AC271" s="24"/>
      <c r="AD271" s="24"/>
      <c r="AE271" s="24"/>
      <c r="AF271" s="24" t="s">
        <v>754</v>
      </c>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57"/>
      <c r="CN271" s="67"/>
      <c r="CO271" s="57"/>
      <c r="CP271" s="67"/>
      <c r="CQ271" s="57"/>
      <c r="CR271" s="67"/>
      <c r="CS271" s="57"/>
      <c r="CT271" s="57"/>
    </row>
    <row r="272" spans="1:98" ht="54.75" customHeight="1">
      <c r="A272" s="21">
        <v>51</v>
      </c>
      <c r="B272" s="24">
        <v>385</v>
      </c>
      <c r="C272" s="190"/>
      <c r="D272" s="192"/>
      <c r="E272" s="190"/>
      <c r="F272" s="192"/>
      <c r="G272" s="50" t="s">
        <v>1405</v>
      </c>
      <c r="H272" s="142" t="s">
        <v>1406</v>
      </c>
      <c r="I272" s="52" t="s">
        <v>780</v>
      </c>
      <c r="J272" s="24" t="s">
        <v>497</v>
      </c>
      <c r="K272" s="52" t="s">
        <v>344</v>
      </c>
      <c r="L272" s="24" t="s">
        <v>298</v>
      </c>
      <c r="M272" s="24" t="s">
        <v>186</v>
      </c>
      <c r="N272" s="24" t="s">
        <v>186</v>
      </c>
      <c r="O272" s="24"/>
      <c r="P272" s="24"/>
      <c r="Q272" s="24"/>
      <c r="R272" s="24"/>
      <c r="S272" s="21"/>
      <c r="T272" s="24"/>
      <c r="U272" s="24"/>
      <c r="V272" s="24"/>
      <c r="W272" s="24"/>
      <c r="X272" s="24"/>
      <c r="Y272" s="28">
        <f t="shared" si="84"/>
        <v>1</v>
      </c>
      <c r="Z272" s="24"/>
      <c r="AA272" s="91">
        <v>1</v>
      </c>
      <c r="AB272" s="24"/>
      <c r="AC272" s="24" t="s">
        <v>754</v>
      </c>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v>2</v>
      </c>
      <c r="BL272" s="24">
        <v>2</v>
      </c>
      <c r="BM272" s="24">
        <v>2</v>
      </c>
      <c r="BN272" s="24">
        <v>2</v>
      </c>
      <c r="BO272" s="24">
        <v>2</v>
      </c>
      <c r="BP272" s="24">
        <v>2</v>
      </c>
      <c r="BQ272" s="24">
        <v>2</v>
      </c>
      <c r="BR272" s="24">
        <v>2</v>
      </c>
      <c r="BS272" s="24">
        <v>2</v>
      </c>
      <c r="BT272" s="24">
        <v>2</v>
      </c>
      <c r="BU272" s="24">
        <v>2</v>
      </c>
      <c r="BV272" s="24">
        <v>2</v>
      </c>
      <c r="BW272" s="24">
        <v>2</v>
      </c>
      <c r="BX272" s="24">
        <v>2</v>
      </c>
      <c r="BY272" s="24">
        <v>2</v>
      </c>
      <c r="BZ272" s="24">
        <v>2</v>
      </c>
      <c r="CA272" s="24">
        <v>2</v>
      </c>
      <c r="CB272" s="24">
        <v>2</v>
      </c>
      <c r="CC272" s="24">
        <v>2</v>
      </c>
      <c r="CD272" s="24">
        <v>2</v>
      </c>
      <c r="CE272" s="24">
        <v>2</v>
      </c>
      <c r="CF272" s="24">
        <v>2</v>
      </c>
      <c r="CG272" s="24">
        <v>2</v>
      </c>
      <c r="CH272" s="24">
        <v>2</v>
      </c>
      <c r="CI272" s="24">
        <v>2</v>
      </c>
      <c r="CJ272" s="24">
        <v>2</v>
      </c>
      <c r="CK272" s="24">
        <v>2</v>
      </c>
      <c r="CL272" s="24">
        <v>2</v>
      </c>
      <c r="CM272" s="57">
        <f t="shared" si="93"/>
        <v>28</v>
      </c>
      <c r="CN272" s="67">
        <f>CM272/COUNTA($BK272:$CL272)</f>
        <v>1</v>
      </c>
      <c r="CO272" s="57">
        <f t="shared" si="95"/>
        <v>0</v>
      </c>
      <c r="CP272" s="67">
        <f>CO272/COUNTA($BK272:$CL272)</f>
        <v>0</v>
      </c>
      <c r="CQ272" s="57">
        <f t="shared" si="97"/>
        <v>0</v>
      </c>
      <c r="CR272" s="67">
        <f>CQ272/COUNTA($BK272:$CL272)</f>
        <v>0</v>
      </c>
      <c r="CS272" s="57">
        <f>(((CM272*2)+(CO272*1)+(CQ272*0)))/COUNTA($BK272:$CL272)</f>
        <v>2</v>
      </c>
      <c r="CT272" s="57" t="str">
        <f>IF(CS272&gt;=1.6,"Đạt mục tiêu",IF(CS272&gt;=1,"Cần cố gắng","Chưa đạt"))</f>
        <v>Đạt mục tiêu</v>
      </c>
    </row>
    <row r="273" spans="1:98" ht="59.25" hidden="1" customHeight="1">
      <c r="A273" s="21">
        <v>267</v>
      </c>
      <c r="B273" s="24">
        <v>386</v>
      </c>
      <c r="C273" s="190"/>
      <c r="D273" s="192"/>
      <c r="E273" s="190"/>
      <c r="F273" s="192"/>
      <c r="G273" s="20" t="s">
        <v>591</v>
      </c>
      <c r="H273" s="50" t="s">
        <v>1539</v>
      </c>
      <c r="I273" s="52" t="s">
        <v>780</v>
      </c>
      <c r="J273" s="24" t="s">
        <v>497</v>
      </c>
      <c r="K273" s="52" t="s">
        <v>344</v>
      </c>
      <c r="L273" s="24" t="s">
        <v>298</v>
      </c>
      <c r="M273" s="24" t="s">
        <v>186</v>
      </c>
      <c r="N273" s="24"/>
      <c r="O273" s="24"/>
      <c r="P273" s="24" t="s">
        <v>186</v>
      </c>
      <c r="Q273" s="24"/>
      <c r="R273" s="24"/>
      <c r="S273" s="21"/>
      <c r="T273" s="24"/>
      <c r="U273" s="24"/>
      <c r="V273" s="24"/>
      <c r="W273" s="24"/>
      <c r="X273" s="24"/>
      <c r="Y273" s="28">
        <f t="shared" si="84"/>
        <v>1</v>
      </c>
      <c r="Z273" s="24"/>
      <c r="AA273" s="91">
        <v>1</v>
      </c>
      <c r="AB273" s="24"/>
      <c r="AC273" s="24"/>
      <c r="AD273" s="24"/>
      <c r="AE273" s="24"/>
      <c r="AF273" s="24"/>
      <c r="AG273" s="24"/>
      <c r="AH273" s="24" t="s">
        <v>757</v>
      </c>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v>2</v>
      </c>
      <c r="BL273" s="24">
        <v>2</v>
      </c>
      <c r="BM273" s="24">
        <v>2</v>
      </c>
      <c r="BN273" s="24">
        <v>2</v>
      </c>
      <c r="BO273" s="24">
        <v>2</v>
      </c>
      <c r="BP273" s="24">
        <v>2</v>
      </c>
      <c r="BQ273" s="24">
        <v>2</v>
      </c>
      <c r="BR273" s="24">
        <v>2</v>
      </c>
      <c r="BS273" s="24">
        <v>2</v>
      </c>
      <c r="BT273" s="24">
        <v>2</v>
      </c>
      <c r="BU273" s="24">
        <v>2</v>
      </c>
      <c r="BV273" s="24">
        <v>2</v>
      </c>
      <c r="BW273" s="24">
        <v>2</v>
      </c>
      <c r="BX273" s="24">
        <v>1</v>
      </c>
      <c r="BY273" s="24">
        <v>2</v>
      </c>
      <c r="BZ273" s="24">
        <v>1</v>
      </c>
      <c r="CA273" s="24">
        <v>2</v>
      </c>
      <c r="CB273" s="24">
        <v>2</v>
      </c>
      <c r="CC273" s="24">
        <v>1</v>
      </c>
      <c r="CD273" s="24">
        <v>1</v>
      </c>
      <c r="CE273" s="24">
        <v>1</v>
      </c>
      <c r="CF273" s="24">
        <v>2</v>
      </c>
      <c r="CG273" s="24">
        <v>2</v>
      </c>
      <c r="CH273" s="24">
        <v>2</v>
      </c>
      <c r="CI273" s="24">
        <v>2</v>
      </c>
      <c r="CJ273" s="24">
        <v>2</v>
      </c>
      <c r="CK273" s="24">
        <v>1</v>
      </c>
      <c r="CL273" s="24">
        <v>1</v>
      </c>
      <c r="CM273" s="57">
        <f t="shared" si="93"/>
        <v>21</v>
      </c>
      <c r="CN273" s="67">
        <f t="shared" ref="CN273:CN303" si="100">CM273/COUNTA($BK273:$CL273)</f>
        <v>0.75</v>
      </c>
      <c r="CO273" s="57">
        <f t="shared" si="95"/>
        <v>7</v>
      </c>
      <c r="CP273" s="67">
        <f t="shared" ref="CP273:CP303" si="101">CO273/COUNTA($BK273:$CL273)</f>
        <v>0.25</v>
      </c>
      <c r="CQ273" s="57">
        <f t="shared" si="97"/>
        <v>0</v>
      </c>
      <c r="CR273" s="67">
        <f t="shared" ref="CR273:CR303" si="102">CQ273/COUNTA($BK273:$CL273)</f>
        <v>0</v>
      </c>
      <c r="CS273" s="57">
        <f t="shared" ref="CS273:CS303" si="103">(((CM273*2)+(CO273*1)+(CQ273*0)))/COUNTA($BK273:$CL273)</f>
        <v>1.75</v>
      </c>
      <c r="CT273" s="57" t="str">
        <f t="shared" si="85"/>
        <v>Đạt mục tiêu</v>
      </c>
    </row>
    <row r="274" spans="1:98" ht="59.25" hidden="1" customHeight="1">
      <c r="A274" s="21">
        <v>268</v>
      </c>
      <c r="B274" s="24"/>
      <c r="C274" s="190"/>
      <c r="D274" s="192"/>
      <c r="E274" s="190"/>
      <c r="F274" s="192"/>
      <c r="G274" s="20" t="s">
        <v>1537</v>
      </c>
      <c r="H274" s="142" t="s">
        <v>1538</v>
      </c>
      <c r="I274" s="52" t="s">
        <v>780</v>
      </c>
      <c r="J274" s="24" t="s">
        <v>497</v>
      </c>
      <c r="K274" s="52" t="s">
        <v>344</v>
      </c>
      <c r="L274" s="24" t="s">
        <v>298</v>
      </c>
      <c r="M274" s="24" t="s">
        <v>186</v>
      </c>
      <c r="N274" s="24"/>
      <c r="O274" s="24"/>
      <c r="P274" s="24" t="s">
        <v>186</v>
      </c>
      <c r="Q274" s="24"/>
      <c r="R274" s="24"/>
      <c r="S274" s="21"/>
      <c r="T274" s="24"/>
      <c r="U274" s="24"/>
      <c r="V274" s="24"/>
      <c r="W274" s="24"/>
      <c r="X274" s="24"/>
      <c r="Y274" s="28">
        <f t="shared" ref="Y274:Y337" si="104">COUNTIF($N274:$X274,"x")</f>
        <v>1</v>
      </c>
      <c r="Z274" s="24"/>
      <c r="AA274" s="91"/>
      <c r="AB274" s="24"/>
      <c r="AC274" s="24"/>
      <c r="AD274" s="24"/>
      <c r="AE274" s="24"/>
      <c r="AF274" s="24"/>
      <c r="AG274" s="24"/>
      <c r="AH274" s="24" t="s">
        <v>754</v>
      </c>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57"/>
      <c r="CN274" s="67"/>
      <c r="CO274" s="57"/>
      <c r="CP274" s="67"/>
      <c r="CQ274" s="57"/>
      <c r="CR274" s="67"/>
      <c r="CS274" s="57"/>
      <c r="CT274" s="57"/>
    </row>
    <row r="275" spans="1:98" ht="59.25" hidden="1" customHeight="1">
      <c r="A275" s="21">
        <v>269</v>
      </c>
      <c r="B275" s="24"/>
      <c r="C275" s="190"/>
      <c r="D275" s="192"/>
      <c r="E275" s="190"/>
      <c r="F275" s="192"/>
      <c r="G275" s="20" t="s">
        <v>1266</v>
      </c>
      <c r="H275" s="142" t="s">
        <v>1426</v>
      </c>
      <c r="I275" s="52" t="s">
        <v>780</v>
      </c>
      <c r="J275" s="24" t="s">
        <v>497</v>
      </c>
      <c r="K275" s="52" t="s">
        <v>344</v>
      </c>
      <c r="L275" s="24" t="s">
        <v>298</v>
      </c>
      <c r="M275" s="24" t="s">
        <v>186</v>
      </c>
      <c r="N275" s="24"/>
      <c r="O275" s="24"/>
      <c r="P275" s="24" t="s">
        <v>186</v>
      </c>
      <c r="Q275" s="24"/>
      <c r="R275" s="24"/>
      <c r="S275" s="21"/>
      <c r="T275" s="24"/>
      <c r="U275" s="24"/>
      <c r="V275" s="24"/>
      <c r="W275" s="24"/>
      <c r="X275" s="24"/>
      <c r="Y275" s="28">
        <f t="shared" si="104"/>
        <v>1</v>
      </c>
      <c r="Z275" s="24"/>
      <c r="AA275" s="91"/>
      <c r="AB275" s="24"/>
      <c r="AC275" s="24"/>
      <c r="AD275" s="24"/>
      <c r="AE275" s="24"/>
      <c r="AF275" s="24"/>
      <c r="AG275" s="24"/>
      <c r="AH275" s="24"/>
      <c r="AI275" s="24" t="s">
        <v>754</v>
      </c>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v>2</v>
      </c>
      <c r="BL275" s="24">
        <v>2</v>
      </c>
      <c r="BM275" s="24">
        <v>2</v>
      </c>
      <c r="BN275" s="24">
        <v>2</v>
      </c>
      <c r="BO275" s="24">
        <v>2</v>
      </c>
      <c r="BP275" s="24">
        <v>2</v>
      </c>
      <c r="BQ275" s="24">
        <v>2</v>
      </c>
      <c r="BR275" s="24">
        <v>2</v>
      </c>
      <c r="BS275" s="24">
        <v>2</v>
      </c>
      <c r="BT275" s="24">
        <v>2</v>
      </c>
      <c r="BU275" s="24">
        <v>2</v>
      </c>
      <c r="BV275" s="24">
        <v>2</v>
      </c>
      <c r="BW275" s="24">
        <v>2</v>
      </c>
      <c r="BX275" s="24">
        <v>1</v>
      </c>
      <c r="BY275" s="24">
        <v>2</v>
      </c>
      <c r="BZ275" s="24">
        <v>1</v>
      </c>
      <c r="CA275" s="24">
        <v>2</v>
      </c>
      <c r="CB275" s="24">
        <v>2</v>
      </c>
      <c r="CC275" s="24">
        <v>1</v>
      </c>
      <c r="CD275" s="24">
        <v>1</v>
      </c>
      <c r="CE275" s="24">
        <v>1</v>
      </c>
      <c r="CF275" s="24">
        <v>2</v>
      </c>
      <c r="CG275" s="24">
        <v>2</v>
      </c>
      <c r="CH275" s="24">
        <v>2</v>
      </c>
      <c r="CI275" s="24">
        <v>2</v>
      </c>
      <c r="CJ275" s="24">
        <v>2</v>
      </c>
      <c r="CK275" s="24">
        <v>1</v>
      </c>
      <c r="CL275" s="24">
        <v>1</v>
      </c>
      <c r="CM275" s="57">
        <f t="shared" si="93"/>
        <v>21</v>
      </c>
      <c r="CN275" s="67">
        <f t="shared" si="100"/>
        <v>0.75</v>
      </c>
      <c r="CO275" s="57">
        <f t="shared" si="95"/>
        <v>7</v>
      </c>
      <c r="CP275" s="67">
        <f t="shared" si="101"/>
        <v>0.25</v>
      </c>
      <c r="CQ275" s="57">
        <f t="shared" si="97"/>
        <v>0</v>
      </c>
      <c r="CR275" s="67">
        <f t="shared" si="102"/>
        <v>0</v>
      </c>
      <c r="CS275" s="57">
        <f t="shared" si="103"/>
        <v>1.75</v>
      </c>
      <c r="CT275" s="57" t="str">
        <f>IF(CS275&gt;=1.6,"Đạt mục tiêu",IF(CS275&gt;=1,"Cần cố gắng","Chưa đạt"))</f>
        <v>Đạt mục tiêu</v>
      </c>
    </row>
    <row r="276" spans="1:98" ht="59.25" hidden="1" customHeight="1">
      <c r="A276" s="21">
        <v>270</v>
      </c>
      <c r="B276" s="24">
        <v>388</v>
      </c>
      <c r="C276" s="190"/>
      <c r="D276" s="192"/>
      <c r="E276" s="190"/>
      <c r="F276" s="192"/>
      <c r="G276" s="20" t="s">
        <v>454</v>
      </c>
      <c r="H276" s="142" t="s">
        <v>1427</v>
      </c>
      <c r="I276" s="52" t="s">
        <v>780</v>
      </c>
      <c r="J276" s="24" t="s">
        <v>497</v>
      </c>
      <c r="K276" s="52" t="s">
        <v>344</v>
      </c>
      <c r="L276" s="24" t="s">
        <v>298</v>
      </c>
      <c r="M276" s="24" t="s">
        <v>186</v>
      </c>
      <c r="N276" s="24"/>
      <c r="O276" s="24"/>
      <c r="P276" s="24"/>
      <c r="Q276" s="24" t="s">
        <v>186</v>
      </c>
      <c r="R276" s="24"/>
      <c r="S276" s="21"/>
      <c r="T276" s="24"/>
      <c r="U276" s="24"/>
      <c r="V276" s="24"/>
      <c r="W276" s="24"/>
      <c r="X276" s="24"/>
      <c r="Y276" s="28">
        <f t="shared" si="104"/>
        <v>1</v>
      </c>
      <c r="Z276" s="24"/>
      <c r="AA276" s="91">
        <v>1</v>
      </c>
      <c r="AB276" s="24"/>
      <c r="AC276" s="24"/>
      <c r="AD276" s="24"/>
      <c r="AE276" s="24"/>
      <c r="AF276" s="24"/>
      <c r="AG276" s="24"/>
      <c r="AH276" s="24"/>
      <c r="AI276" s="24"/>
      <c r="AJ276" s="24" t="s">
        <v>754</v>
      </c>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v>2</v>
      </c>
      <c r="BL276" s="24">
        <v>2</v>
      </c>
      <c r="BM276" s="24">
        <v>2</v>
      </c>
      <c r="BN276" s="24">
        <v>2</v>
      </c>
      <c r="BO276" s="24">
        <v>2</v>
      </c>
      <c r="BP276" s="24">
        <v>2</v>
      </c>
      <c r="BQ276" s="24">
        <v>2</v>
      </c>
      <c r="BR276" s="24">
        <v>2</v>
      </c>
      <c r="BS276" s="24">
        <v>2</v>
      </c>
      <c r="BT276" s="24">
        <v>2</v>
      </c>
      <c r="BU276" s="24">
        <v>2</v>
      </c>
      <c r="BV276" s="24">
        <v>2</v>
      </c>
      <c r="BW276" s="24">
        <v>2</v>
      </c>
      <c r="BX276" s="24">
        <v>2</v>
      </c>
      <c r="BY276" s="24">
        <v>2</v>
      </c>
      <c r="BZ276" s="24">
        <v>2</v>
      </c>
      <c r="CA276" s="24">
        <v>2</v>
      </c>
      <c r="CB276" s="24">
        <v>2</v>
      </c>
      <c r="CC276" s="24">
        <v>2</v>
      </c>
      <c r="CD276" s="24">
        <v>2</v>
      </c>
      <c r="CE276" s="24">
        <v>2</v>
      </c>
      <c r="CF276" s="24">
        <v>2</v>
      </c>
      <c r="CG276" s="24">
        <v>2</v>
      </c>
      <c r="CH276" s="24">
        <v>2</v>
      </c>
      <c r="CI276" s="24">
        <v>2</v>
      </c>
      <c r="CJ276" s="24">
        <v>2</v>
      </c>
      <c r="CK276" s="24">
        <v>2</v>
      </c>
      <c r="CL276" s="24">
        <v>2</v>
      </c>
      <c r="CM276" s="57">
        <f t="shared" si="93"/>
        <v>28</v>
      </c>
      <c r="CN276" s="67">
        <f t="shared" si="100"/>
        <v>1</v>
      </c>
      <c r="CO276" s="57">
        <f t="shared" si="95"/>
        <v>0</v>
      </c>
      <c r="CP276" s="67">
        <f t="shared" si="101"/>
        <v>0</v>
      </c>
      <c r="CQ276" s="57">
        <f t="shared" si="97"/>
        <v>0</v>
      </c>
      <c r="CR276" s="67">
        <f t="shared" si="102"/>
        <v>0</v>
      </c>
      <c r="CS276" s="57">
        <f t="shared" si="103"/>
        <v>2</v>
      </c>
      <c r="CT276" s="57" t="str">
        <f t="shared" si="85"/>
        <v>Đạt mục tiêu</v>
      </c>
    </row>
    <row r="277" spans="1:98" ht="59.25" hidden="1" customHeight="1">
      <c r="A277" s="21">
        <v>271</v>
      </c>
      <c r="B277" s="24"/>
      <c r="C277" s="190"/>
      <c r="D277" s="192"/>
      <c r="E277" s="190"/>
      <c r="F277" s="192"/>
      <c r="G277" s="20" t="s">
        <v>456</v>
      </c>
      <c r="H277" s="142" t="s">
        <v>1432</v>
      </c>
      <c r="I277" s="52" t="s">
        <v>780</v>
      </c>
      <c r="J277" s="24" t="s">
        <v>497</v>
      </c>
      <c r="K277" s="52" t="s">
        <v>344</v>
      </c>
      <c r="L277" s="24" t="s">
        <v>298</v>
      </c>
      <c r="M277" s="24" t="s">
        <v>186</v>
      </c>
      <c r="N277" s="24"/>
      <c r="O277" s="24"/>
      <c r="P277" s="24"/>
      <c r="Q277" s="24"/>
      <c r="R277" s="24" t="s">
        <v>186</v>
      </c>
      <c r="S277" s="21"/>
      <c r="T277" s="24"/>
      <c r="U277" s="24"/>
      <c r="V277" s="24"/>
      <c r="W277" s="24"/>
      <c r="X277" s="24"/>
      <c r="Y277" s="28">
        <f t="shared" si="104"/>
        <v>1</v>
      </c>
      <c r="Z277" s="24"/>
      <c r="AA277" s="93"/>
      <c r="AB277" s="24"/>
      <c r="AC277" s="24"/>
      <c r="AD277" s="24"/>
      <c r="AE277" s="24"/>
      <c r="AF277" s="24"/>
      <c r="AG277" s="24"/>
      <c r="AH277" s="24"/>
      <c r="AI277" s="24"/>
      <c r="AJ277" s="24"/>
      <c r="AK277" s="24"/>
      <c r="AL277" s="24"/>
      <c r="AM277" s="24"/>
      <c r="AN277" s="24"/>
      <c r="AO277" s="24" t="s">
        <v>754</v>
      </c>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v>2</v>
      </c>
      <c r="BL277" s="24">
        <v>2</v>
      </c>
      <c r="BM277" s="24">
        <v>2</v>
      </c>
      <c r="BN277" s="24">
        <v>2</v>
      </c>
      <c r="BO277" s="24">
        <v>2</v>
      </c>
      <c r="BP277" s="24">
        <v>2</v>
      </c>
      <c r="BQ277" s="24">
        <v>2</v>
      </c>
      <c r="BR277" s="24">
        <v>2</v>
      </c>
      <c r="BS277" s="24">
        <v>2</v>
      </c>
      <c r="BT277" s="24">
        <v>2</v>
      </c>
      <c r="BU277" s="24">
        <v>2</v>
      </c>
      <c r="BV277" s="24">
        <v>2</v>
      </c>
      <c r="BW277" s="24">
        <v>2</v>
      </c>
      <c r="BX277" s="24">
        <v>2</v>
      </c>
      <c r="BY277" s="24">
        <v>2</v>
      </c>
      <c r="BZ277" s="24">
        <v>2</v>
      </c>
      <c r="CA277" s="24">
        <v>2</v>
      </c>
      <c r="CB277" s="24">
        <v>2</v>
      </c>
      <c r="CC277" s="24">
        <v>2</v>
      </c>
      <c r="CD277" s="24">
        <v>2</v>
      </c>
      <c r="CE277" s="24">
        <v>2</v>
      </c>
      <c r="CF277" s="24">
        <v>2</v>
      </c>
      <c r="CG277" s="24">
        <v>2</v>
      </c>
      <c r="CH277" s="24">
        <v>2</v>
      </c>
      <c r="CI277" s="24">
        <v>2</v>
      </c>
      <c r="CJ277" s="24">
        <v>2</v>
      </c>
      <c r="CK277" s="24">
        <v>2</v>
      </c>
      <c r="CL277" s="24">
        <v>2</v>
      </c>
      <c r="CM277" s="57">
        <f t="shared" si="93"/>
        <v>28</v>
      </c>
      <c r="CN277" s="67">
        <f t="shared" si="100"/>
        <v>1</v>
      </c>
      <c r="CO277" s="57">
        <f t="shared" si="95"/>
        <v>0</v>
      </c>
      <c r="CP277" s="67">
        <f t="shared" si="101"/>
        <v>0</v>
      </c>
      <c r="CQ277" s="57">
        <f t="shared" si="97"/>
        <v>0</v>
      </c>
      <c r="CR277" s="67">
        <f t="shared" si="102"/>
        <v>0</v>
      </c>
      <c r="CS277" s="57">
        <f t="shared" si="103"/>
        <v>2</v>
      </c>
      <c r="CT277" s="57" t="str">
        <f t="shared" si="85"/>
        <v>Đạt mục tiêu</v>
      </c>
    </row>
    <row r="278" spans="1:98" ht="59.25" hidden="1" customHeight="1">
      <c r="A278" s="21">
        <v>272</v>
      </c>
      <c r="B278" s="24"/>
      <c r="C278" s="190"/>
      <c r="D278" s="192"/>
      <c r="E278" s="190"/>
      <c r="F278" s="192"/>
      <c r="G278" s="20" t="s">
        <v>593</v>
      </c>
      <c r="H278" s="142" t="s">
        <v>1281</v>
      </c>
      <c r="I278" s="52" t="s">
        <v>780</v>
      </c>
      <c r="J278" s="24" t="s">
        <v>497</v>
      </c>
      <c r="K278" s="52" t="s">
        <v>344</v>
      </c>
      <c r="L278" s="24" t="s">
        <v>298</v>
      </c>
      <c r="M278" s="24" t="s">
        <v>186</v>
      </c>
      <c r="N278" s="24"/>
      <c r="O278" s="24"/>
      <c r="P278" s="24"/>
      <c r="Q278" s="24"/>
      <c r="R278" s="24" t="s">
        <v>186</v>
      </c>
      <c r="S278" s="21"/>
      <c r="T278" s="24"/>
      <c r="U278" s="24"/>
      <c r="V278" s="24"/>
      <c r="W278" s="24"/>
      <c r="X278" s="24"/>
      <c r="Y278" s="28">
        <f t="shared" si="104"/>
        <v>1</v>
      </c>
      <c r="Z278" s="24"/>
      <c r="AA278" s="93"/>
      <c r="AB278" s="24"/>
      <c r="AC278" s="24"/>
      <c r="AD278" s="24"/>
      <c r="AE278" s="24"/>
      <c r="AF278" s="24"/>
      <c r="AG278" s="24"/>
      <c r="AH278" s="24"/>
      <c r="AI278" s="24"/>
      <c r="AJ278" s="24"/>
      <c r="AK278" s="24"/>
      <c r="AL278" s="24"/>
      <c r="AM278" s="24"/>
      <c r="AN278" s="24"/>
      <c r="AO278" s="24"/>
      <c r="AP278" s="24"/>
      <c r="AQ278" s="24" t="s">
        <v>754</v>
      </c>
      <c r="AR278" s="24"/>
      <c r="AS278" s="24"/>
      <c r="AT278" s="24"/>
      <c r="AU278" s="24"/>
      <c r="AV278" s="24"/>
      <c r="AW278" s="24"/>
      <c r="AX278" s="24"/>
      <c r="AY278" s="24"/>
      <c r="AZ278" s="24"/>
      <c r="BA278" s="24"/>
      <c r="BB278" s="24"/>
      <c r="BC278" s="24"/>
      <c r="BD278" s="24"/>
      <c r="BE278" s="24"/>
      <c r="BF278" s="24"/>
      <c r="BG278" s="24"/>
      <c r="BH278" s="24"/>
      <c r="BI278" s="24"/>
      <c r="BJ278" s="24"/>
      <c r="BK278" s="24">
        <v>2</v>
      </c>
      <c r="BL278" s="24">
        <v>2</v>
      </c>
      <c r="BM278" s="24">
        <v>2</v>
      </c>
      <c r="BN278" s="24">
        <v>2</v>
      </c>
      <c r="BO278" s="24">
        <v>2</v>
      </c>
      <c r="BP278" s="24">
        <v>2</v>
      </c>
      <c r="BQ278" s="24">
        <v>2</v>
      </c>
      <c r="BR278" s="24">
        <v>2</v>
      </c>
      <c r="BS278" s="24">
        <v>2</v>
      </c>
      <c r="BT278" s="24">
        <v>2</v>
      </c>
      <c r="BU278" s="24">
        <v>2</v>
      </c>
      <c r="BV278" s="24">
        <v>2</v>
      </c>
      <c r="BW278" s="24">
        <v>2</v>
      </c>
      <c r="BX278" s="24">
        <v>2</v>
      </c>
      <c r="BY278" s="24">
        <v>2</v>
      </c>
      <c r="BZ278" s="24">
        <v>2</v>
      </c>
      <c r="CA278" s="24">
        <v>2</v>
      </c>
      <c r="CB278" s="24">
        <v>2</v>
      </c>
      <c r="CC278" s="24">
        <v>2</v>
      </c>
      <c r="CD278" s="24">
        <v>2</v>
      </c>
      <c r="CE278" s="24">
        <v>2</v>
      </c>
      <c r="CF278" s="24">
        <v>2</v>
      </c>
      <c r="CG278" s="24">
        <v>2</v>
      </c>
      <c r="CH278" s="24">
        <v>2</v>
      </c>
      <c r="CI278" s="24">
        <v>2</v>
      </c>
      <c r="CJ278" s="24">
        <v>2</v>
      </c>
      <c r="CK278" s="24">
        <v>2</v>
      </c>
      <c r="CL278" s="24">
        <v>2</v>
      </c>
      <c r="CM278" s="57">
        <f t="shared" si="93"/>
        <v>28</v>
      </c>
      <c r="CN278" s="67">
        <f t="shared" si="100"/>
        <v>1</v>
      </c>
      <c r="CO278" s="57">
        <f t="shared" si="95"/>
        <v>0</v>
      </c>
      <c r="CP278" s="67">
        <f t="shared" si="101"/>
        <v>0</v>
      </c>
      <c r="CQ278" s="57">
        <f t="shared" si="97"/>
        <v>0</v>
      </c>
      <c r="CR278" s="67">
        <f t="shared" si="102"/>
        <v>0</v>
      </c>
      <c r="CS278" s="57">
        <f t="shared" si="103"/>
        <v>2</v>
      </c>
      <c r="CT278" s="57" t="str">
        <f t="shared" si="85"/>
        <v>Đạt mục tiêu</v>
      </c>
    </row>
    <row r="279" spans="1:98" ht="59.25" hidden="1" customHeight="1">
      <c r="A279" s="21">
        <v>273</v>
      </c>
      <c r="B279" s="24"/>
      <c r="C279" s="190"/>
      <c r="D279" s="192"/>
      <c r="E279" s="190"/>
      <c r="F279" s="192"/>
      <c r="G279" s="20" t="s">
        <v>581</v>
      </c>
      <c r="H279" s="50" t="s">
        <v>1331</v>
      </c>
      <c r="I279" s="52" t="s">
        <v>780</v>
      </c>
      <c r="J279" s="24" t="s">
        <v>497</v>
      </c>
      <c r="K279" s="52" t="s">
        <v>344</v>
      </c>
      <c r="L279" s="24" t="s">
        <v>298</v>
      </c>
      <c r="M279" s="24" t="s">
        <v>186</v>
      </c>
      <c r="N279" s="24"/>
      <c r="O279" s="24"/>
      <c r="P279" s="24"/>
      <c r="Q279" s="24"/>
      <c r="R279" s="24"/>
      <c r="S279" s="21"/>
      <c r="T279" s="24"/>
      <c r="U279" s="24" t="s">
        <v>186</v>
      </c>
      <c r="V279" s="24"/>
      <c r="W279" s="24"/>
      <c r="X279" s="24"/>
      <c r="Y279" s="28">
        <f t="shared" si="104"/>
        <v>1</v>
      </c>
      <c r="Z279" s="24"/>
      <c r="AA279" s="91"/>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t="s">
        <v>757</v>
      </c>
      <c r="BA279" s="24"/>
      <c r="BB279" s="24"/>
      <c r="BC279" s="24"/>
      <c r="BD279" s="24"/>
      <c r="BE279" s="24"/>
      <c r="BF279" s="24"/>
      <c r="BG279" s="24"/>
      <c r="BH279" s="24"/>
      <c r="BI279" s="24"/>
      <c r="BJ279" s="24"/>
      <c r="BK279" s="24">
        <v>2</v>
      </c>
      <c r="BL279" s="24">
        <v>2</v>
      </c>
      <c r="BM279" s="24">
        <v>2</v>
      </c>
      <c r="BN279" s="24">
        <v>1</v>
      </c>
      <c r="BO279" s="24">
        <v>2</v>
      </c>
      <c r="BP279" s="24">
        <v>2</v>
      </c>
      <c r="BQ279" s="24">
        <v>2</v>
      </c>
      <c r="BR279" s="24">
        <v>2</v>
      </c>
      <c r="BS279" s="24">
        <v>2</v>
      </c>
      <c r="BT279" s="24">
        <v>2</v>
      </c>
      <c r="BU279" s="24">
        <v>2</v>
      </c>
      <c r="BV279" s="24">
        <v>2</v>
      </c>
      <c r="BW279" s="24">
        <v>2</v>
      </c>
      <c r="BX279" s="24">
        <v>2</v>
      </c>
      <c r="BY279" s="24">
        <v>2</v>
      </c>
      <c r="BZ279" s="24">
        <v>2</v>
      </c>
      <c r="CA279" s="24">
        <v>2</v>
      </c>
      <c r="CB279" s="24">
        <v>2</v>
      </c>
      <c r="CC279" s="24">
        <v>2</v>
      </c>
      <c r="CD279" s="24">
        <v>1</v>
      </c>
      <c r="CE279" s="24">
        <v>2</v>
      </c>
      <c r="CF279" s="24">
        <v>2</v>
      </c>
      <c r="CG279" s="24">
        <v>2</v>
      </c>
      <c r="CH279" s="24">
        <v>2</v>
      </c>
      <c r="CI279" s="24">
        <v>2</v>
      </c>
      <c r="CJ279" s="24">
        <v>2</v>
      </c>
      <c r="CK279" s="24">
        <v>2</v>
      </c>
      <c r="CL279" s="24">
        <v>2</v>
      </c>
      <c r="CM279" s="57">
        <f t="shared" si="93"/>
        <v>26</v>
      </c>
      <c r="CN279" s="67">
        <f t="shared" si="100"/>
        <v>0.9285714285714286</v>
      </c>
      <c r="CO279" s="57">
        <f t="shared" si="95"/>
        <v>2</v>
      </c>
      <c r="CP279" s="67">
        <f t="shared" si="101"/>
        <v>7.1428571428571425E-2</v>
      </c>
      <c r="CQ279" s="57">
        <f t="shared" si="97"/>
        <v>0</v>
      </c>
      <c r="CR279" s="67">
        <f t="shared" si="102"/>
        <v>0</v>
      </c>
      <c r="CS279" s="57">
        <f t="shared" si="103"/>
        <v>1.9285714285714286</v>
      </c>
      <c r="CT279" s="57" t="str">
        <f t="shared" si="85"/>
        <v>Đạt mục tiêu</v>
      </c>
    </row>
    <row r="280" spans="1:98" ht="59.25" hidden="1" customHeight="1">
      <c r="A280" s="21">
        <v>274</v>
      </c>
      <c r="B280" s="24"/>
      <c r="C280" s="190"/>
      <c r="D280" s="192"/>
      <c r="E280" s="190"/>
      <c r="F280" s="192"/>
      <c r="G280" s="20" t="s">
        <v>598</v>
      </c>
      <c r="H280" s="20" t="s">
        <v>1541</v>
      </c>
      <c r="I280" s="52" t="s">
        <v>780</v>
      </c>
      <c r="J280" s="24" t="s">
        <v>497</v>
      </c>
      <c r="K280" s="52" t="s">
        <v>344</v>
      </c>
      <c r="L280" s="24" t="s">
        <v>298</v>
      </c>
      <c r="M280" s="24" t="s">
        <v>186</v>
      </c>
      <c r="N280" s="24"/>
      <c r="O280" s="24"/>
      <c r="P280" s="24"/>
      <c r="Q280" s="24"/>
      <c r="R280" s="24"/>
      <c r="S280" s="21"/>
      <c r="T280" s="24" t="s">
        <v>186</v>
      </c>
      <c r="U280" s="24"/>
      <c r="V280" s="24"/>
      <c r="W280" s="24"/>
      <c r="X280" s="24"/>
      <c r="Y280" s="28">
        <f t="shared" si="104"/>
        <v>1</v>
      </c>
      <c r="Z280" s="24"/>
      <c r="AA280" s="91"/>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t="s">
        <v>757</v>
      </c>
      <c r="AX280" s="24"/>
      <c r="AY280" s="24"/>
      <c r="AZ280" s="24"/>
      <c r="BA280" s="24"/>
      <c r="BB280" s="24"/>
      <c r="BC280" s="24"/>
      <c r="BD280" s="24"/>
      <c r="BE280" s="24"/>
      <c r="BF280" s="24"/>
      <c r="BG280" s="24"/>
      <c r="BH280" s="24"/>
      <c r="BI280" s="24"/>
      <c r="BJ280" s="24"/>
      <c r="BK280" s="24">
        <v>2</v>
      </c>
      <c r="BL280" s="24">
        <v>2</v>
      </c>
      <c r="BM280" s="24">
        <v>2</v>
      </c>
      <c r="BN280" s="24">
        <v>2</v>
      </c>
      <c r="BO280" s="24">
        <v>2</v>
      </c>
      <c r="BP280" s="24">
        <v>2</v>
      </c>
      <c r="BQ280" s="24">
        <v>2</v>
      </c>
      <c r="BR280" s="24">
        <v>2</v>
      </c>
      <c r="BS280" s="24">
        <v>2</v>
      </c>
      <c r="BT280" s="24">
        <v>2</v>
      </c>
      <c r="BU280" s="24">
        <v>2</v>
      </c>
      <c r="BV280" s="24">
        <v>2</v>
      </c>
      <c r="BW280" s="24">
        <v>2</v>
      </c>
      <c r="BX280" s="24">
        <v>2</v>
      </c>
      <c r="BY280" s="24">
        <v>2</v>
      </c>
      <c r="BZ280" s="24">
        <v>2</v>
      </c>
      <c r="CA280" s="24">
        <v>2</v>
      </c>
      <c r="CB280" s="24">
        <v>2</v>
      </c>
      <c r="CC280" s="24">
        <v>2</v>
      </c>
      <c r="CD280" s="24">
        <v>2</v>
      </c>
      <c r="CE280" s="24">
        <v>2</v>
      </c>
      <c r="CF280" s="24">
        <v>2</v>
      </c>
      <c r="CG280" s="24">
        <v>2</v>
      </c>
      <c r="CH280" s="24">
        <v>2</v>
      </c>
      <c r="CI280" s="24">
        <v>2</v>
      </c>
      <c r="CJ280" s="24">
        <v>2</v>
      </c>
      <c r="CK280" s="24">
        <v>2</v>
      </c>
      <c r="CL280" s="24">
        <v>2</v>
      </c>
      <c r="CM280" s="57">
        <f t="shared" si="93"/>
        <v>28</v>
      </c>
      <c r="CN280" s="67">
        <f t="shared" si="100"/>
        <v>1</v>
      </c>
      <c r="CO280" s="57">
        <f t="shared" si="95"/>
        <v>0</v>
      </c>
      <c r="CP280" s="67">
        <f t="shared" si="101"/>
        <v>0</v>
      </c>
      <c r="CQ280" s="57">
        <f t="shared" si="97"/>
        <v>0</v>
      </c>
      <c r="CR280" s="67">
        <f t="shared" si="102"/>
        <v>0</v>
      </c>
      <c r="CS280" s="57">
        <f t="shared" si="103"/>
        <v>2</v>
      </c>
      <c r="CT280" s="57" t="str">
        <f t="shared" si="85"/>
        <v>Đạt mục tiêu</v>
      </c>
    </row>
    <row r="281" spans="1:98" ht="59.25" hidden="1" customHeight="1">
      <c r="A281" s="21">
        <v>275</v>
      </c>
      <c r="B281" s="24"/>
      <c r="C281" s="190"/>
      <c r="D281" s="192"/>
      <c r="E281" s="190"/>
      <c r="F281" s="192"/>
      <c r="G281" s="20" t="s">
        <v>1506</v>
      </c>
      <c r="H281" s="143" t="s">
        <v>1542</v>
      </c>
      <c r="I281" s="52" t="s">
        <v>780</v>
      </c>
      <c r="J281" s="24" t="s">
        <v>497</v>
      </c>
      <c r="K281" s="52" t="s">
        <v>344</v>
      </c>
      <c r="L281" s="24" t="s">
        <v>298</v>
      </c>
      <c r="M281" s="24" t="s">
        <v>186</v>
      </c>
      <c r="N281" s="24"/>
      <c r="O281" s="24"/>
      <c r="P281" s="24"/>
      <c r="Q281" s="24"/>
      <c r="R281" s="24"/>
      <c r="S281" s="21"/>
      <c r="T281" s="24" t="s">
        <v>186</v>
      </c>
      <c r="U281" s="24"/>
      <c r="V281" s="24"/>
      <c r="W281" s="24"/>
      <c r="X281" s="24"/>
      <c r="Y281" s="28">
        <f t="shared" si="104"/>
        <v>1</v>
      </c>
      <c r="Z281" s="24"/>
      <c r="AA281" s="91"/>
      <c r="AB281" s="24"/>
      <c r="AC281" s="24"/>
      <c r="AD281" s="24"/>
      <c r="AE281" s="24"/>
      <c r="AF281" s="24"/>
      <c r="AG281" s="24"/>
      <c r="AH281" s="24"/>
      <c r="AI281" s="24"/>
      <c r="AJ281" s="24"/>
      <c r="AK281" s="24"/>
      <c r="AL281" s="24"/>
      <c r="AM281" s="24"/>
      <c r="AN281" s="24"/>
      <c r="AO281" s="24"/>
      <c r="AP281" s="24"/>
      <c r="AQ281" s="24"/>
      <c r="AR281" s="24"/>
      <c r="AS281" s="24"/>
      <c r="AT281" s="24"/>
      <c r="AU281" s="24" t="s">
        <v>754</v>
      </c>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57"/>
      <c r="CN281" s="67"/>
      <c r="CO281" s="57"/>
      <c r="CP281" s="67"/>
      <c r="CQ281" s="57"/>
      <c r="CR281" s="67"/>
      <c r="CS281" s="57"/>
      <c r="CT281" s="57"/>
    </row>
    <row r="282" spans="1:98" ht="59.25" hidden="1" customHeight="1">
      <c r="A282" s="21">
        <v>276</v>
      </c>
      <c r="B282" s="24"/>
      <c r="C282" s="190"/>
      <c r="D282" s="192"/>
      <c r="E282" s="190"/>
      <c r="F282" s="192"/>
      <c r="G282" s="20" t="s">
        <v>600</v>
      </c>
      <c r="H282" s="143" t="s">
        <v>1540</v>
      </c>
      <c r="I282" s="52" t="s">
        <v>780</v>
      </c>
      <c r="J282" s="24" t="s">
        <v>497</v>
      </c>
      <c r="K282" s="52" t="s">
        <v>344</v>
      </c>
      <c r="L282" s="24" t="s">
        <v>298</v>
      </c>
      <c r="M282" s="24" t="s">
        <v>186</v>
      </c>
      <c r="N282" s="24"/>
      <c r="O282" s="24"/>
      <c r="P282" s="24"/>
      <c r="Q282" s="24"/>
      <c r="R282" s="24"/>
      <c r="S282" s="21"/>
      <c r="T282" s="24" t="s">
        <v>186</v>
      </c>
      <c r="U282" s="24"/>
      <c r="V282" s="24"/>
      <c r="W282" s="24"/>
      <c r="X282" s="24"/>
      <c r="Y282" s="28">
        <v>1</v>
      </c>
      <c r="Z282" s="24"/>
      <c r="AA282" s="91"/>
      <c r="AB282" s="24"/>
      <c r="AC282" s="24"/>
      <c r="AD282" s="24"/>
      <c r="AE282" s="24"/>
      <c r="AF282" s="24"/>
      <c r="AG282" s="24"/>
      <c r="AH282" s="24"/>
      <c r="AI282" s="24"/>
      <c r="AJ282" s="24"/>
      <c r="AK282" s="24"/>
      <c r="AL282" s="24"/>
      <c r="AM282" s="24"/>
      <c r="AN282" s="24"/>
      <c r="AO282" s="24"/>
      <c r="AP282" s="24"/>
      <c r="AQ282" s="24"/>
      <c r="AR282" s="24"/>
      <c r="AS282" s="24"/>
      <c r="AT282" s="24"/>
      <c r="AU282" s="24"/>
      <c r="AV282" s="24" t="s">
        <v>754</v>
      </c>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57"/>
      <c r="CN282" s="67"/>
      <c r="CO282" s="57"/>
      <c r="CP282" s="67"/>
      <c r="CQ282" s="57"/>
      <c r="CR282" s="67"/>
      <c r="CS282" s="57"/>
      <c r="CT282" s="57"/>
    </row>
    <row r="283" spans="1:98" ht="59.25" hidden="1" customHeight="1">
      <c r="A283" s="21">
        <v>277</v>
      </c>
      <c r="B283" s="24"/>
      <c r="C283" s="190"/>
      <c r="D283" s="192"/>
      <c r="E283" s="190"/>
      <c r="F283" s="192"/>
      <c r="G283" s="20" t="s">
        <v>1544</v>
      </c>
      <c r="H283" s="143" t="s">
        <v>1543</v>
      </c>
      <c r="I283" s="52" t="s">
        <v>780</v>
      </c>
      <c r="J283" s="24" t="s">
        <v>497</v>
      </c>
      <c r="K283" s="52" t="s">
        <v>344</v>
      </c>
      <c r="L283" s="24" t="s">
        <v>298</v>
      </c>
      <c r="M283" s="24" t="s">
        <v>186</v>
      </c>
      <c r="N283" s="24"/>
      <c r="O283" s="24"/>
      <c r="P283" s="24"/>
      <c r="Q283" s="24"/>
      <c r="R283" s="24"/>
      <c r="S283" s="21"/>
      <c r="T283" s="24"/>
      <c r="U283" s="24" t="s">
        <v>186</v>
      </c>
      <c r="V283" s="24"/>
      <c r="W283" s="24"/>
      <c r="X283" s="24"/>
      <c r="Y283" s="28">
        <f t="shared" si="104"/>
        <v>1</v>
      </c>
      <c r="Z283" s="24"/>
      <c r="AA283" s="91"/>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t="s">
        <v>754</v>
      </c>
      <c r="BA283" s="24"/>
      <c r="BB283" s="24"/>
      <c r="BC283" s="24"/>
      <c r="BD283" s="24"/>
      <c r="BE283" s="24"/>
      <c r="BF283" s="24"/>
      <c r="BG283" s="24"/>
      <c r="BH283" s="24"/>
      <c r="BI283" s="24"/>
      <c r="BJ283" s="24"/>
      <c r="BK283" s="24">
        <v>2</v>
      </c>
      <c r="BL283" s="24">
        <v>2</v>
      </c>
      <c r="BM283" s="24">
        <v>2</v>
      </c>
      <c r="BN283" s="24">
        <v>2</v>
      </c>
      <c r="BO283" s="24">
        <v>2</v>
      </c>
      <c r="BP283" s="24">
        <v>2</v>
      </c>
      <c r="BQ283" s="24">
        <v>2</v>
      </c>
      <c r="BR283" s="24">
        <v>2</v>
      </c>
      <c r="BS283" s="24">
        <v>2</v>
      </c>
      <c r="BT283" s="24">
        <v>2</v>
      </c>
      <c r="BU283" s="24">
        <v>2</v>
      </c>
      <c r="BV283" s="24">
        <v>2</v>
      </c>
      <c r="BW283" s="24">
        <v>2</v>
      </c>
      <c r="BX283" s="24">
        <v>2</v>
      </c>
      <c r="BY283" s="24">
        <v>2</v>
      </c>
      <c r="BZ283" s="24">
        <v>2</v>
      </c>
      <c r="CA283" s="24">
        <v>2</v>
      </c>
      <c r="CB283" s="24">
        <v>2</v>
      </c>
      <c r="CC283" s="24">
        <v>2</v>
      </c>
      <c r="CD283" s="24">
        <v>2</v>
      </c>
      <c r="CE283" s="24">
        <v>2</v>
      </c>
      <c r="CF283" s="24">
        <v>2</v>
      </c>
      <c r="CG283" s="24">
        <v>2</v>
      </c>
      <c r="CH283" s="24">
        <v>2</v>
      </c>
      <c r="CI283" s="24">
        <v>2</v>
      </c>
      <c r="CJ283" s="24">
        <v>2</v>
      </c>
      <c r="CK283" s="24">
        <v>2</v>
      </c>
      <c r="CL283" s="24">
        <v>2</v>
      </c>
      <c r="CM283" s="57">
        <f t="shared" si="93"/>
        <v>28</v>
      </c>
      <c r="CN283" s="67">
        <f>CM283/COUNTA($BK283:$CL283)</f>
        <v>1</v>
      </c>
      <c r="CO283" s="57">
        <f t="shared" si="95"/>
        <v>0</v>
      </c>
      <c r="CP283" s="67">
        <f>CO283/COUNTA($BK283:$CL283)</f>
        <v>0</v>
      </c>
      <c r="CQ283" s="57">
        <f t="shared" si="97"/>
        <v>0</v>
      </c>
      <c r="CR283" s="67">
        <f>CQ283/COUNTA($BK283:$CL283)</f>
        <v>0</v>
      </c>
      <c r="CS283" s="57">
        <f>(((CM283*2)+(CO283*1)+(CQ283*0)))/COUNTA($BK283:$CL283)</f>
        <v>2</v>
      </c>
      <c r="CT283" s="57" t="str">
        <f>IF(CS283&gt;=1.6,"Đạt mục tiêu",IF(CS283&gt;=1,"Cần cố gắng","Chưa đạt"))</f>
        <v>Đạt mục tiêu</v>
      </c>
    </row>
    <row r="284" spans="1:98" ht="59.25" hidden="1" customHeight="1">
      <c r="A284" s="21">
        <v>278</v>
      </c>
      <c r="B284" s="24"/>
      <c r="C284" s="190"/>
      <c r="D284" s="192"/>
      <c r="E284" s="190"/>
      <c r="F284" s="192"/>
      <c r="G284" s="20" t="s">
        <v>1301</v>
      </c>
      <c r="H284" s="143" t="s">
        <v>1505</v>
      </c>
      <c r="I284" s="52" t="s">
        <v>780</v>
      </c>
      <c r="J284" s="24" t="s">
        <v>497</v>
      </c>
      <c r="K284" s="52" t="s">
        <v>344</v>
      </c>
      <c r="L284" s="24" t="s">
        <v>298</v>
      </c>
      <c r="M284" s="24" t="s">
        <v>186</v>
      </c>
      <c r="N284" s="24"/>
      <c r="O284" s="24"/>
      <c r="P284" s="24"/>
      <c r="Q284" s="24"/>
      <c r="R284" s="24"/>
      <c r="S284" s="21"/>
      <c r="T284" s="24"/>
      <c r="U284" s="24" t="s">
        <v>186</v>
      </c>
      <c r="V284" s="24"/>
      <c r="W284" s="24"/>
      <c r="X284" s="24"/>
      <c r="Y284" s="28">
        <f t="shared" si="104"/>
        <v>1</v>
      </c>
      <c r="Z284" s="24"/>
      <c r="AA284" s="91">
        <v>1</v>
      </c>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t="s">
        <v>754</v>
      </c>
      <c r="AY284" s="24"/>
      <c r="AZ284" s="24"/>
      <c r="BA284" s="24"/>
      <c r="BB284" s="24"/>
      <c r="BC284" s="24"/>
      <c r="BD284" s="24"/>
      <c r="BE284" s="24"/>
      <c r="BF284" s="24"/>
      <c r="BG284" s="24"/>
      <c r="BH284" s="24"/>
      <c r="BI284" s="24"/>
      <c r="BJ284" s="24"/>
      <c r="BK284" s="24">
        <v>2</v>
      </c>
      <c r="BL284" s="24">
        <v>2</v>
      </c>
      <c r="BM284" s="24">
        <v>2</v>
      </c>
      <c r="BN284" s="24">
        <v>2</v>
      </c>
      <c r="BO284" s="24">
        <v>2</v>
      </c>
      <c r="BP284" s="24">
        <v>2</v>
      </c>
      <c r="BQ284" s="24">
        <v>2</v>
      </c>
      <c r="BR284" s="24">
        <v>2</v>
      </c>
      <c r="BS284" s="24">
        <v>2</v>
      </c>
      <c r="BT284" s="24">
        <v>2</v>
      </c>
      <c r="BU284" s="24">
        <v>2</v>
      </c>
      <c r="BV284" s="24">
        <v>2</v>
      </c>
      <c r="BW284" s="24">
        <v>2</v>
      </c>
      <c r="BX284" s="24">
        <v>2</v>
      </c>
      <c r="BY284" s="24">
        <v>2</v>
      </c>
      <c r="BZ284" s="24">
        <v>2</v>
      </c>
      <c r="CA284" s="24">
        <v>2</v>
      </c>
      <c r="CB284" s="24">
        <v>2</v>
      </c>
      <c r="CC284" s="24">
        <v>2</v>
      </c>
      <c r="CD284" s="24">
        <v>1</v>
      </c>
      <c r="CE284" s="24">
        <v>2</v>
      </c>
      <c r="CF284" s="24">
        <v>2</v>
      </c>
      <c r="CG284" s="24">
        <v>2</v>
      </c>
      <c r="CH284" s="24">
        <v>2</v>
      </c>
      <c r="CI284" s="24">
        <v>2</v>
      </c>
      <c r="CJ284" s="24">
        <v>2</v>
      </c>
      <c r="CK284" s="24">
        <v>2</v>
      </c>
      <c r="CL284" s="24">
        <v>2</v>
      </c>
      <c r="CM284" s="57">
        <f t="shared" si="93"/>
        <v>27</v>
      </c>
      <c r="CN284" s="67">
        <f t="shared" si="100"/>
        <v>0.9642857142857143</v>
      </c>
      <c r="CO284" s="57">
        <f t="shared" si="95"/>
        <v>1</v>
      </c>
      <c r="CP284" s="67">
        <f t="shared" si="101"/>
        <v>3.5714285714285712E-2</v>
      </c>
      <c r="CQ284" s="57">
        <f t="shared" si="97"/>
        <v>0</v>
      </c>
      <c r="CR284" s="67">
        <f t="shared" si="102"/>
        <v>0</v>
      </c>
      <c r="CS284" s="57">
        <f t="shared" si="103"/>
        <v>1.9642857142857142</v>
      </c>
      <c r="CT284" s="57" t="str">
        <f>IF(CS284&gt;=1.6,"Đạt mục tiêu",IF(CS284&gt;=1,"Cần cố gắng","Chưa đạt"))</f>
        <v>Đạt mục tiêu</v>
      </c>
    </row>
    <row r="285" spans="1:98" ht="59.25" hidden="1" customHeight="1">
      <c r="A285" s="21">
        <v>279</v>
      </c>
      <c r="B285" s="24"/>
      <c r="C285" s="190"/>
      <c r="D285" s="192"/>
      <c r="E285" s="190"/>
      <c r="F285" s="192"/>
      <c r="G285" s="20" t="s">
        <v>601</v>
      </c>
      <c r="H285" s="20" t="s">
        <v>1545</v>
      </c>
      <c r="I285" s="52" t="s">
        <v>780</v>
      </c>
      <c r="J285" s="24" t="s">
        <v>497</v>
      </c>
      <c r="K285" s="52" t="s">
        <v>344</v>
      </c>
      <c r="L285" s="24" t="s">
        <v>298</v>
      </c>
      <c r="M285" s="24" t="s">
        <v>186</v>
      </c>
      <c r="N285" s="24"/>
      <c r="O285" s="24"/>
      <c r="P285" s="24"/>
      <c r="Q285" s="24"/>
      <c r="R285" s="24"/>
      <c r="S285" s="21"/>
      <c r="T285" s="24"/>
      <c r="U285" s="24"/>
      <c r="V285" s="24" t="s">
        <v>186</v>
      </c>
      <c r="W285" s="24"/>
      <c r="X285" s="24"/>
      <c r="Y285" s="28">
        <f t="shared" si="104"/>
        <v>1</v>
      </c>
      <c r="Z285" s="24"/>
      <c r="AA285" s="91">
        <v>1</v>
      </c>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t="s">
        <v>757</v>
      </c>
      <c r="BD285" s="24"/>
      <c r="BE285" s="24"/>
      <c r="BF285" s="24"/>
      <c r="BG285" s="24"/>
      <c r="BH285" s="24"/>
      <c r="BI285" s="24"/>
      <c r="BJ285" s="24"/>
      <c r="BK285" s="24">
        <v>2</v>
      </c>
      <c r="BL285" s="24">
        <v>2</v>
      </c>
      <c r="BM285" s="24">
        <v>2</v>
      </c>
      <c r="BN285" s="24">
        <v>2</v>
      </c>
      <c r="BO285" s="24">
        <v>2</v>
      </c>
      <c r="BP285" s="24">
        <v>2</v>
      </c>
      <c r="BQ285" s="24">
        <v>2</v>
      </c>
      <c r="BR285" s="24">
        <v>2</v>
      </c>
      <c r="BS285" s="24">
        <v>2</v>
      </c>
      <c r="BT285" s="24">
        <v>2</v>
      </c>
      <c r="BU285" s="24">
        <v>2</v>
      </c>
      <c r="BV285" s="24">
        <v>2</v>
      </c>
      <c r="BW285" s="24">
        <v>2</v>
      </c>
      <c r="BX285" s="24">
        <v>2</v>
      </c>
      <c r="BY285" s="24">
        <v>2</v>
      </c>
      <c r="BZ285" s="24">
        <v>2</v>
      </c>
      <c r="CA285" s="24">
        <v>2</v>
      </c>
      <c r="CB285" s="24">
        <v>2</v>
      </c>
      <c r="CC285" s="24">
        <v>2</v>
      </c>
      <c r="CD285" s="24">
        <v>2</v>
      </c>
      <c r="CE285" s="24">
        <v>2</v>
      </c>
      <c r="CF285" s="24">
        <v>2</v>
      </c>
      <c r="CG285" s="24">
        <v>2</v>
      </c>
      <c r="CH285" s="24">
        <v>2</v>
      </c>
      <c r="CI285" s="24">
        <v>2</v>
      </c>
      <c r="CJ285" s="24">
        <v>1</v>
      </c>
      <c r="CK285" s="24">
        <v>2</v>
      </c>
      <c r="CL285" s="24">
        <v>2</v>
      </c>
      <c r="CM285" s="57">
        <f t="shared" si="93"/>
        <v>27</v>
      </c>
      <c r="CN285" s="67">
        <f t="shared" si="100"/>
        <v>0.9642857142857143</v>
      </c>
      <c r="CO285" s="57">
        <f t="shared" si="95"/>
        <v>1</v>
      </c>
      <c r="CP285" s="67">
        <f t="shared" si="101"/>
        <v>3.5714285714285712E-2</v>
      </c>
      <c r="CQ285" s="57">
        <f t="shared" si="97"/>
        <v>0</v>
      </c>
      <c r="CR285" s="67">
        <f t="shared" si="102"/>
        <v>0</v>
      </c>
      <c r="CS285" s="57">
        <f t="shared" si="103"/>
        <v>1.9642857142857142</v>
      </c>
      <c r="CT285" s="57" t="str">
        <f t="shared" si="85"/>
        <v>Đạt mục tiêu</v>
      </c>
    </row>
    <row r="286" spans="1:98" ht="59.25" hidden="1" customHeight="1">
      <c r="A286" s="21">
        <v>280</v>
      </c>
      <c r="B286" s="24"/>
      <c r="C286" s="190"/>
      <c r="D286" s="192"/>
      <c r="E286" s="190"/>
      <c r="F286" s="192"/>
      <c r="G286" s="18" t="s">
        <v>1546</v>
      </c>
      <c r="H286" s="143" t="s">
        <v>1547</v>
      </c>
      <c r="I286" s="52" t="s">
        <v>780</v>
      </c>
      <c r="J286" s="24" t="s">
        <v>497</v>
      </c>
      <c r="K286" s="52" t="s">
        <v>344</v>
      </c>
      <c r="L286" s="24" t="s">
        <v>298</v>
      </c>
      <c r="M286" s="24" t="s">
        <v>186</v>
      </c>
      <c r="N286" s="24"/>
      <c r="O286" s="24"/>
      <c r="P286" s="24"/>
      <c r="Q286" s="24"/>
      <c r="R286" s="24"/>
      <c r="S286" s="21"/>
      <c r="T286" s="24"/>
      <c r="U286" s="24"/>
      <c r="V286" s="24" t="s">
        <v>186</v>
      </c>
      <c r="W286" s="24"/>
      <c r="X286" s="24"/>
      <c r="Y286" s="28">
        <f t="shared" si="104"/>
        <v>1</v>
      </c>
      <c r="Z286" s="24"/>
      <c r="AA286" s="91"/>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t="s">
        <v>754</v>
      </c>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57"/>
      <c r="CN286" s="67"/>
      <c r="CO286" s="57"/>
      <c r="CP286" s="67"/>
      <c r="CQ286" s="57"/>
      <c r="CR286" s="67"/>
      <c r="CS286" s="57"/>
      <c r="CT286" s="57"/>
    </row>
    <row r="287" spans="1:98" ht="59.25" hidden="1" customHeight="1">
      <c r="A287" s="21">
        <v>281</v>
      </c>
      <c r="B287" s="24"/>
      <c r="C287" s="190"/>
      <c r="D287" s="192"/>
      <c r="E287" s="190"/>
      <c r="F287" s="192"/>
      <c r="G287" s="20" t="s">
        <v>1313</v>
      </c>
      <c r="H287" s="20" t="s">
        <v>1548</v>
      </c>
      <c r="I287" s="52" t="s">
        <v>780</v>
      </c>
      <c r="J287" s="24" t="s">
        <v>497</v>
      </c>
      <c r="K287" s="52" t="s">
        <v>344</v>
      </c>
      <c r="L287" s="24" t="s">
        <v>298</v>
      </c>
      <c r="M287" s="24" t="s">
        <v>186</v>
      </c>
      <c r="N287" s="24"/>
      <c r="O287" s="24"/>
      <c r="P287" s="24"/>
      <c r="Q287" s="24"/>
      <c r="R287" s="24"/>
      <c r="S287" s="21"/>
      <c r="T287" s="24"/>
      <c r="U287" s="24"/>
      <c r="V287" s="24"/>
      <c r="W287" s="24" t="s">
        <v>186</v>
      </c>
      <c r="X287" s="24"/>
      <c r="Y287" s="28">
        <f>COUNTIF($N287:$X287,"x")</f>
        <v>1</v>
      </c>
      <c r="Z287" s="24"/>
      <c r="AA287" s="91"/>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t="s">
        <v>757</v>
      </c>
      <c r="BF287" s="24"/>
      <c r="BG287" s="24"/>
      <c r="BH287" s="24"/>
      <c r="BI287" s="24"/>
      <c r="BJ287" s="24"/>
      <c r="BK287" s="24">
        <v>2</v>
      </c>
      <c r="BL287" s="24">
        <v>2</v>
      </c>
      <c r="BM287" s="24">
        <v>2</v>
      </c>
      <c r="BN287" s="24">
        <v>2</v>
      </c>
      <c r="BO287" s="24">
        <v>2</v>
      </c>
      <c r="BP287" s="24">
        <v>2</v>
      </c>
      <c r="BQ287" s="24">
        <v>2</v>
      </c>
      <c r="BR287" s="24">
        <v>2</v>
      </c>
      <c r="BS287" s="24">
        <v>2</v>
      </c>
      <c r="BT287" s="24">
        <v>2</v>
      </c>
      <c r="BU287" s="24">
        <v>2</v>
      </c>
      <c r="BV287" s="24">
        <v>2</v>
      </c>
      <c r="BW287" s="24">
        <v>2</v>
      </c>
      <c r="BX287" s="24">
        <v>2</v>
      </c>
      <c r="BY287" s="24">
        <v>2</v>
      </c>
      <c r="BZ287" s="24">
        <v>2</v>
      </c>
      <c r="CA287" s="24">
        <v>2</v>
      </c>
      <c r="CB287" s="24">
        <v>2</v>
      </c>
      <c r="CC287" s="24">
        <v>2</v>
      </c>
      <c r="CD287" s="24">
        <v>2</v>
      </c>
      <c r="CE287" s="24">
        <v>2</v>
      </c>
      <c r="CF287" s="24">
        <v>2</v>
      </c>
      <c r="CG287" s="24">
        <v>2</v>
      </c>
      <c r="CH287" s="24">
        <v>2</v>
      </c>
      <c r="CI287" s="24">
        <v>2</v>
      </c>
      <c r="CJ287" s="24">
        <v>2</v>
      </c>
      <c r="CK287" s="24">
        <v>1</v>
      </c>
      <c r="CL287" s="24">
        <v>2</v>
      </c>
      <c r="CM287" s="57">
        <f t="shared" si="93"/>
        <v>27</v>
      </c>
      <c r="CN287" s="67">
        <f t="shared" si="100"/>
        <v>0.9642857142857143</v>
      </c>
      <c r="CO287" s="57">
        <f t="shared" si="95"/>
        <v>1</v>
      </c>
      <c r="CP287" s="67">
        <f t="shared" si="101"/>
        <v>3.5714285714285712E-2</v>
      </c>
      <c r="CQ287" s="57">
        <f t="shared" si="97"/>
        <v>0</v>
      </c>
      <c r="CR287" s="67">
        <f t="shared" si="102"/>
        <v>0</v>
      </c>
      <c r="CS287" s="57">
        <f t="shared" si="103"/>
        <v>1.9642857142857142</v>
      </c>
      <c r="CT287" s="57" t="str">
        <f>IF(CS287&gt;=1.6,"Đạt mục tiêu",IF(CS287&gt;=1,"Cần cố gắng","Chưa đạt"))</f>
        <v>Đạt mục tiêu</v>
      </c>
    </row>
    <row r="288" spans="1:98" ht="59.25" hidden="1" customHeight="1">
      <c r="A288" s="21">
        <v>282</v>
      </c>
      <c r="B288" s="24"/>
      <c r="C288" s="190"/>
      <c r="D288" s="192"/>
      <c r="E288" s="190"/>
      <c r="F288" s="192"/>
      <c r="G288" s="146" t="s">
        <v>1549</v>
      </c>
      <c r="H288" s="143" t="s">
        <v>1550</v>
      </c>
      <c r="I288" s="52" t="s">
        <v>780</v>
      </c>
      <c r="J288" s="24" t="s">
        <v>497</v>
      </c>
      <c r="K288" s="52" t="s">
        <v>344</v>
      </c>
      <c r="L288" s="24" t="s">
        <v>298</v>
      </c>
      <c r="M288" s="24" t="s">
        <v>186</v>
      </c>
      <c r="N288" s="24"/>
      <c r="O288" s="24"/>
      <c r="P288" s="24"/>
      <c r="Q288" s="24"/>
      <c r="R288" s="24"/>
      <c r="S288" s="21"/>
      <c r="T288" s="24"/>
      <c r="U288" s="24"/>
      <c r="V288" s="24"/>
      <c r="W288" s="24" t="s">
        <v>186</v>
      </c>
      <c r="X288" s="24"/>
      <c r="Y288" s="28">
        <f>COUNTIF($N288:$X288,"x")</f>
        <v>1</v>
      </c>
      <c r="Z288" s="24"/>
      <c r="AA288" s="91"/>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t="s">
        <v>754</v>
      </c>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57"/>
      <c r="CN288" s="67"/>
      <c r="CO288" s="57"/>
      <c r="CP288" s="67"/>
      <c r="CQ288" s="57"/>
      <c r="CR288" s="67"/>
      <c r="CS288" s="57"/>
      <c r="CT288" s="57"/>
    </row>
    <row r="289" spans="1:98" ht="59.25" hidden="1" customHeight="1">
      <c r="A289" s="21">
        <v>283</v>
      </c>
      <c r="B289" s="24"/>
      <c r="C289" s="190"/>
      <c r="D289" s="192"/>
      <c r="E289" s="190"/>
      <c r="F289" s="192"/>
      <c r="G289" s="134" t="s">
        <v>1418</v>
      </c>
      <c r="H289" s="143" t="s">
        <v>1438</v>
      </c>
      <c r="I289" s="52" t="s">
        <v>780</v>
      </c>
      <c r="J289" s="24" t="s">
        <v>497</v>
      </c>
      <c r="K289" s="52" t="s">
        <v>344</v>
      </c>
      <c r="L289" s="24" t="s">
        <v>298</v>
      </c>
      <c r="M289" s="24" t="s">
        <v>186</v>
      </c>
      <c r="N289" s="24"/>
      <c r="O289" s="24"/>
      <c r="P289" s="24"/>
      <c r="Q289" s="24"/>
      <c r="R289" s="24"/>
      <c r="S289" s="21"/>
      <c r="T289" s="24"/>
      <c r="U289" s="24"/>
      <c r="V289" s="24"/>
      <c r="W289" s="24" t="s">
        <v>186</v>
      </c>
      <c r="X289" s="24"/>
      <c r="Y289" s="28">
        <f>COUNTIF($N289:$X289,"x")</f>
        <v>1</v>
      </c>
      <c r="Z289" s="24"/>
      <c r="AA289" s="91">
        <v>1</v>
      </c>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t="s">
        <v>754</v>
      </c>
      <c r="BG289" s="24"/>
      <c r="BH289" s="24"/>
      <c r="BI289" s="24"/>
      <c r="BJ289" s="24"/>
      <c r="BK289" s="24">
        <v>2</v>
      </c>
      <c r="BL289" s="24">
        <v>2</v>
      </c>
      <c r="BM289" s="24">
        <v>2</v>
      </c>
      <c r="BN289" s="24">
        <v>2</v>
      </c>
      <c r="BO289" s="24">
        <v>2</v>
      </c>
      <c r="BP289" s="24">
        <v>2</v>
      </c>
      <c r="BQ289" s="24">
        <v>2</v>
      </c>
      <c r="BR289" s="24">
        <v>2</v>
      </c>
      <c r="BS289" s="24">
        <v>2</v>
      </c>
      <c r="BT289" s="24">
        <v>2</v>
      </c>
      <c r="BU289" s="24">
        <v>2</v>
      </c>
      <c r="BV289" s="24">
        <v>2</v>
      </c>
      <c r="BW289" s="24">
        <v>2</v>
      </c>
      <c r="BX289" s="24">
        <v>2</v>
      </c>
      <c r="BY289" s="24">
        <v>2</v>
      </c>
      <c r="BZ289" s="24">
        <v>2</v>
      </c>
      <c r="CA289" s="24">
        <v>2</v>
      </c>
      <c r="CB289" s="24">
        <v>2</v>
      </c>
      <c r="CC289" s="24">
        <v>2</v>
      </c>
      <c r="CD289" s="24">
        <v>2</v>
      </c>
      <c r="CE289" s="24">
        <v>2</v>
      </c>
      <c r="CF289" s="24">
        <v>2</v>
      </c>
      <c r="CG289" s="24">
        <v>2</v>
      </c>
      <c r="CH289" s="24">
        <v>2</v>
      </c>
      <c r="CI289" s="24">
        <v>2</v>
      </c>
      <c r="CJ289" s="24">
        <v>2</v>
      </c>
      <c r="CK289" s="24">
        <v>2</v>
      </c>
      <c r="CL289" s="24">
        <v>2</v>
      </c>
      <c r="CM289" s="57">
        <f t="shared" si="93"/>
        <v>28</v>
      </c>
      <c r="CN289" s="67">
        <f>CM289/COUNTA($BK289:$CL289)</f>
        <v>1</v>
      </c>
      <c r="CO289" s="57">
        <f t="shared" si="95"/>
        <v>0</v>
      </c>
      <c r="CP289" s="67">
        <f>CO289/COUNTA($BK289:$CL289)</f>
        <v>0</v>
      </c>
      <c r="CQ289" s="57">
        <f t="shared" si="97"/>
        <v>0</v>
      </c>
      <c r="CR289" s="67">
        <f>CQ289/COUNTA($BK289:$CL289)</f>
        <v>0</v>
      </c>
      <c r="CS289" s="57">
        <f>(((CM289*2)+(CO289*1)+(CQ289*0)))/COUNTA($BK289:$CL289)</f>
        <v>2</v>
      </c>
      <c r="CT289" s="57" t="str">
        <f>IF(CS289&gt;=1.6,"Đạt mục tiêu",IF(CS289&gt;=1,"Cần cố gắng","Chưa đạt"))</f>
        <v>Đạt mục tiêu</v>
      </c>
    </row>
    <row r="290" spans="1:98" ht="51" hidden="1" customHeight="1">
      <c r="A290" s="21">
        <v>284</v>
      </c>
      <c r="B290" s="24"/>
      <c r="C290" s="182"/>
      <c r="D290" s="193"/>
      <c r="E290" s="182"/>
      <c r="F290" s="193"/>
      <c r="G290" s="20" t="s">
        <v>582</v>
      </c>
      <c r="H290" s="142" t="s">
        <v>432</v>
      </c>
      <c r="I290" s="52" t="s">
        <v>780</v>
      </c>
      <c r="J290" s="24" t="s">
        <v>497</v>
      </c>
      <c r="K290" s="52" t="s">
        <v>344</v>
      </c>
      <c r="L290" s="24" t="s">
        <v>298</v>
      </c>
      <c r="M290" s="24" t="s">
        <v>186</v>
      </c>
      <c r="N290" s="24"/>
      <c r="O290" s="24"/>
      <c r="P290" s="24"/>
      <c r="Q290" s="24"/>
      <c r="R290" s="24"/>
      <c r="S290" s="21"/>
      <c r="T290" s="24"/>
      <c r="U290" s="24"/>
      <c r="V290" s="24"/>
      <c r="W290" s="24"/>
      <c r="X290" s="24" t="s">
        <v>186</v>
      </c>
      <c r="Y290" s="28">
        <f t="shared" si="104"/>
        <v>1</v>
      </c>
      <c r="Z290" s="24"/>
      <c r="AA290" s="91"/>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t="s">
        <v>754</v>
      </c>
      <c r="BJ290" s="24"/>
      <c r="BK290" s="24">
        <v>2</v>
      </c>
      <c r="BL290" s="24">
        <v>2</v>
      </c>
      <c r="BM290" s="24">
        <v>2</v>
      </c>
      <c r="BN290" s="24">
        <v>2</v>
      </c>
      <c r="BO290" s="24">
        <v>2</v>
      </c>
      <c r="BP290" s="24">
        <v>2</v>
      </c>
      <c r="BQ290" s="24">
        <v>2</v>
      </c>
      <c r="BR290" s="24">
        <v>2</v>
      </c>
      <c r="BS290" s="24">
        <v>2</v>
      </c>
      <c r="BT290" s="24">
        <v>2</v>
      </c>
      <c r="BU290" s="24">
        <v>2</v>
      </c>
      <c r="BV290" s="24">
        <v>2</v>
      </c>
      <c r="BW290" s="24">
        <v>2</v>
      </c>
      <c r="BX290" s="24">
        <v>2</v>
      </c>
      <c r="BY290" s="24">
        <v>2</v>
      </c>
      <c r="BZ290" s="24">
        <v>2</v>
      </c>
      <c r="CA290" s="24">
        <v>2</v>
      </c>
      <c r="CB290" s="24">
        <v>2</v>
      </c>
      <c r="CC290" s="24">
        <v>2</v>
      </c>
      <c r="CD290" s="24">
        <v>2</v>
      </c>
      <c r="CE290" s="24">
        <v>2</v>
      </c>
      <c r="CF290" s="24">
        <v>2</v>
      </c>
      <c r="CG290" s="24">
        <v>2</v>
      </c>
      <c r="CH290" s="24">
        <v>2</v>
      </c>
      <c r="CI290" s="24">
        <v>2</v>
      </c>
      <c r="CJ290" s="24">
        <v>2</v>
      </c>
      <c r="CK290" s="24">
        <v>2</v>
      </c>
      <c r="CL290" s="24">
        <v>2</v>
      </c>
      <c r="CM290" s="57">
        <f t="shared" si="93"/>
        <v>28</v>
      </c>
      <c r="CN290" s="67">
        <f t="shared" si="100"/>
        <v>1</v>
      </c>
      <c r="CO290" s="57">
        <f t="shared" si="95"/>
        <v>0</v>
      </c>
      <c r="CP290" s="67">
        <f t="shared" si="101"/>
        <v>0</v>
      </c>
      <c r="CQ290" s="57">
        <f t="shared" si="97"/>
        <v>0</v>
      </c>
      <c r="CR290" s="67">
        <f t="shared" si="102"/>
        <v>0</v>
      </c>
      <c r="CS290" s="57">
        <f t="shared" si="103"/>
        <v>2</v>
      </c>
      <c r="CT290" s="57" t="str">
        <f t="shared" si="85"/>
        <v>Đạt mục tiêu</v>
      </c>
    </row>
    <row r="291" spans="1:98" ht="51" customHeight="1">
      <c r="A291" s="21">
        <v>52</v>
      </c>
      <c r="B291" s="24"/>
      <c r="C291" s="181" t="s">
        <v>777</v>
      </c>
      <c r="D291" s="191" t="s">
        <v>10</v>
      </c>
      <c r="E291" s="181" t="s">
        <v>1370</v>
      </c>
      <c r="F291" s="191" t="s">
        <v>12</v>
      </c>
      <c r="G291" s="20" t="s">
        <v>695</v>
      </c>
      <c r="H291" s="20" t="s">
        <v>1034</v>
      </c>
      <c r="I291" s="52" t="s">
        <v>780</v>
      </c>
      <c r="J291" s="24" t="s">
        <v>497</v>
      </c>
      <c r="K291" s="52" t="s">
        <v>344</v>
      </c>
      <c r="L291" s="24" t="s">
        <v>298</v>
      </c>
      <c r="M291" s="24" t="s">
        <v>186</v>
      </c>
      <c r="N291" s="24" t="s">
        <v>186</v>
      </c>
      <c r="O291" s="24"/>
      <c r="P291" s="24"/>
      <c r="Q291" s="24"/>
      <c r="R291" s="24"/>
      <c r="S291" s="21"/>
      <c r="T291" s="24"/>
      <c r="U291" s="24"/>
      <c r="V291" s="24"/>
      <c r="W291" s="24"/>
      <c r="X291" s="24"/>
      <c r="Y291" s="28">
        <f t="shared" si="104"/>
        <v>1</v>
      </c>
      <c r="Z291" s="24"/>
      <c r="AA291" s="91"/>
      <c r="AB291" s="24" t="s">
        <v>757</v>
      </c>
      <c r="AC291" s="24" t="s">
        <v>757</v>
      </c>
      <c r="AD291" s="24" t="s">
        <v>757</v>
      </c>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v>2</v>
      </c>
      <c r="BL291" s="24">
        <v>2</v>
      </c>
      <c r="BM291" s="24">
        <v>2</v>
      </c>
      <c r="BN291" s="57">
        <v>2</v>
      </c>
      <c r="BO291" s="57">
        <v>2</v>
      </c>
      <c r="BP291" s="24">
        <v>2</v>
      </c>
      <c r="BQ291" s="24">
        <v>2</v>
      </c>
      <c r="BR291" s="24">
        <v>2</v>
      </c>
      <c r="BS291" s="24">
        <v>2</v>
      </c>
      <c r="BT291" s="24">
        <v>2</v>
      </c>
      <c r="BU291" s="24">
        <v>2</v>
      </c>
      <c r="BV291" s="24">
        <v>2</v>
      </c>
      <c r="BW291" s="24">
        <v>2</v>
      </c>
      <c r="BX291" s="24">
        <v>1</v>
      </c>
      <c r="BY291" s="24">
        <v>2</v>
      </c>
      <c r="BZ291" s="24">
        <v>1</v>
      </c>
      <c r="CA291" s="24">
        <v>2</v>
      </c>
      <c r="CB291" s="24">
        <v>2</v>
      </c>
      <c r="CC291" s="57">
        <v>2</v>
      </c>
      <c r="CD291" s="57">
        <v>2</v>
      </c>
      <c r="CE291" s="57">
        <v>2</v>
      </c>
      <c r="CF291" s="24">
        <v>2</v>
      </c>
      <c r="CG291" s="24">
        <v>2</v>
      </c>
      <c r="CH291" s="24">
        <v>2</v>
      </c>
      <c r="CI291" s="24">
        <v>2</v>
      </c>
      <c r="CJ291" s="24">
        <v>2</v>
      </c>
      <c r="CK291" s="24">
        <v>1</v>
      </c>
      <c r="CL291" s="24">
        <v>1</v>
      </c>
      <c r="CM291" s="57">
        <f t="shared" si="93"/>
        <v>24</v>
      </c>
      <c r="CN291" s="67">
        <f t="shared" si="100"/>
        <v>0.8571428571428571</v>
      </c>
      <c r="CO291" s="57">
        <f t="shared" si="95"/>
        <v>4</v>
      </c>
      <c r="CP291" s="67">
        <f t="shared" si="101"/>
        <v>0.14285714285714285</v>
      </c>
      <c r="CQ291" s="57">
        <f t="shared" si="97"/>
        <v>0</v>
      </c>
      <c r="CR291" s="67">
        <f t="shared" si="102"/>
        <v>0</v>
      </c>
      <c r="CS291" s="57">
        <f t="shared" si="103"/>
        <v>1.8571428571428572</v>
      </c>
      <c r="CT291" s="57" t="str">
        <f t="shared" si="85"/>
        <v>Đạt mục tiêu</v>
      </c>
    </row>
    <row r="292" spans="1:98" ht="51" hidden="1" customHeight="1">
      <c r="A292" s="21">
        <v>286</v>
      </c>
      <c r="B292" s="24"/>
      <c r="C292" s="190"/>
      <c r="D292" s="192"/>
      <c r="E292" s="190"/>
      <c r="F292" s="192"/>
      <c r="G292" s="20" t="s">
        <v>696</v>
      </c>
      <c r="H292" s="20" t="s">
        <v>1036</v>
      </c>
      <c r="I292" s="52" t="s">
        <v>780</v>
      </c>
      <c r="J292" s="24" t="s">
        <v>497</v>
      </c>
      <c r="K292" s="52" t="s">
        <v>344</v>
      </c>
      <c r="L292" s="24" t="s">
        <v>298</v>
      </c>
      <c r="M292" s="24" t="s">
        <v>186</v>
      </c>
      <c r="N292" s="24"/>
      <c r="O292" s="24" t="s">
        <v>186</v>
      </c>
      <c r="P292" s="24"/>
      <c r="Q292" s="24"/>
      <c r="R292" s="24"/>
      <c r="S292" s="21"/>
      <c r="T292" s="24"/>
      <c r="U292" s="24"/>
      <c r="V292" s="24"/>
      <c r="W292" s="24"/>
      <c r="X292" s="24"/>
      <c r="Y292" s="28">
        <f t="shared" si="104"/>
        <v>1</v>
      </c>
      <c r="Z292" s="24"/>
      <c r="AA292" s="93"/>
      <c r="AB292" s="24"/>
      <c r="AC292" s="24"/>
      <c r="AD292" s="24"/>
      <c r="AE292" s="24" t="s">
        <v>757</v>
      </c>
      <c r="AF292" s="24" t="s">
        <v>757</v>
      </c>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v>2</v>
      </c>
      <c r="BL292" s="24">
        <v>2</v>
      </c>
      <c r="BM292" s="24">
        <v>2</v>
      </c>
      <c r="BN292" s="24">
        <v>2</v>
      </c>
      <c r="BO292" s="24">
        <v>2</v>
      </c>
      <c r="BP292" s="24">
        <v>2</v>
      </c>
      <c r="BQ292" s="24">
        <v>2</v>
      </c>
      <c r="BR292" s="24">
        <v>2</v>
      </c>
      <c r="BS292" s="24">
        <v>2</v>
      </c>
      <c r="BT292" s="24">
        <v>2</v>
      </c>
      <c r="BU292" s="24">
        <v>2</v>
      </c>
      <c r="BV292" s="24">
        <v>2</v>
      </c>
      <c r="BW292" s="24">
        <v>2</v>
      </c>
      <c r="BX292" s="24">
        <v>2</v>
      </c>
      <c r="BY292" s="24">
        <v>2</v>
      </c>
      <c r="BZ292" s="24">
        <v>2</v>
      </c>
      <c r="CA292" s="24">
        <v>2</v>
      </c>
      <c r="CB292" s="24">
        <v>2</v>
      </c>
      <c r="CC292" s="24">
        <v>2</v>
      </c>
      <c r="CD292" s="24">
        <v>2</v>
      </c>
      <c r="CE292" s="24">
        <v>2</v>
      </c>
      <c r="CF292" s="24">
        <v>2</v>
      </c>
      <c r="CG292" s="24">
        <v>2</v>
      </c>
      <c r="CH292" s="24">
        <v>2</v>
      </c>
      <c r="CI292" s="24">
        <v>2</v>
      </c>
      <c r="CJ292" s="24">
        <v>2</v>
      </c>
      <c r="CK292" s="24">
        <v>2</v>
      </c>
      <c r="CL292" s="24">
        <v>2</v>
      </c>
      <c r="CM292" s="57">
        <f t="shared" si="93"/>
        <v>28</v>
      </c>
      <c r="CN292" s="67">
        <f t="shared" si="100"/>
        <v>1</v>
      </c>
      <c r="CO292" s="57">
        <f t="shared" si="95"/>
        <v>0</v>
      </c>
      <c r="CP292" s="67">
        <f t="shared" si="101"/>
        <v>0</v>
      </c>
      <c r="CQ292" s="57">
        <f t="shared" si="97"/>
        <v>0</v>
      </c>
      <c r="CR292" s="67">
        <f t="shared" si="102"/>
        <v>0</v>
      </c>
      <c r="CS292" s="57">
        <f t="shared" si="103"/>
        <v>2</v>
      </c>
      <c r="CT292" s="57" t="str">
        <f t="shared" si="85"/>
        <v>Đạt mục tiêu</v>
      </c>
    </row>
    <row r="293" spans="1:98" ht="51" hidden="1" customHeight="1">
      <c r="A293" s="21">
        <v>287</v>
      </c>
      <c r="B293" s="24"/>
      <c r="C293" s="190"/>
      <c r="D293" s="192"/>
      <c r="E293" s="190"/>
      <c r="F293" s="192"/>
      <c r="G293" s="20" t="s">
        <v>1323</v>
      </c>
      <c r="H293" s="20" t="s">
        <v>1324</v>
      </c>
      <c r="I293" s="52" t="s">
        <v>780</v>
      </c>
      <c r="J293" s="24" t="s">
        <v>497</v>
      </c>
      <c r="K293" s="52" t="s">
        <v>344</v>
      </c>
      <c r="L293" s="24" t="s">
        <v>298</v>
      </c>
      <c r="M293" s="24" t="s">
        <v>186</v>
      </c>
      <c r="N293" s="24"/>
      <c r="O293" s="24"/>
      <c r="P293" s="24" t="s">
        <v>186</v>
      </c>
      <c r="Q293" s="24"/>
      <c r="R293" s="24"/>
      <c r="S293" s="21"/>
      <c r="T293" s="24"/>
      <c r="U293" s="24"/>
      <c r="V293" s="24"/>
      <c r="W293" s="24"/>
      <c r="X293" s="24"/>
      <c r="Y293" s="28">
        <f t="shared" si="104"/>
        <v>1</v>
      </c>
      <c r="Z293" s="24"/>
      <c r="AA293" s="93"/>
      <c r="AB293" s="24"/>
      <c r="AC293" s="24"/>
      <c r="AD293" s="24"/>
      <c r="AE293" s="24"/>
      <c r="AF293" s="24"/>
      <c r="AG293" s="24" t="s">
        <v>757</v>
      </c>
      <c r="AH293" s="24" t="s">
        <v>757</v>
      </c>
      <c r="AI293" s="24" t="s">
        <v>757</v>
      </c>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v>2</v>
      </c>
      <c r="BL293" s="24">
        <v>2</v>
      </c>
      <c r="BM293" s="24">
        <v>2</v>
      </c>
      <c r="BN293" s="24">
        <v>2</v>
      </c>
      <c r="BO293" s="24">
        <v>2</v>
      </c>
      <c r="BP293" s="24">
        <v>2</v>
      </c>
      <c r="BQ293" s="24">
        <v>2</v>
      </c>
      <c r="BR293" s="24">
        <v>2</v>
      </c>
      <c r="BS293" s="24">
        <v>2</v>
      </c>
      <c r="BT293" s="24">
        <v>2</v>
      </c>
      <c r="BU293" s="24">
        <v>2</v>
      </c>
      <c r="BV293" s="24">
        <v>2</v>
      </c>
      <c r="BW293" s="24">
        <v>2</v>
      </c>
      <c r="BX293" s="24">
        <v>1</v>
      </c>
      <c r="BY293" s="24">
        <v>2</v>
      </c>
      <c r="BZ293" s="24">
        <v>1</v>
      </c>
      <c r="CA293" s="24">
        <v>2</v>
      </c>
      <c r="CB293" s="24">
        <v>2</v>
      </c>
      <c r="CC293" s="24">
        <v>1</v>
      </c>
      <c r="CD293" s="24">
        <v>1</v>
      </c>
      <c r="CE293" s="24">
        <v>1</v>
      </c>
      <c r="CF293" s="24">
        <v>2</v>
      </c>
      <c r="CG293" s="24">
        <v>2</v>
      </c>
      <c r="CH293" s="24">
        <v>2</v>
      </c>
      <c r="CI293" s="24">
        <v>2</v>
      </c>
      <c r="CJ293" s="24">
        <v>2</v>
      </c>
      <c r="CK293" s="24">
        <v>1</v>
      </c>
      <c r="CL293" s="24">
        <v>1</v>
      </c>
      <c r="CM293" s="57">
        <f t="shared" si="93"/>
        <v>21</v>
      </c>
      <c r="CN293" s="67">
        <f t="shared" si="100"/>
        <v>0.75</v>
      </c>
      <c r="CO293" s="57">
        <f t="shared" si="95"/>
        <v>7</v>
      </c>
      <c r="CP293" s="67">
        <f t="shared" si="101"/>
        <v>0.25</v>
      </c>
      <c r="CQ293" s="57">
        <f t="shared" si="97"/>
        <v>0</v>
      </c>
      <c r="CR293" s="67">
        <f t="shared" si="102"/>
        <v>0</v>
      </c>
      <c r="CS293" s="57">
        <f t="shared" si="103"/>
        <v>1.75</v>
      </c>
      <c r="CT293" s="57" t="str">
        <f>IF(CS293&gt;=1.6,"Đạt mục tiêu",IF(CS293&gt;=1,"Cần cố gắng","Chưa đạt"))</f>
        <v>Đạt mục tiêu</v>
      </c>
    </row>
    <row r="294" spans="1:98" ht="51" hidden="1" customHeight="1">
      <c r="A294" s="21">
        <v>288</v>
      </c>
      <c r="B294" s="24"/>
      <c r="C294" s="190"/>
      <c r="D294" s="192"/>
      <c r="E294" s="190"/>
      <c r="F294" s="192"/>
      <c r="G294" s="20" t="s">
        <v>697</v>
      </c>
      <c r="H294" s="20" t="s">
        <v>1035</v>
      </c>
      <c r="I294" s="52" t="s">
        <v>780</v>
      </c>
      <c r="J294" s="24" t="s">
        <v>497</v>
      </c>
      <c r="K294" s="52" t="s">
        <v>344</v>
      </c>
      <c r="L294" s="24" t="s">
        <v>298</v>
      </c>
      <c r="M294" s="24" t="s">
        <v>186</v>
      </c>
      <c r="N294" s="24"/>
      <c r="O294" s="24"/>
      <c r="P294" s="24"/>
      <c r="Q294" s="24" t="s">
        <v>186</v>
      </c>
      <c r="R294" s="24"/>
      <c r="S294" s="21"/>
      <c r="T294" s="24"/>
      <c r="U294" s="24"/>
      <c r="V294" s="24"/>
      <c r="W294" s="24"/>
      <c r="X294" s="24"/>
      <c r="Y294" s="28">
        <f t="shared" si="104"/>
        <v>1</v>
      </c>
      <c r="Z294" s="24"/>
      <c r="AA294" s="91"/>
      <c r="AB294" s="24"/>
      <c r="AC294" s="24"/>
      <c r="AD294" s="24"/>
      <c r="AE294" s="24"/>
      <c r="AF294" s="24"/>
      <c r="AG294" s="24"/>
      <c r="AH294" s="24"/>
      <c r="AI294" s="24"/>
      <c r="AJ294" s="24" t="s">
        <v>757</v>
      </c>
      <c r="AK294" s="24" t="s">
        <v>757</v>
      </c>
      <c r="AL294" s="24" t="s">
        <v>757</v>
      </c>
      <c r="AM294" s="24" t="s">
        <v>757</v>
      </c>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v>2</v>
      </c>
      <c r="BL294" s="24">
        <v>2</v>
      </c>
      <c r="BM294" s="24">
        <v>2</v>
      </c>
      <c r="BN294" s="24">
        <v>2</v>
      </c>
      <c r="BO294" s="24">
        <v>2</v>
      </c>
      <c r="BP294" s="24">
        <v>2</v>
      </c>
      <c r="BQ294" s="24">
        <v>2</v>
      </c>
      <c r="BR294" s="24">
        <v>2</v>
      </c>
      <c r="BS294" s="24">
        <v>2</v>
      </c>
      <c r="BT294" s="24">
        <v>2</v>
      </c>
      <c r="BU294" s="24">
        <v>2</v>
      </c>
      <c r="BV294" s="24">
        <v>2</v>
      </c>
      <c r="BW294" s="24">
        <v>2</v>
      </c>
      <c r="BX294" s="24">
        <v>2</v>
      </c>
      <c r="BY294" s="24">
        <v>2</v>
      </c>
      <c r="BZ294" s="24">
        <v>2</v>
      </c>
      <c r="CA294" s="24">
        <v>2</v>
      </c>
      <c r="CB294" s="24">
        <v>2</v>
      </c>
      <c r="CC294" s="24">
        <v>2</v>
      </c>
      <c r="CD294" s="24">
        <v>2</v>
      </c>
      <c r="CE294" s="24">
        <v>2</v>
      </c>
      <c r="CF294" s="24">
        <v>2</v>
      </c>
      <c r="CG294" s="24">
        <v>2</v>
      </c>
      <c r="CH294" s="24">
        <v>2</v>
      </c>
      <c r="CI294" s="24">
        <v>2</v>
      </c>
      <c r="CJ294" s="24">
        <v>2</v>
      </c>
      <c r="CK294" s="24">
        <v>2</v>
      </c>
      <c r="CL294" s="24">
        <v>2</v>
      </c>
      <c r="CM294" s="57">
        <f t="shared" si="93"/>
        <v>28</v>
      </c>
      <c r="CN294" s="67">
        <f t="shared" si="100"/>
        <v>1</v>
      </c>
      <c r="CO294" s="57">
        <f t="shared" si="95"/>
        <v>0</v>
      </c>
      <c r="CP294" s="67">
        <f t="shared" si="101"/>
        <v>0</v>
      </c>
      <c r="CQ294" s="57">
        <f t="shared" si="97"/>
        <v>0</v>
      </c>
      <c r="CR294" s="67">
        <f t="shared" si="102"/>
        <v>0</v>
      </c>
      <c r="CS294" s="57">
        <f t="shared" si="103"/>
        <v>2</v>
      </c>
      <c r="CT294" s="57" t="str">
        <f t="shared" si="85"/>
        <v>Đạt mục tiêu</v>
      </c>
    </row>
    <row r="295" spans="1:98" ht="51" hidden="1" customHeight="1">
      <c r="A295" s="21">
        <v>289</v>
      </c>
      <c r="B295" s="24"/>
      <c r="C295" s="190"/>
      <c r="D295" s="192"/>
      <c r="E295" s="190"/>
      <c r="F295" s="192"/>
      <c r="G295" s="20" t="s">
        <v>1338</v>
      </c>
      <c r="H295" s="20" t="s">
        <v>1339</v>
      </c>
      <c r="I295" s="52" t="s">
        <v>780</v>
      </c>
      <c r="J295" s="24" t="s">
        <v>497</v>
      </c>
      <c r="K295" s="52" t="s">
        <v>344</v>
      </c>
      <c r="L295" s="24" t="s">
        <v>298</v>
      </c>
      <c r="M295" s="24" t="s">
        <v>186</v>
      </c>
      <c r="N295" s="24"/>
      <c r="O295" s="24"/>
      <c r="P295" s="24"/>
      <c r="Q295" s="24"/>
      <c r="R295" s="24"/>
      <c r="S295" s="21" t="s">
        <v>186</v>
      </c>
      <c r="T295" s="24"/>
      <c r="U295" s="24"/>
      <c r="V295" s="24"/>
      <c r="W295" s="24"/>
      <c r="X295" s="24"/>
      <c r="Y295" s="28">
        <f t="shared" si="104"/>
        <v>1</v>
      </c>
      <c r="Z295" s="24"/>
      <c r="AA295" s="91"/>
      <c r="AB295" s="24"/>
      <c r="AC295" s="24"/>
      <c r="AD295" s="24"/>
      <c r="AE295" s="24"/>
      <c r="AF295" s="24"/>
      <c r="AG295" s="24"/>
      <c r="AH295" s="24"/>
      <c r="AI295" s="24"/>
      <c r="AJ295" s="24"/>
      <c r="AK295" s="24"/>
      <c r="AL295" s="24"/>
      <c r="AM295" s="24"/>
      <c r="AN295" s="24"/>
      <c r="AO295" s="24"/>
      <c r="AP295" s="24"/>
      <c r="AQ295" s="24"/>
      <c r="AR295" s="24" t="s">
        <v>757</v>
      </c>
      <c r="AS295" s="24" t="s">
        <v>757</v>
      </c>
      <c r="AT295" s="24"/>
      <c r="AU295" s="24"/>
      <c r="AV295" s="24"/>
      <c r="AW295" s="24"/>
      <c r="AX295" s="24"/>
      <c r="AY295" s="24"/>
      <c r="AZ295" s="24"/>
      <c r="BA295" s="24"/>
      <c r="BB295" s="24"/>
      <c r="BC295" s="24"/>
      <c r="BD295" s="24"/>
      <c r="BE295" s="24"/>
      <c r="BF295" s="24"/>
      <c r="BG295" s="24"/>
      <c r="BH295" s="24"/>
      <c r="BI295" s="24"/>
      <c r="BJ295" s="24"/>
      <c r="BK295" s="24">
        <v>2</v>
      </c>
      <c r="BL295" s="24">
        <v>2</v>
      </c>
      <c r="BM295" s="24">
        <v>2</v>
      </c>
      <c r="BN295" s="24">
        <v>2</v>
      </c>
      <c r="BO295" s="24">
        <v>2</v>
      </c>
      <c r="BP295" s="24">
        <v>2</v>
      </c>
      <c r="BQ295" s="24">
        <v>2</v>
      </c>
      <c r="BR295" s="24">
        <v>2</v>
      </c>
      <c r="BS295" s="24">
        <v>2</v>
      </c>
      <c r="BT295" s="24">
        <v>2</v>
      </c>
      <c r="BU295" s="24">
        <v>2</v>
      </c>
      <c r="BV295" s="24">
        <v>2</v>
      </c>
      <c r="BW295" s="24">
        <v>2</v>
      </c>
      <c r="BX295" s="24">
        <v>2</v>
      </c>
      <c r="BY295" s="24">
        <v>2</v>
      </c>
      <c r="BZ295" s="24">
        <v>1</v>
      </c>
      <c r="CA295" s="24">
        <v>2</v>
      </c>
      <c r="CB295" s="24">
        <v>2</v>
      </c>
      <c r="CC295" s="24">
        <v>2</v>
      </c>
      <c r="CD295" s="24">
        <v>2</v>
      </c>
      <c r="CE295" s="24">
        <v>2</v>
      </c>
      <c r="CF295" s="24">
        <v>2</v>
      </c>
      <c r="CG295" s="24">
        <v>2</v>
      </c>
      <c r="CH295" s="24">
        <v>2</v>
      </c>
      <c r="CI295" s="24">
        <v>2</v>
      </c>
      <c r="CJ295" s="24">
        <v>2</v>
      </c>
      <c r="CK295" s="24">
        <v>1</v>
      </c>
      <c r="CL295" s="24">
        <v>2</v>
      </c>
      <c r="CM295" s="57">
        <f t="shared" si="93"/>
        <v>26</v>
      </c>
      <c r="CN295" s="67">
        <f t="shared" si="100"/>
        <v>0.9285714285714286</v>
      </c>
      <c r="CO295" s="57">
        <f t="shared" si="95"/>
        <v>2</v>
      </c>
      <c r="CP295" s="67">
        <f t="shared" si="101"/>
        <v>7.1428571428571425E-2</v>
      </c>
      <c r="CQ295" s="57">
        <f t="shared" si="97"/>
        <v>0</v>
      </c>
      <c r="CR295" s="67">
        <f t="shared" si="102"/>
        <v>0</v>
      </c>
      <c r="CS295" s="57">
        <f t="shared" si="103"/>
        <v>1.9285714285714286</v>
      </c>
      <c r="CT295" s="57" t="str">
        <f>IF(CS295&gt;=1.6,"Đạt mục tiêu",IF(CS295&gt;=1,"Cần cố gắng","Chưa đạt"))</f>
        <v>Đạt mục tiêu</v>
      </c>
    </row>
    <row r="296" spans="1:98" ht="51" hidden="1" customHeight="1">
      <c r="A296" s="21">
        <v>290</v>
      </c>
      <c r="B296" s="24"/>
      <c r="C296" s="190"/>
      <c r="D296" s="192"/>
      <c r="E296" s="190"/>
      <c r="F296" s="192"/>
      <c r="G296" s="20" t="s">
        <v>595</v>
      </c>
      <c r="H296" s="20" t="s">
        <v>1037</v>
      </c>
      <c r="I296" s="52" t="s">
        <v>780</v>
      </c>
      <c r="J296" s="24" t="s">
        <v>497</v>
      </c>
      <c r="K296" s="52" t="s">
        <v>344</v>
      </c>
      <c r="L296" s="24" t="s">
        <v>298</v>
      </c>
      <c r="M296" s="24" t="s">
        <v>186</v>
      </c>
      <c r="N296" s="24"/>
      <c r="O296" s="24"/>
      <c r="P296" s="24"/>
      <c r="Q296" s="24"/>
      <c r="R296" s="24" t="s">
        <v>186</v>
      </c>
      <c r="S296" s="21"/>
      <c r="T296" s="24"/>
      <c r="U296" s="24"/>
      <c r="V296" s="24"/>
      <c r="W296" s="24"/>
      <c r="X296" s="24"/>
      <c r="Y296" s="28">
        <f t="shared" si="104"/>
        <v>1</v>
      </c>
      <c r="Z296" s="24"/>
      <c r="AA296" s="91"/>
      <c r="AB296" s="24"/>
      <c r="AC296" s="24"/>
      <c r="AD296" s="24"/>
      <c r="AE296" s="24"/>
      <c r="AF296" s="24"/>
      <c r="AG296" s="24"/>
      <c r="AH296" s="24"/>
      <c r="AI296" s="24"/>
      <c r="AJ296" s="24"/>
      <c r="AK296" s="24"/>
      <c r="AL296" s="24"/>
      <c r="AM296" s="24"/>
      <c r="AN296" s="24" t="s">
        <v>757</v>
      </c>
      <c r="AO296" s="24" t="s">
        <v>757</v>
      </c>
      <c r="AP296" s="24" t="s">
        <v>757</v>
      </c>
      <c r="AQ296" s="24" t="s">
        <v>757</v>
      </c>
      <c r="AR296" s="24"/>
      <c r="AS296" s="24"/>
      <c r="AT296" s="24"/>
      <c r="AU296" s="24"/>
      <c r="AV296" s="24"/>
      <c r="AW296" s="24"/>
      <c r="AX296" s="24"/>
      <c r="AY296" s="24"/>
      <c r="AZ296" s="24"/>
      <c r="BA296" s="24"/>
      <c r="BB296" s="24"/>
      <c r="BC296" s="24"/>
      <c r="BD296" s="24"/>
      <c r="BE296" s="24"/>
      <c r="BF296" s="24"/>
      <c r="BG296" s="24"/>
      <c r="BH296" s="24"/>
      <c r="BI296" s="24"/>
      <c r="BJ296" s="24"/>
      <c r="BK296" s="24">
        <v>2</v>
      </c>
      <c r="BL296" s="24">
        <v>2</v>
      </c>
      <c r="BM296" s="24">
        <v>2</v>
      </c>
      <c r="BN296" s="24">
        <v>1</v>
      </c>
      <c r="BO296" s="24">
        <v>1</v>
      </c>
      <c r="BP296" s="24">
        <v>2</v>
      </c>
      <c r="BQ296" s="24">
        <v>2</v>
      </c>
      <c r="BR296" s="24">
        <v>2</v>
      </c>
      <c r="BS296" s="24">
        <v>2</v>
      </c>
      <c r="BT296" s="24">
        <v>2</v>
      </c>
      <c r="BU296" s="24">
        <v>2</v>
      </c>
      <c r="BV296" s="24">
        <v>2</v>
      </c>
      <c r="BW296" s="24">
        <v>2</v>
      </c>
      <c r="BX296" s="24">
        <v>2</v>
      </c>
      <c r="BY296" s="24">
        <v>2</v>
      </c>
      <c r="BZ296" s="24">
        <v>1</v>
      </c>
      <c r="CA296" s="24">
        <v>2</v>
      </c>
      <c r="CB296" s="24">
        <v>2</v>
      </c>
      <c r="CC296" s="24">
        <v>2</v>
      </c>
      <c r="CD296" s="24">
        <v>2</v>
      </c>
      <c r="CE296" s="24">
        <v>2</v>
      </c>
      <c r="CF296" s="24">
        <v>2</v>
      </c>
      <c r="CG296" s="24">
        <v>2</v>
      </c>
      <c r="CH296" s="24">
        <v>2</v>
      </c>
      <c r="CI296" s="24">
        <v>2</v>
      </c>
      <c r="CJ296" s="24">
        <v>2</v>
      </c>
      <c r="CK296" s="24">
        <v>1</v>
      </c>
      <c r="CL296" s="24">
        <v>2</v>
      </c>
      <c r="CM296" s="57">
        <f t="shared" si="93"/>
        <v>24</v>
      </c>
      <c r="CN296" s="67">
        <f t="shared" si="100"/>
        <v>0.8571428571428571</v>
      </c>
      <c r="CO296" s="57">
        <f t="shared" si="95"/>
        <v>4</v>
      </c>
      <c r="CP296" s="67">
        <f t="shared" si="101"/>
        <v>0.14285714285714285</v>
      </c>
      <c r="CQ296" s="57">
        <f t="shared" si="97"/>
        <v>0</v>
      </c>
      <c r="CR296" s="67">
        <f t="shared" si="102"/>
        <v>0</v>
      </c>
      <c r="CS296" s="57">
        <f t="shared" si="103"/>
        <v>1.8571428571428572</v>
      </c>
      <c r="CT296" s="57" t="str">
        <f t="shared" si="85"/>
        <v>Đạt mục tiêu</v>
      </c>
    </row>
    <row r="297" spans="1:98" ht="51" hidden="1" customHeight="1">
      <c r="A297" s="21">
        <v>291</v>
      </c>
      <c r="B297" s="24"/>
      <c r="C297" s="190"/>
      <c r="D297" s="192"/>
      <c r="E297" s="190"/>
      <c r="F297" s="192"/>
      <c r="G297" s="20" t="s">
        <v>596</v>
      </c>
      <c r="H297" s="20" t="s">
        <v>1038</v>
      </c>
      <c r="I297" s="52" t="s">
        <v>780</v>
      </c>
      <c r="J297" s="24" t="s">
        <v>497</v>
      </c>
      <c r="K297" s="52" t="s">
        <v>344</v>
      </c>
      <c r="L297" s="24" t="s">
        <v>298</v>
      </c>
      <c r="M297" s="24" t="s">
        <v>186</v>
      </c>
      <c r="N297" s="24"/>
      <c r="O297" s="24"/>
      <c r="P297" s="24"/>
      <c r="Q297" s="24"/>
      <c r="R297" s="24"/>
      <c r="S297" s="21"/>
      <c r="T297" s="24"/>
      <c r="U297" s="24" t="s">
        <v>186</v>
      </c>
      <c r="V297" s="24"/>
      <c r="W297" s="24"/>
      <c r="X297" s="24"/>
      <c r="Y297" s="28">
        <f t="shared" si="104"/>
        <v>1</v>
      </c>
      <c r="Z297" s="24"/>
      <c r="AA297" s="91"/>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t="s">
        <v>757</v>
      </c>
      <c r="AY297" s="24" t="s">
        <v>757</v>
      </c>
      <c r="AZ297" s="24" t="s">
        <v>757</v>
      </c>
      <c r="BA297" s="24" t="s">
        <v>757</v>
      </c>
      <c r="BB297" s="24"/>
      <c r="BC297" s="24"/>
      <c r="BD297" s="24"/>
      <c r="BE297" s="24"/>
      <c r="BF297" s="24"/>
      <c r="BG297" s="24"/>
      <c r="BH297" s="24"/>
      <c r="BI297" s="24"/>
      <c r="BJ297" s="24"/>
      <c r="BK297" s="24">
        <v>2</v>
      </c>
      <c r="BL297" s="24">
        <v>2</v>
      </c>
      <c r="BM297" s="24">
        <v>2</v>
      </c>
      <c r="BN297" s="24">
        <v>2</v>
      </c>
      <c r="BO297" s="24">
        <v>2</v>
      </c>
      <c r="BP297" s="24">
        <v>2</v>
      </c>
      <c r="BQ297" s="24">
        <v>2</v>
      </c>
      <c r="BR297" s="24">
        <v>2</v>
      </c>
      <c r="BS297" s="24">
        <v>2</v>
      </c>
      <c r="BT297" s="24">
        <v>2</v>
      </c>
      <c r="BU297" s="24">
        <v>2</v>
      </c>
      <c r="BV297" s="24">
        <v>2</v>
      </c>
      <c r="BW297" s="24">
        <v>2</v>
      </c>
      <c r="BX297" s="24">
        <v>2</v>
      </c>
      <c r="BY297" s="24">
        <v>2</v>
      </c>
      <c r="BZ297" s="24">
        <v>2</v>
      </c>
      <c r="CA297" s="24">
        <v>2</v>
      </c>
      <c r="CB297" s="24">
        <v>2</v>
      </c>
      <c r="CC297" s="24">
        <v>2</v>
      </c>
      <c r="CD297" s="24">
        <v>2</v>
      </c>
      <c r="CE297" s="24">
        <v>2</v>
      </c>
      <c r="CF297" s="24">
        <v>2</v>
      </c>
      <c r="CG297" s="24">
        <v>2</v>
      </c>
      <c r="CH297" s="24">
        <v>2</v>
      </c>
      <c r="CI297" s="24">
        <v>2</v>
      </c>
      <c r="CJ297" s="24">
        <v>2</v>
      </c>
      <c r="CK297" s="24">
        <v>2</v>
      </c>
      <c r="CL297" s="24">
        <v>2</v>
      </c>
      <c r="CM297" s="57">
        <f t="shared" si="93"/>
        <v>28</v>
      </c>
      <c r="CN297" s="67">
        <f t="shared" si="100"/>
        <v>1</v>
      </c>
      <c r="CO297" s="57">
        <f t="shared" si="95"/>
        <v>0</v>
      </c>
      <c r="CP297" s="67">
        <f t="shared" si="101"/>
        <v>0</v>
      </c>
      <c r="CQ297" s="57">
        <f t="shared" si="97"/>
        <v>0</v>
      </c>
      <c r="CR297" s="67">
        <f t="shared" si="102"/>
        <v>0</v>
      </c>
      <c r="CS297" s="57">
        <f t="shared" si="103"/>
        <v>2</v>
      </c>
      <c r="CT297" s="57" t="str">
        <f t="shared" si="85"/>
        <v>Đạt mục tiêu</v>
      </c>
    </row>
    <row r="298" spans="1:98" ht="51" hidden="1" customHeight="1">
      <c r="A298" s="21">
        <v>292</v>
      </c>
      <c r="B298" s="24"/>
      <c r="C298" s="190"/>
      <c r="D298" s="192"/>
      <c r="E298" s="190"/>
      <c r="F298" s="192"/>
      <c r="G298" s="20" t="s">
        <v>597</v>
      </c>
      <c r="H298" s="20" t="s">
        <v>1039</v>
      </c>
      <c r="I298" s="52" t="s">
        <v>780</v>
      </c>
      <c r="J298" s="24" t="s">
        <v>497</v>
      </c>
      <c r="K298" s="52" t="s">
        <v>344</v>
      </c>
      <c r="L298" s="24" t="s">
        <v>298</v>
      </c>
      <c r="M298" s="24" t="s">
        <v>186</v>
      </c>
      <c r="N298" s="24"/>
      <c r="O298" s="24"/>
      <c r="P298" s="24"/>
      <c r="Q298" s="24"/>
      <c r="R298" s="24"/>
      <c r="S298" s="21"/>
      <c r="T298" s="24"/>
      <c r="U298" s="24" t="s">
        <v>186</v>
      </c>
      <c r="V298" s="24"/>
      <c r="W298" s="24"/>
      <c r="X298" s="24"/>
      <c r="Y298" s="28">
        <f t="shared" si="104"/>
        <v>1</v>
      </c>
      <c r="Z298" s="24"/>
      <c r="AA298" s="93"/>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t="s">
        <v>757</v>
      </c>
      <c r="AY298" s="24" t="s">
        <v>757</v>
      </c>
      <c r="AZ298" s="24" t="s">
        <v>757</v>
      </c>
      <c r="BA298" s="24" t="s">
        <v>757</v>
      </c>
      <c r="BB298" s="24"/>
      <c r="BC298" s="24"/>
      <c r="BD298" s="24"/>
      <c r="BE298" s="24"/>
      <c r="BF298" s="24"/>
      <c r="BG298" s="24"/>
      <c r="BH298" s="24"/>
      <c r="BI298" s="24"/>
      <c r="BJ298" s="24"/>
      <c r="BK298" s="24">
        <v>2</v>
      </c>
      <c r="BL298" s="24">
        <v>2</v>
      </c>
      <c r="BM298" s="24">
        <v>2</v>
      </c>
      <c r="BN298" s="24">
        <v>1</v>
      </c>
      <c r="BO298" s="24">
        <v>2</v>
      </c>
      <c r="BP298" s="24">
        <v>2</v>
      </c>
      <c r="BQ298" s="24">
        <v>2</v>
      </c>
      <c r="BR298" s="24">
        <v>2</v>
      </c>
      <c r="BS298" s="24">
        <v>2</v>
      </c>
      <c r="BT298" s="24">
        <v>2</v>
      </c>
      <c r="BU298" s="24">
        <v>2</v>
      </c>
      <c r="BV298" s="24">
        <v>2</v>
      </c>
      <c r="BW298" s="24">
        <v>2</v>
      </c>
      <c r="BX298" s="24">
        <v>2</v>
      </c>
      <c r="BY298" s="24">
        <v>2</v>
      </c>
      <c r="BZ298" s="24">
        <v>2</v>
      </c>
      <c r="CA298" s="24">
        <v>2</v>
      </c>
      <c r="CB298" s="24">
        <v>2</v>
      </c>
      <c r="CC298" s="24">
        <v>2</v>
      </c>
      <c r="CD298" s="24">
        <v>2</v>
      </c>
      <c r="CE298" s="24">
        <v>2</v>
      </c>
      <c r="CF298" s="24">
        <v>2</v>
      </c>
      <c r="CG298" s="24">
        <v>2</v>
      </c>
      <c r="CH298" s="24">
        <v>2</v>
      </c>
      <c r="CI298" s="24">
        <v>2</v>
      </c>
      <c r="CJ298" s="24">
        <v>2</v>
      </c>
      <c r="CK298" s="24">
        <v>2</v>
      </c>
      <c r="CL298" s="24">
        <v>2</v>
      </c>
      <c r="CM298" s="57">
        <f t="shared" si="93"/>
        <v>27</v>
      </c>
      <c r="CN298" s="67">
        <f t="shared" si="100"/>
        <v>0.9642857142857143</v>
      </c>
      <c r="CO298" s="57">
        <f t="shared" si="95"/>
        <v>1</v>
      </c>
      <c r="CP298" s="67">
        <f t="shared" si="101"/>
        <v>3.5714285714285712E-2</v>
      </c>
      <c r="CQ298" s="57">
        <f t="shared" si="97"/>
        <v>0</v>
      </c>
      <c r="CR298" s="67">
        <f t="shared" si="102"/>
        <v>0</v>
      </c>
      <c r="CS298" s="57">
        <f t="shared" si="103"/>
        <v>1.9642857142857142</v>
      </c>
      <c r="CT298" s="57" t="str">
        <f t="shared" si="85"/>
        <v>Đạt mục tiêu</v>
      </c>
    </row>
    <row r="299" spans="1:98" ht="43.5" hidden="1" customHeight="1">
      <c r="A299" s="21">
        <v>293</v>
      </c>
      <c r="B299" s="24"/>
      <c r="C299" s="190"/>
      <c r="D299" s="192"/>
      <c r="E299" s="190"/>
      <c r="F299" s="192"/>
      <c r="G299" s="20" t="s">
        <v>600</v>
      </c>
      <c r="H299" s="20" t="s">
        <v>1040</v>
      </c>
      <c r="I299" s="52" t="s">
        <v>780</v>
      </c>
      <c r="J299" s="24" t="s">
        <v>497</v>
      </c>
      <c r="K299" s="52" t="s">
        <v>344</v>
      </c>
      <c r="L299" s="24" t="s">
        <v>298</v>
      </c>
      <c r="M299" s="24" t="s">
        <v>186</v>
      </c>
      <c r="N299" s="24"/>
      <c r="O299" s="24"/>
      <c r="P299" s="24"/>
      <c r="Q299" s="24"/>
      <c r="R299" s="24"/>
      <c r="S299" s="21"/>
      <c r="T299" s="24" t="s">
        <v>186</v>
      </c>
      <c r="U299" s="24"/>
      <c r="V299" s="24"/>
      <c r="W299" s="24"/>
      <c r="X299" s="24"/>
      <c r="Y299" s="28">
        <f t="shared" si="104"/>
        <v>1</v>
      </c>
      <c r="Z299" s="24"/>
      <c r="AA299" s="92"/>
      <c r="AB299" s="24"/>
      <c r="AC299" s="24"/>
      <c r="AD299" s="24"/>
      <c r="AE299" s="24"/>
      <c r="AF299" s="24"/>
      <c r="AG299" s="24"/>
      <c r="AH299" s="24"/>
      <c r="AI299" s="24"/>
      <c r="AJ299" s="24"/>
      <c r="AK299" s="24"/>
      <c r="AL299" s="24"/>
      <c r="AM299" s="24"/>
      <c r="AN299" s="24"/>
      <c r="AO299" s="24"/>
      <c r="AP299" s="24"/>
      <c r="AQ299" s="24"/>
      <c r="AR299" s="24"/>
      <c r="AS299" s="24"/>
      <c r="AT299" s="24" t="s">
        <v>757</v>
      </c>
      <c r="AU299" s="24" t="s">
        <v>757</v>
      </c>
      <c r="AV299" s="24" t="s">
        <v>757</v>
      </c>
      <c r="AW299" s="24" t="s">
        <v>757</v>
      </c>
      <c r="AX299" s="24"/>
      <c r="AY299" s="24"/>
      <c r="AZ299" s="24"/>
      <c r="BA299" s="24"/>
      <c r="BB299" s="24"/>
      <c r="BC299" s="24"/>
      <c r="BD299" s="24"/>
      <c r="BE299" s="24"/>
      <c r="BF299" s="24"/>
      <c r="BG299" s="24"/>
      <c r="BH299" s="24"/>
      <c r="BI299" s="24"/>
      <c r="BJ299" s="24"/>
      <c r="BK299" s="24">
        <v>2</v>
      </c>
      <c r="BL299" s="24">
        <v>2</v>
      </c>
      <c r="BM299" s="24">
        <v>2</v>
      </c>
      <c r="BN299" s="24">
        <v>2</v>
      </c>
      <c r="BO299" s="24">
        <v>2</v>
      </c>
      <c r="BP299" s="24">
        <v>2</v>
      </c>
      <c r="BQ299" s="24">
        <v>2</v>
      </c>
      <c r="BR299" s="24">
        <v>2</v>
      </c>
      <c r="BS299" s="24">
        <v>2</v>
      </c>
      <c r="BT299" s="24">
        <v>2</v>
      </c>
      <c r="BU299" s="24">
        <v>2</v>
      </c>
      <c r="BV299" s="24">
        <v>2</v>
      </c>
      <c r="BW299" s="24">
        <v>2</v>
      </c>
      <c r="BX299" s="24">
        <v>2</v>
      </c>
      <c r="BY299" s="24">
        <v>2</v>
      </c>
      <c r="BZ299" s="24">
        <v>2</v>
      </c>
      <c r="CA299" s="24">
        <v>2</v>
      </c>
      <c r="CB299" s="24">
        <v>2</v>
      </c>
      <c r="CC299" s="24">
        <v>2</v>
      </c>
      <c r="CD299" s="24">
        <v>2</v>
      </c>
      <c r="CE299" s="24">
        <v>2</v>
      </c>
      <c r="CF299" s="24">
        <v>2</v>
      </c>
      <c r="CG299" s="24">
        <v>2</v>
      </c>
      <c r="CH299" s="24">
        <v>2</v>
      </c>
      <c r="CI299" s="24">
        <v>2</v>
      </c>
      <c r="CJ299" s="24">
        <v>2</v>
      </c>
      <c r="CK299" s="24">
        <v>2</v>
      </c>
      <c r="CL299" s="24">
        <v>2</v>
      </c>
      <c r="CM299" s="57">
        <f t="shared" si="93"/>
        <v>28</v>
      </c>
      <c r="CN299" s="67">
        <f t="shared" si="100"/>
        <v>1</v>
      </c>
      <c r="CO299" s="57">
        <f t="shared" si="95"/>
        <v>0</v>
      </c>
      <c r="CP299" s="67">
        <f t="shared" si="101"/>
        <v>0</v>
      </c>
      <c r="CQ299" s="57">
        <f t="shared" si="97"/>
        <v>0</v>
      </c>
      <c r="CR299" s="67">
        <f t="shared" si="102"/>
        <v>0</v>
      </c>
      <c r="CS299" s="57">
        <f t="shared" si="103"/>
        <v>2</v>
      </c>
      <c r="CT299" s="57" t="str">
        <f t="shared" si="85"/>
        <v>Đạt mục tiêu</v>
      </c>
    </row>
    <row r="300" spans="1:98" ht="43.5" hidden="1" customHeight="1">
      <c r="A300" s="21">
        <v>294</v>
      </c>
      <c r="B300" s="24"/>
      <c r="C300" s="182"/>
      <c r="D300" s="193"/>
      <c r="E300" s="182"/>
      <c r="F300" s="193"/>
      <c r="G300" s="20" t="s">
        <v>613</v>
      </c>
      <c r="H300" s="20" t="s">
        <v>1041</v>
      </c>
      <c r="I300" s="52" t="s">
        <v>780</v>
      </c>
      <c r="J300" s="24" t="s">
        <v>497</v>
      </c>
      <c r="K300" s="52" t="s">
        <v>344</v>
      </c>
      <c r="L300" s="24" t="s">
        <v>298</v>
      </c>
      <c r="M300" s="24" t="s">
        <v>186</v>
      </c>
      <c r="N300" s="24"/>
      <c r="O300" s="24"/>
      <c r="P300" s="24"/>
      <c r="Q300" s="24"/>
      <c r="R300" s="24"/>
      <c r="S300" s="21"/>
      <c r="T300" s="24"/>
      <c r="U300" s="24"/>
      <c r="V300" s="24"/>
      <c r="W300" s="24" t="s">
        <v>186</v>
      </c>
      <c r="X300" s="24"/>
      <c r="Y300" s="28">
        <f t="shared" si="104"/>
        <v>1</v>
      </c>
      <c r="Z300" s="24"/>
      <c r="AA300" s="92"/>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t="s">
        <v>757</v>
      </c>
      <c r="BF300" s="24" t="s">
        <v>757</v>
      </c>
      <c r="BG300" s="24" t="s">
        <v>757</v>
      </c>
      <c r="BH300" s="24"/>
      <c r="BI300" s="24"/>
      <c r="BJ300" s="24"/>
      <c r="BK300" s="24">
        <v>2</v>
      </c>
      <c r="BL300" s="24">
        <v>2</v>
      </c>
      <c r="BM300" s="24">
        <v>2</v>
      </c>
      <c r="BN300" s="24">
        <v>2</v>
      </c>
      <c r="BO300" s="24">
        <v>2</v>
      </c>
      <c r="BP300" s="24">
        <v>2</v>
      </c>
      <c r="BQ300" s="24">
        <v>2</v>
      </c>
      <c r="BR300" s="24">
        <v>2</v>
      </c>
      <c r="BS300" s="24">
        <v>2</v>
      </c>
      <c r="BT300" s="24">
        <v>2</v>
      </c>
      <c r="BU300" s="24">
        <v>2</v>
      </c>
      <c r="BV300" s="24">
        <v>2</v>
      </c>
      <c r="BW300" s="24">
        <v>2</v>
      </c>
      <c r="BX300" s="24">
        <v>2</v>
      </c>
      <c r="BY300" s="24">
        <v>2</v>
      </c>
      <c r="BZ300" s="24">
        <v>2</v>
      </c>
      <c r="CA300" s="24">
        <v>2</v>
      </c>
      <c r="CB300" s="24">
        <v>2</v>
      </c>
      <c r="CC300" s="24">
        <v>2</v>
      </c>
      <c r="CD300" s="24">
        <v>2</v>
      </c>
      <c r="CE300" s="24">
        <v>2</v>
      </c>
      <c r="CF300" s="24">
        <v>2</v>
      </c>
      <c r="CG300" s="24">
        <v>2</v>
      </c>
      <c r="CH300" s="24">
        <v>2</v>
      </c>
      <c r="CI300" s="24">
        <v>2</v>
      </c>
      <c r="CJ300" s="24">
        <v>2</v>
      </c>
      <c r="CK300" s="24">
        <v>2</v>
      </c>
      <c r="CL300" s="24">
        <v>2</v>
      </c>
      <c r="CM300" s="57">
        <f t="shared" si="93"/>
        <v>28</v>
      </c>
      <c r="CN300" s="67">
        <f t="shared" si="100"/>
        <v>1</v>
      </c>
      <c r="CO300" s="57">
        <f t="shared" si="95"/>
        <v>0</v>
      </c>
      <c r="CP300" s="67">
        <f t="shared" si="101"/>
        <v>0</v>
      </c>
      <c r="CQ300" s="57">
        <f t="shared" si="97"/>
        <v>0</v>
      </c>
      <c r="CR300" s="67">
        <f t="shared" si="102"/>
        <v>0</v>
      </c>
      <c r="CS300" s="57">
        <f t="shared" si="103"/>
        <v>2</v>
      </c>
      <c r="CT300" s="57" t="str">
        <f t="shared" si="85"/>
        <v>Đạt mục tiêu</v>
      </c>
    </row>
    <row r="301" spans="1:98" ht="43.5" hidden="1" customHeight="1">
      <c r="A301" s="21">
        <v>295</v>
      </c>
      <c r="B301" s="24"/>
      <c r="C301" s="181" t="s">
        <v>1371</v>
      </c>
      <c r="D301" s="191" t="s">
        <v>10</v>
      </c>
      <c r="E301" s="181" t="s">
        <v>636</v>
      </c>
      <c r="F301" s="191" t="s">
        <v>10</v>
      </c>
      <c r="G301" s="50" t="s">
        <v>444</v>
      </c>
      <c r="H301" s="50" t="s">
        <v>1044</v>
      </c>
      <c r="I301" s="52" t="s">
        <v>780</v>
      </c>
      <c r="J301" s="24" t="s">
        <v>497</v>
      </c>
      <c r="K301" s="52" t="s">
        <v>344</v>
      </c>
      <c r="L301" s="24" t="s">
        <v>298</v>
      </c>
      <c r="M301" s="24" t="s">
        <v>186</v>
      </c>
      <c r="N301" s="24"/>
      <c r="O301" s="24"/>
      <c r="P301" s="24"/>
      <c r="Q301" s="24"/>
      <c r="R301" s="24"/>
      <c r="S301" s="21"/>
      <c r="T301" s="24"/>
      <c r="U301" s="24"/>
      <c r="V301" s="24" t="s">
        <v>186</v>
      </c>
      <c r="W301" s="24"/>
      <c r="X301" s="24"/>
      <c r="Y301" s="28">
        <f t="shared" si="104"/>
        <v>1</v>
      </c>
      <c r="Z301" s="24"/>
      <c r="AA301" s="92"/>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t="s">
        <v>757</v>
      </c>
      <c r="BC301" s="24" t="s">
        <v>757</v>
      </c>
      <c r="BD301" s="24" t="s">
        <v>757</v>
      </c>
      <c r="BE301" s="24"/>
      <c r="BF301" s="24"/>
      <c r="BG301" s="24"/>
      <c r="BH301" s="24"/>
      <c r="BI301" s="24"/>
      <c r="BJ301" s="24"/>
      <c r="BK301" s="24">
        <v>2</v>
      </c>
      <c r="BL301" s="24">
        <v>2</v>
      </c>
      <c r="BM301" s="24">
        <v>2</v>
      </c>
      <c r="BN301" s="24">
        <v>1</v>
      </c>
      <c r="BO301" s="24">
        <v>2</v>
      </c>
      <c r="BP301" s="24">
        <v>2</v>
      </c>
      <c r="BQ301" s="24">
        <v>2</v>
      </c>
      <c r="BR301" s="24">
        <v>2</v>
      </c>
      <c r="BS301" s="24">
        <v>2</v>
      </c>
      <c r="BT301" s="24">
        <v>2</v>
      </c>
      <c r="BU301" s="24">
        <v>2</v>
      </c>
      <c r="BV301" s="24">
        <v>2</v>
      </c>
      <c r="BW301" s="24">
        <v>2</v>
      </c>
      <c r="BX301" s="24">
        <v>2</v>
      </c>
      <c r="BY301" s="24">
        <v>2</v>
      </c>
      <c r="BZ301" s="24">
        <v>2</v>
      </c>
      <c r="CA301" s="24">
        <v>2</v>
      </c>
      <c r="CB301" s="24">
        <v>2</v>
      </c>
      <c r="CC301" s="24">
        <v>2</v>
      </c>
      <c r="CD301" s="24">
        <v>1</v>
      </c>
      <c r="CE301" s="24">
        <v>2</v>
      </c>
      <c r="CF301" s="24">
        <v>2</v>
      </c>
      <c r="CG301" s="24">
        <v>2</v>
      </c>
      <c r="CH301" s="24">
        <v>2</v>
      </c>
      <c r="CI301" s="24">
        <v>2</v>
      </c>
      <c r="CJ301" s="24">
        <v>2</v>
      </c>
      <c r="CK301" s="24">
        <v>2</v>
      </c>
      <c r="CL301" s="24">
        <v>2</v>
      </c>
      <c r="CM301" s="57">
        <f t="shared" si="93"/>
        <v>26</v>
      </c>
      <c r="CN301" s="67">
        <f t="shared" si="100"/>
        <v>0.9285714285714286</v>
      </c>
      <c r="CO301" s="57">
        <f t="shared" si="95"/>
        <v>2</v>
      </c>
      <c r="CP301" s="67">
        <f t="shared" si="101"/>
        <v>7.1428571428571425E-2</v>
      </c>
      <c r="CQ301" s="57">
        <f t="shared" si="97"/>
        <v>0</v>
      </c>
      <c r="CR301" s="67">
        <f t="shared" si="102"/>
        <v>0</v>
      </c>
      <c r="CS301" s="57">
        <f t="shared" si="103"/>
        <v>1.9285714285714286</v>
      </c>
      <c r="CT301" s="57" t="str">
        <f t="shared" si="85"/>
        <v>Đạt mục tiêu</v>
      </c>
    </row>
    <row r="302" spans="1:98" ht="43.5" hidden="1" customHeight="1">
      <c r="A302" s="21">
        <v>296</v>
      </c>
      <c r="B302" s="24"/>
      <c r="C302" s="190"/>
      <c r="D302" s="192"/>
      <c r="E302" s="190"/>
      <c r="F302" s="192"/>
      <c r="G302" s="50" t="s">
        <v>446</v>
      </c>
      <c r="H302" s="50" t="s">
        <v>1045</v>
      </c>
      <c r="I302" s="52" t="s">
        <v>780</v>
      </c>
      <c r="J302" s="24" t="s">
        <v>497</v>
      </c>
      <c r="K302" s="52" t="s">
        <v>344</v>
      </c>
      <c r="L302" s="24" t="s">
        <v>298</v>
      </c>
      <c r="M302" s="24" t="s">
        <v>186</v>
      </c>
      <c r="N302" s="24"/>
      <c r="O302" s="24"/>
      <c r="P302" s="24"/>
      <c r="Q302" s="24"/>
      <c r="R302" s="24"/>
      <c r="S302" s="21"/>
      <c r="T302" s="24"/>
      <c r="U302" s="24"/>
      <c r="V302" s="24"/>
      <c r="W302" s="24" t="s">
        <v>186</v>
      </c>
      <c r="X302" s="24"/>
      <c r="Y302" s="28">
        <f t="shared" si="104"/>
        <v>1</v>
      </c>
      <c r="Z302" s="24"/>
      <c r="AA302" s="92"/>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t="s">
        <v>757</v>
      </c>
      <c r="BF302" s="24" t="s">
        <v>757</v>
      </c>
      <c r="BG302" s="24" t="s">
        <v>757</v>
      </c>
      <c r="BH302" s="24"/>
      <c r="BI302" s="24"/>
      <c r="BJ302" s="24"/>
      <c r="BK302" s="24">
        <v>2</v>
      </c>
      <c r="BL302" s="24">
        <v>2</v>
      </c>
      <c r="BM302" s="24">
        <v>2</v>
      </c>
      <c r="BN302" s="24">
        <v>2</v>
      </c>
      <c r="BO302" s="24">
        <v>2</v>
      </c>
      <c r="BP302" s="24">
        <v>2</v>
      </c>
      <c r="BQ302" s="24">
        <v>2</v>
      </c>
      <c r="BR302" s="24">
        <v>2</v>
      </c>
      <c r="BS302" s="24">
        <v>2</v>
      </c>
      <c r="BT302" s="24">
        <v>2</v>
      </c>
      <c r="BU302" s="24">
        <v>2</v>
      </c>
      <c r="BV302" s="24">
        <v>2</v>
      </c>
      <c r="BW302" s="24">
        <v>2</v>
      </c>
      <c r="BX302" s="24">
        <v>2</v>
      </c>
      <c r="BY302" s="24">
        <v>2</v>
      </c>
      <c r="BZ302" s="24">
        <v>2</v>
      </c>
      <c r="CA302" s="24">
        <v>2</v>
      </c>
      <c r="CB302" s="24">
        <v>2</v>
      </c>
      <c r="CC302" s="24">
        <v>2</v>
      </c>
      <c r="CD302" s="24">
        <v>2</v>
      </c>
      <c r="CE302" s="24">
        <v>2</v>
      </c>
      <c r="CF302" s="24">
        <v>2</v>
      </c>
      <c r="CG302" s="24">
        <v>2</v>
      </c>
      <c r="CH302" s="24">
        <v>2</v>
      </c>
      <c r="CI302" s="24">
        <v>2</v>
      </c>
      <c r="CJ302" s="24">
        <v>2</v>
      </c>
      <c r="CK302" s="24">
        <v>2</v>
      </c>
      <c r="CL302" s="24">
        <v>2</v>
      </c>
      <c r="CM302" s="57">
        <f t="shared" si="93"/>
        <v>28</v>
      </c>
      <c r="CN302" s="67">
        <f t="shared" si="100"/>
        <v>1</v>
      </c>
      <c r="CO302" s="57">
        <f t="shared" si="95"/>
        <v>0</v>
      </c>
      <c r="CP302" s="67">
        <f t="shared" si="101"/>
        <v>0</v>
      </c>
      <c r="CQ302" s="57">
        <f t="shared" si="97"/>
        <v>0</v>
      </c>
      <c r="CR302" s="67">
        <f t="shared" si="102"/>
        <v>0</v>
      </c>
      <c r="CS302" s="57">
        <f t="shared" si="103"/>
        <v>2</v>
      </c>
      <c r="CT302" s="57" t="str">
        <f t="shared" si="85"/>
        <v>Đạt mục tiêu</v>
      </c>
    </row>
    <row r="303" spans="1:98" ht="50.25" hidden="1" customHeight="1">
      <c r="A303" s="21">
        <v>297</v>
      </c>
      <c r="B303" s="24">
        <v>390</v>
      </c>
      <c r="C303" s="182"/>
      <c r="D303" s="193"/>
      <c r="E303" s="182"/>
      <c r="F303" s="193"/>
      <c r="G303" s="50" t="s">
        <v>1042</v>
      </c>
      <c r="H303" s="50" t="s">
        <v>1372</v>
      </c>
      <c r="I303" s="52" t="s">
        <v>780</v>
      </c>
      <c r="J303" s="24" t="s">
        <v>497</v>
      </c>
      <c r="K303" s="52" t="s">
        <v>344</v>
      </c>
      <c r="L303" s="24" t="s">
        <v>298</v>
      </c>
      <c r="M303" s="24" t="s">
        <v>186</v>
      </c>
      <c r="N303" s="24"/>
      <c r="O303" s="24"/>
      <c r="P303" s="24"/>
      <c r="Q303" s="24"/>
      <c r="R303" s="24"/>
      <c r="S303" s="21"/>
      <c r="T303" s="24"/>
      <c r="U303" s="24"/>
      <c r="V303" s="24"/>
      <c r="W303" s="24"/>
      <c r="X303" s="24" t="s">
        <v>186</v>
      </c>
      <c r="Y303" s="28">
        <f t="shared" si="104"/>
        <v>1</v>
      </c>
      <c r="Z303" s="24"/>
      <c r="AA303" s="91"/>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t="s">
        <v>757</v>
      </c>
      <c r="BI303" s="24" t="s">
        <v>757</v>
      </c>
      <c r="BJ303" s="24" t="s">
        <v>757</v>
      </c>
      <c r="BK303" s="24">
        <v>2</v>
      </c>
      <c r="BL303" s="24">
        <v>2</v>
      </c>
      <c r="BM303" s="24">
        <v>2</v>
      </c>
      <c r="BN303" s="24">
        <v>2</v>
      </c>
      <c r="BO303" s="24">
        <v>2</v>
      </c>
      <c r="BP303" s="24">
        <v>2</v>
      </c>
      <c r="BQ303" s="24">
        <v>2</v>
      </c>
      <c r="BR303" s="24">
        <v>2</v>
      </c>
      <c r="BS303" s="24">
        <v>2</v>
      </c>
      <c r="BT303" s="24">
        <v>2</v>
      </c>
      <c r="BU303" s="24">
        <v>2</v>
      </c>
      <c r="BV303" s="24">
        <v>2</v>
      </c>
      <c r="BW303" s="24">
        <v>2</v>
      </c>
      <c r="BX303" s="24">
        <v>2</v>
      </c>
      <c r="BY303" s="24">
        <v>2</v>
      </c>
      <c r="BZ303" s="24">
        <v>2</v>
      </c>
      <c r="CA303" s="24">
        <v>2</v>
      </c>
      <c r="CB303" s="24">
        <v>2</v>
      </c>
      <c r="CC303" s="24">
        <v>2</v>
      </c>
      <c r="CD303" s="24">
        <v>2</v>
      </c>
      <c r="CE303" s="24">
        <v>2</v>
      </c>
      <c r="CF303" s="24">
        <v>2</v>
      </c>
      <c r="CG303" s="24">
        <v>2</v>
      </c>
      <c r="CH303" s="24">
        <v>2</v>
      </c>
      <c r="CI303" s="24">
        <v>2</v>
      </c>
      <c r="CJ303" s="24">
        <v>2</v>
      </c>
      <c r="CK303" s="24">
        <v>2</v>
      </c>
      <c r="CL303" s="24">
        <v>2</v>
      </c>
      <c r="CM303" s="57">
        <f t="shared" si="93"/>
        <v>28</v>
      </c>
      <c r="CN303" s="67">
        <f t="shared" si="100"/>
        <v>1</v>
      </c>
      <c r="CO303" s="57">
        <f t="shared" si="95"/>
        <v>0</v>
      </c>
      <c r="CP303" s="67">
        <f t="shared" si="101"/>
        <v>0</v>
      </c>
      <c r="CQ303" s="57">
        <f t="shared" si="97"/>
        <v>0</v>
      </c>
      <c r="CR303" s="67">
        <f t="shared" si="102"/>
        <v>0</v>
      </c>
      <c r="CS303" s="57">
        <f t="shared" si="103"/>
        <v>2</v>
      </c>
      <c r="CT303" s="57" t="str">
        <f t="shared" si="85"/>
        <v>Đạt mục tiêu</v>
      </c>
    </row>
    <row r="304" spans="1:98" ht="23.25" customHeight="1">
      <c r="A304" s="21">
        <v>53</v>
      </c>
      <c r="B304" s="28">
        <v>391</v>
      </c>
      <c r="C304" s="198" t="s">
        <v>256</v>
      </c>
      <c r="D304" s="259"/>
      <c r="E304" s="259"/>
      <c r="F304" s="259"/>
      <c r="G304" s="199"/>
      <c r="H304" s="200"/>
      <c r="I304" s="29" t="s">
        <v>361</v>
      </c>
      <c r="J304" s="29" t="s">
        <v>361</v>
      </c>
      <c r="K304" s="29" t="s">
        <v>361</v>
      </c>
      <c r="L304" s="29" t="s">
        <v>361</v>
      </c>
      <c r="M304" s="29" t="s">
        <v>361</v>
      </c>
      <c r="N304" s="29" t="s">
        <v>361</v>
      </c>
      <c r="O304" s="29" t="s">
        <v>361</v>
      </c>
      <c r="P304" s="29" t="s">
        <v>361</v>
      </c>
      <c r="Q304" s="29" t="s">
        <v>361</v>
      </c>
      <c r="R304" s="29" t="s">
        <v>361</v>
      </c>
      <c r="S304" s="31" t="s">
        <v>361</v>
      </c>
      <c r="T304" s="29" t="s">
        <v>361</v>
      </c>
      <c r="U304" s="29" t="s">
        <v>361</v>
      </c>
      <c r="V304" s="29" t="s">
        <v>361</v>
      </c>
      <c r="W304" s="29" t="s">
        <v>361</v>
      </c>
      <c r="X304" s="29" t="s">
        <v>361</v>
      </c>
      <c r="Y304" s="28">
        <f t="shared" si="104"/>
        <v>0</v>
      </c>
      <c r="Z304" s="29"/>
      <c r="AA304" s="91">
        <f>SUM(AA305:AA351)</f>
        <v>14</v>
      </c>
      <c r="AB304" s="29" t="s">
        <v>361</v>
      </c>
      <c r="AC304" s="29" t="s">
        <v>361</v>
      </c>
      <c r="AD304" s="29" t="s">
        <v>361</v>
      </c>
      <c r="AE304" s="29" t="s">
        <v>361</v>
      </c>
      <c r="AF304" s="29" t="s">
        <v>361</v>
      </c>
      <c r="AG304" s="29" t="s">
        <v>361</v>
      </c>
      <c r="AH304" s="29" t="s">
        <v>361</v>
      </c>
      <c r="AI304" s="29" t="s">
        <v>361</v>
      </c>
      <c r="AJ304" s="29" t="s">
        <v>361</v>
      </c>
      <c r="AK304" s="29" t="s">
        <v>361</v>
      </c>
      <c r="AL304" s="29" t="s">
        <v>361</v>
      </c>
      <c r="AM304" s="29" t="s">
        <v>361</v>
      </c>
      <c r="AN304" s="29" t="s">
        <v>361</v>
      </c>
      <c r="AO304" s="29" t="s">
        <v>361</v>
      </c>
      <c r="AP304" s="29" t="s">
        <v>361</v>
      </c>
      <c r="AQ304" s="29" t="s">
        <v>361</v>
      </c>
      <c r="AR304" s="29" t="s">
        <v>361</v>
      </c>
      <c r="AS304" s="29" t="s">
        <v>361</v>
      </c>
      <c r="AT304" s="29" t="s">
        <v>361</v>
      </c>
      <c r="AU304" s="29" t="s">
        <v>361</v>
      </c>
      <c r="AV304" s="29" t="s">
        <v>361</v>
      </c>
      <c r="AW304" s="29" t="s">
        <v>361</v>
      </c>
      <c r="AX304" s="29" t="s">
        <v>361</v>
      </c>
      <c r="AY304" s="29" t="s">
        <v>361</v>
      </c>
      <c r="AZ304" s="29" t="s">
        <v>361</v>
      </c>
      <c r="BA304" s="29" t="s">
        <v>361</v>
      </c>
      <c r="BB304" s="29" t="s">
        <v>361</v>
      </c>
      <c r="BC304" s="29" t="s">
        <v>361</v>
      </c>
      <c r="BD304" s="29"/>
      <c r="BE304" s="29" t="s">
        <v>361</v>
      </c>
      <c r="BF304" s="29" t="s">
        <v>361</v>
      </c>
      <c r="BG304" s="29" t="s">
        <v>361</v>
      </c>
      <c r="BH304" s="29" t="s">
        <v>361</v>
      </c>
      <c r="BI304" s="29" t="s">
        <v>361</v>
      </c>
      <c r="BJ304" s="29" t="s">
        <v>361</v>
      </c>
      <c r="BK304" s="29" t="s">
        <v>361</v>
      </c>
      <c r="BL304" s="29" t="s">
        <v>361</v>
      </c>
      <c r="BM304" s="29" t="s">
        <v>361</v>
      </c>
      <c r="BN304" s="29" t="s">
        <v>361</v>
      </c>
      <c r="BO304" s="29" t="s">
        <v>361</v>
      </c>
      <c r="BP304" s="29" t="s">
        <v>361</v>
      </c>
      <c r="BQ304" s="29" t="s">
        <v>361</v>
      </c>
      <c r="BR304" s="29" t="s">
        <v>361</v>
      </c>
      <c r="BS304" s="29" t="s">
        <v>361</v>
      </c>
      <c r="BT304" s="29" t="s">
        <v>361</v>
      </c>
      <c r="BU304" s="29" t="s">
        <v>361</v>
      </c>
      <c r="BV304" s="29" t="s">
        <v>361</v>
      </c>
      <c r="BW304" s="29" t="s">
        <v>361</v>
      </c>
      <c r="BX304" s="29" t="s">
        <v>361</v>
      </c>
      <c r="BY304" s="29" t="s">
        <v>361</v>
      </c>
      <c r="BZ304" s="29" t="s">
        <v>361</v>
      </c>
      <c r="CA304" s="29" t="s">
        <v>361</v>
      </c>
      <c r="CB304" s="29" t="s">
        <v>361</v>
      </c>
      <c r="CC304" s="24">
        <v>2</v>
      </c>
      <c r="CD304" s="24">
        <v>2</v>
      </c>
      <c r="CE304" s="29" t="s">
        <v>361</v>
      </c>
      <c r="CF304" s="29" t="s">
        <v>361</v>
      </c>
      <c r="CG304" s="29" t="s">
        <v>361</v>
      </c>
      <c r="CH304" s="29" t="s">
        <v>361</v>
      </c>
      <c r="CI304" s="29" t="s">
        <v>361</v>
      </c>
      <c r="CJ304" s="29" t="s">
        <v>361</v>
      </c>
      <c r="CK304" s="29" t="s">
        <v>361</v>
      </c>
      <c r="CL304" s="29" t="s">
        <v>361</v>
      </c>
      <c r="CM304" s="29" t="s">
        <v>361</v>
      </c>
      <c r="CN304" s="29" t="s">
        <v>361</v>
      </c>
      <c r="CO304" s="29" t="s">
        <v>361</v>
      </c>
      <c r="CP304" s="29" t="s">
        <v>361</v>
      </c>
      <c r="CQ304" s="29" t="s">
        <v>361</v>
      </c>
      <c r="CR304" s="29" t="s">
        <v>361</v>
      </c>
      <c r="CS304" s="29" t="s">
        <v>361</v>
      </c>
      <c r="CT304" s="29" t="s">
        <v>361</v>
      </c>
    </row>
    <row r="305" spans="1:98" ht="64.5" customHeight="1">
      <c r="A305" s="21">
        <v>54</v>
      </c>
      <c r="B305" s="24">
        <v>394</v>
      </c>
      <c r="C305" s="181" t="s">
        <v>211</v>
      </c>
      <c r="D305" s="191" t="s">
        <v>10</v>
      </c>
      <c r="E305" s="181" t="s">
        <v>53</v>
      </c>
      <c r="F305" s="191" t="s">
        <v>12</v>
      </c>
      <c r="G305" s="20" t="s">
        <v>906</v>
      </c>
      <c r="H305" s="20" t="s">
        <v>904</v>
      </c>
      <c r="I305" s="52" t="s">
        <v>780</v>
      </c>
      <c r="J305" s="24" t="s">
        <v>497</v>
      </c>
      <c r="K305" s="52" t="s">
        <v>344</v>
      </c>
      <c r="L305" s="24" t="s">
        <v>298</v>
      </c>
      <c r="M305" s="24" t="s">
        <v>186</v>
      </c>
      <c r="N305" s="24" t="s">
        <v>186</v>
      </c>
      <c r="O305" s="24"/>
      <c r="P305" s="24"/>
      <c r="Q305" s="24"/>
      <c r="R305" s="24"/>
      <c r="S305" s="21"/>
      <c r="T305" s="24"/>
      <c r="U305" s="24"/>
      <c r="V305" s="24"/>
      <c r="W305" s="24"/>
      <c r="X305" s="24"/>
      <c r="Y305" s="28">
        <f t="shared" si="104"/>
        <v>1</v>
      </c>
      <c r="Z305" s="24"/>
      <c r="AA305" s="91"/>
      <c r="AB305" s="24" t="s">
        <v>757</v>
      </c>
      <c r="AC305" s="24" t="s">
        <v>757</v>
      </c>
      <c r="AD305" s="24" t="s">
        <v>757</v>
      </c>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v>2</v>
      </c>
      <c r="BL305" s="24">
        <v>2</v>
      </c>
      <c r="BM305" s="24">
        <v>2</v>
      </c>
      <c r="BN305" s="57">
        <v>2</v>
      </c>
      <c r="BO305" s="57">
        <v>2</v>
      </c>
      <c r="BP305" s="24">
        <v>2</v>
      </c>
      <c r="BQ305" s="24">
        <v>2</v>
      </c>
      <c r="BR305" s="24">
        <v>2</v>
      </c>
      <c r="BS305" s="24">
        <v>2</v>
      </c>
      <c r="BT305" s="24">
        <v>2</v>
      </c>
      <c r="BU305" s="24">
        <v>2</v>
      </c>
      <c r="BV305" s="24">
        <v>2</v>
      </c>
      <c r="BW305" s="24">
        <v>2</v>
      </c>
      <c r="BX305" s="24">
        <v>1</v>
      </c>
      <c r="BY305" s="24">
        <v>2</v>
      </c>
      <c r="BZ305" s="24">
        <v>1</v>
      </c>
      <c r="CA305" s="24">
        <v>2</v>
      </c>
      <c r="CB305" s="24">
        <v>2</v>
      </c>
      <c r="CC305" s="57">
        <v>2</v>
      </c>
      <c r="CD305" s="57">
        <v>2</v>
      </c>
      <c r="CE305" s="57">
        <v>2</v>
      </c>
      <c r="CF305" s="24">
        <v>2</v>
      </c>
      <c r="CG305" s="24">
        <v>2</v>
      </c>
      <c r="CH305" s="24">
        <v>2</v>
      </c>
      <c r="CI305" s="24">
        <v>2</v>
      </c>
      <c r="CJ305" s="24">
        <v>2</v>
      </c>
      <c r="CK305" s="24">
        <v>1</v>
      </c>
      <c r="CL305" s="24">
        <v>1</v>
      </c>
      <c r="CM305" s="57">
        <f t="shared" ref="CM305:CM351" si="105">COUNTIF($BK305:$CL305,2)</f>
        <v>24</v>
      </c>
      <c r="CN305" s="67">
        <f t="shared" ref="CN305:CN351" si="106">CM305/COUNTA($BK305:$CL305)</f>
        <v>0.8571428571428571</v>
      </c>
      <c r="CO305" s="57">
        <f t="shared" ref="CO305:CO351" si="107">COUNTIF($BK305:$CL305,1)</f>
        <v>4</v>
      </c>
      <c r="CP305" s="67">
        <f t="shared" ref="CP305:CP351" si="108">CO305/COUNTA($BK305:$CL305)</f>
        <v>0.14285714285714285</v>
      </c>
      <c r="CQ305" s="57">
        <f t="shared" ref="CQ305:CQ351" si="109">COUNTIF($BK305:$CL305,0)</f>
        <v>0</v>
      </c>
      <c r="CR305" s="67">
        <f t="shared" ref="CR305:CR351" si="110">CQ305/COUNTA($BK305:$CL305)</f>
        <v>0</v>
      </c>
      <c r="CS305" s="57">
        <f t="shared" ref="CS305:CS351" si="111">(((CM305*2)+(CO305*1)+(CQ305*0)))/COUNTA($BK305:$CL305)</f>
        <v>1.8571428571428572</v>
      </c>
      <c r="CT305" s="57" t="str">
        <f t="shared" si="85"/>
        <v>Đạt mục tiêu</v>
      </c>
    </row>
    <row r="306" spans="1:98" ht="79.5" hidden="1" customHeight="1">
      <c r="A306" s="21">
        <v>300</v>
      </c>
      <c r="B306" s="24"/>
      <c r="C306" s="182"/>
      <c r="D306" s="193"/>
      <c r="E306" s="182"/>
      <c r="F306" s="193"/>
      <c r="G306" s="20" t="s">
        <v>907</v>
      </c>
      <c r="H306" s="20" t="s">
        <v>905</v>
      </c>
      <c r="I306" s="52" t="s">
        <v>780</v>
      </c>
      <c r="J306" s="24" t="s">
        <v>497</v>
      </c>
      <c r="K306" s="52" t="s">
        <v>344</v>
      </c>
      <c r="L306" s="24" t="s">
        <v>298</v>
      </c>
      <c r="M306" s="24" t="s">
        <v>186</v>
      </c>
      <c r="N306" s="24"/>
      <c r="O306" s="24"/>
      <c r="P306" s="24" t="s">
        <v>186</v>
      </c>
      <c r="Q306" s="24"/>
      <c r="R306" s="24"/>
      <c r="S306" s="21"/>
      <c r="T306" s="24"/>
      <c r="U306" s="24"/>
      <c r="V306" s="24"/>
      <c r="W306" s="24"/>
      <c r="X306" s="24"/>
      <c r="Y306" s="28">
        <f t="shared" si="104"/>
        <v>1</v>
      </c>
      <c r="Z306" s="24"/>
      <c r="AA306" s="91"/>
      <c r="AB306" s="24"/>
      <c r="AC306" s="24"/>
      <c r="AD306" s="24"/>
      <c r="AE306" s="24"/>
      <c r="AF306" s="24"/>
      <c r="AG306" s="24" t="s">
        <v>757</v>
      </c>
      <c r="AH306" s="24" t="s">
        <v>757</v>
      </c>
      <c r="AI306" s="24" t="s">
        <v>757</v>
      </c>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v>2</v>
      </c>
      <c r="BL306" s="24">
        <v>2</v>
      </c>
      <c r="BM306" s="24">
        <v>2</v>
      </c>
      <c r="BN306" s="24">
        <v>2</v>
      </c>
      <c r="BO306" s="24">
        <v>2</v>
      </c>
      <c r="BP306" s="24">
        <v>2</v>
      </c>
      <c r="BQ306" s="24">
        <v>2</v>
      </c>
      <c r="BR306" s="24">
        <v>2</v>
      </c>
      <c r="BS306" s="24">
        <v>2</v>
      </c>
      <c r="BT306" s="24">
        <v>2</v>
      </c>
      <c r="BU306" s="24">
        <v>2</v>
      </c>
      <c r="BV306" s="24">
        <v>2</v>
      </c>
      <c r="BW306" s="24">
        <v>2</v>
      </c>
      <c r="BX306" s="24">
        <v>2</v>
      </c>
      <c r="BY306" s="24">
        <v>2</v>
      </c>
      <c r="BZ306" s="24">
        <v>2</v>
      </c>
      <c r="CA306" s="24">
        <v>2</v>
      </c>
      <c r="CB306" s="24">
        <v>2</v>
      </c>
      <c r="CC306" s="24">
        <v>2</v>
      </c>
      <c r="CD306" s="24">
        <v>2</v>
      </c>
      <c r="CE306" s="24">
        <v>2</v>
      </c>
      <c r="CF306" s="24">
        <v>2</v>
      </c>
      <c r="CG306" s="24">
        <v>2</v>
      </c>
      <c r="CH306" s="24">
        <v>2</v>
      </c>
      <c r="CI306" s="24">
        <v>2</v>
      </c>
      <c r="CJ306" s="24">
        <v>2</v>
      </c>
      <c r="CK306" s="24">
        <v>2</v>
      </c>
      <c r="CL306" s="24">
        <v>2</v>
      </c>
      <c r="CM306" s="57">
        <f t="shared" si="105"/>
        <v>28</v>
      </c>
      <c r="CN306" s="67">
        <f t="shared" si="106"/>
        <v>1</v>
      </c>
      <c r="CO306" s="57">
        <f t="shared" si="107"/>
        <v>0</v>
      </c>
      <c r="CP306" s="67">
        <f t="shared" si="108"/>
        <v>0</v>
      </c>
      <c r="CQ306" s="57">
        <f t="shared" si="109"/>
        <v>0</v>
      </c>
      <c r="CR306" s="67">
        <f t="shared" si="110"/>
        <v>0</v>
      </c>
      <c r="CS306" s="57">
        <f t="shared" si="111"/>
        <v>2</v>
      </c>
      <c r="CT306" s="57" t="str">
        <f t="shared" si="85"/>
        <v>Đạt mục tiêu</v>
      </c>
    </row>
    <row r="307" spans="1:98" ht="79.5" hidden="1" customHeight="1">
      <c r="A307" s="21">
        <v>301</v>
      </c>
      <c r="B307" s="24">
        <v>397</v>
      </c>
      <c r="C307" s="181" t="s">
        <v>807</v>
      </c>
      <c r="D307" s="191" t="s">
        <v>10</v>
      </c>
      <c r="E307" s="181" t="s">
        <v>761</v>
      </c>
      <c r="F307" s="191" t="s">
        <v>10</v>
      </c>
      <c r="G307" s="50" t="s">
        <v>908</v>
      </c>
      <c r="H307" s="50" t="s">
        <v>808</v>
      </c>
      <c r="I307" s="52" t="s">
        <v>780</v>
      </c>
      <c r="J307" s="24" t="s">
        <v>497</v>
      </c>
      <c r="K307" s="52" t="s">
        <v>344</v>
      </c>
      <c r="L307" s="24" t="s">
        <v>298</v>
      </c>
      <c r="M307" s="24" t="s">
        <v>186</v>
      </c>
      <c r="N307" s="24"/>
      <c r="O307" s="24"/>
      <c r="P307" s="24"/>
      <c r="Q307" s="24" t="s">
        <v>186</v>
      </c>
      <c r="R307" s="24"/>
      <c r="S307" s="21"/>
      <c r="T307" s="24"/>
      <c r="U307" s="24"/>
      <c r="V307" s="24"/>
      <c r="W307" s="24"/>
      <c r="X307" s="24"/>
      <c r="Y307" s="28">
        <f t="shared" si="104"/>
        <v>1</v>
      </c>
      <c r="Z307" s="24"/>
      <c r="AA307" s="91"/>
      <c r="AB307" s="24"/>
      <c r="AC307" s="24"/>
      <c r="AD307" s="24"/>
      <c r="AE307" s="24"/>
      <c r="AF307" s="24"/>
      <c r="AG307" s="24"/>
      <c r="AH307" s="24"/>
      <c r="AI307" s="24"/>
      <c r="AJ307" s="24" t="s">
        <v>757</v>
      </c>
      <c r="AK307" s="24" t="s">
        <v>757</v>
      </c>
      <c r="AL307" s="24" t="s">
        <v>757</v>
      </c>
      <c r="AM307" s="24" t="s">
        <v>757</v>
      </c>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v>2</v>
      </c>
      <c r="BL307" s="24">
        <v>2</v>
      </c>
      <c r="BM307" s="24">
        <v>2</v>
      </c>
      <c r="BN307" s="24">
        <v>2</v>
      </c>
      <c r="BO307" s="24">
        <v>2</v>
      </c>
      <c r="BP307" s="24">
        <v>2</v>
      </c>
      <c r="BQ307" s="24">
        <v>2</v>
      </c>
      <c r="BR307" s="24">
        <v>2</v>
      </c>
      <c r="BS307" s="24">
        <v>2</v>
      </c>
      <c r="BT307" s="24">
        <v>2</v>
      </c>
      <c r="BU307" s="24">
        <v>2</v>
      </c>
      <c r="BV307" s="24">
        <v>2</v>
      </c>
      <c r="BW307" s="24">
        <v>2</v>
      </c>
      <c r="BX307" s="24">
        <v>2</v>
      </c>
      <c r="BY307" s="24">
        <v>2</v>
      </c>
      <c r="BZ307" s="24">
        <v>1</v>
      </c>
      <c r="CA307" s="24">
        <v>2</v>
      </c>
      <c r="CB307" s="24">
        <v>2</v>
      </c>
      <c r="CC307" s="24">
        <v>2</v>
      </c>
      <c r="CD307" s="24">
        <v>2</v>
      </c>
      <c r="CE307" s="24">
        <v>2</v>
      </c>
      <c r="CF307" s="24">
        <v>2</v>
      </c>
      <c r="CG307" s="24">
        <v>2</v>
      </c>
      <c r="CH307" s="24">
        <v>2</v>
      </c>
      <c r="CI307" s="24">
        <v>2</v>
      </c>
      <c r="CJ307" s="24">
        <v>2</v>
      </c>
      <c r="CK307" s="24">
        <v>1</v>
      </c>
      <c r="CL307" s="24">
        <v>1</v>
      </c>
      <c r="CM307" s="57">
        <f t="shared" si="105"/>
        <v>25</v>
      </c>
      <c r="CN307" s="67">
        <f t="shared" si="106"/>
        <v>0.8928571428571429</v>
      </c>
      <c r="CO307" s="57">
        <f t="shared" si="107"/>
        <v>3</v>
      </c>
      <c r="CP307" s="67">
        <f t="shared" si="108"/>
        <v>0.10714285714285714</v>
      </c>
      <c r="CQ307" s="57">
        <f t="shared" si="109"/>
        <v>0</v>
      </c>
      <c r="CR307" s="67">
        <f t="shared" si="110"/>
        <v>0</v>
      </c>
      <c r="CS307" s="57">
        <f t="shared" si="111"/>
        <v>1.8928571428571428</v>
      </c>
      <c r="CT307" s="57" t="str">
        <f t="shared" si="85"/>
        <v>Đạt mục tiêu</v>
      </c>
    </row>
    <row r="308" spans="1:98" ht="79.5" hidden="1" customHeight="1">
      <c r="A308" s="21">
        <v>302</v>
      </c>
      <c r="B308" s="24"/>
      <c r="C308" s="190"/>
      <c r="D308" s="192"/>
      <c r="E308" s="190"/>
      <c r="F308" s="192"/>
      <c r="G308" s="50" t="s">
        <v>909</v>
      </c>
      <c r="H308" s="50" t="s">
        <v>809</v>
      </c>
      <c r="I308" s="52" t="s">
        <v>780</v>
      </c>
      <c r="J308" s="24" t="s">
        <v>497</v>
      </c>
      <c r="K308" s="52" t="s">
        <v>344</v>
      </c>
      <c r="L308" s="24" t="s">
        <v>298</v>
      </c>
      <c r="M308" s="24" t="s">
        <v>186</v>
      </c>
      <c r="N308" s="24"/>
      <c r="O308" s="24"/>
      <c r="P308" s="24"/>
      <c r="Q308" s="24"/>
      <c r="R308" s="24" t="s">
        <v>186</v>
      </c>
      <c r="S308" s="21"/>
      <c r="T308" s="24"/>
      <c r="U308" s="24"/>
      <c r="V308" s="24"/>
      <c r="W308" s="24"/>
      <c r="X308" s="24"/>
      <c r="Y308" s="28">
        <f t="shared" si="104"/>
        <v>1</v>
      </c>
      <c r="Z308" s="24"/>
      <c r="AA308" s="91"/>
      <c r="AB308" s="24"/>
      <c r="AC308" s="24"/>
      <c r="AD308" s="24"/>
      <c r="AE308" s="24"/>
      <c r="AF308" s="24"/>
      <c r="AG308" s="24"/>
      <c r="AH308" s="24"/>
      <c r="AI308" s="24"/>
      <c r="AJ308" s="24"/>
      <c r="AK308" s="24"/>
      <c r="AL308" s="24"/>
      <c r="AM308" s="24"/>
      <c r="AN308" s="24" t="s">
        <v>757</v>
      </c>
      <c r="AO308" s="24" t="s">
        <v>757</v>
      </c>
      <c r="AP308" s="24" t="s">
        <v>757</v>
      </c>
      <c r="AQ308" s="24" t="s">
        <v>757</v>
      </c>
      <c r="AR308" s="24"/>
      <c r="AS308" s="24"/>
      <c r="AT308" s="24"/>
      <c r="AU308" s="24"/>
      <c r="AV308" s="24"/>
      <c r="AW308" s="24"/>
      <c r="AX308" s="24"/>
      <c r="AY308" s="24"/>
      <c r="AZ308" s="24"/>
      <c r="BA308" s="24"/>
      <c r="BB308" s="24"/>
      <c r="BC308" s="24"/>
      <c r="BD308" s="24"/>
      <c r="BE308" s="24"/>
      <c r="BF308" s="24"/>
      <c r="BG308" s="24"/>
      <c r="BH308" s="24"/>
      <c r="BI308" s="24"/>
      <c r="BJ308" s="24"/>
      <c r="BK308" s="24">
        <v>2</v>
      </c>
      <c r="BL308" s="24">
        <v>2</v>
      </c>
      <c r="BM308" s="24">
        <v>2</v>
      </c>
      <c r="BN308" s="24">
        <v>1</v>
      </c>
      <c r="BO308" s="24">
        <v>2</v>
      </c>
      <c r="BP308" s="24">
        <v>2</v>
      </c>
      <c r="BQ308" s="24">
        <v>2</v>
      </c>
      <c r="BR308" s="24">
        <v>2</v>
      </c>
      <c r="BS308" s="24">
        <v>2</v>
      </c>
      <c r="BT308" s="24">
        <v>2</v>
      </c>
      <c r="BU308" s="24">
        <v>2</v>
      </c>
      <c r="BV308" s="24">
        <v>2</v>
      </c>
      <c r="BW308" s="24">
        <v>2</v>
      </c>
      <c r="BX308" s="24">
        <v>2</v>
      </c>
      <c r="BY308" s="24">
        <v>2</v>
      </c>
      <c r="BZ308" s="24">
        <v>2</v>
      </c>
      <c r="CA308" s="24">
        <v>2</v>
      </c>
      <c r="CB308" s="24">
        <v>2</v>
      </c>
      <c r="CC308" s="24">
        <v>2</v>
      </c>
      <c r="CD308" s="24">
        <v>2</v>
      </c>
      <c r="CE308" s="24">
        <v>2</v>
      </c>
      <c r="CF308" s="24">
        <v>2</v>
      </c>
      <c r="CG308" s="24">
        <v>2</v>
      </c>
      <c r="CH308" s="24">
        <v>2</v>
      </c>
      <c r="CI308" s="24">
        <v>2</v>
      </c>
      <c r="CJ308" s="24">
        <v>2</v>
      </c>
      <c r="CK308" s="24">
        <v>2</v>
      </c>
      <c r="CL308" s="24">
        <v>2</v>
      </c>
      <c r="CM308" s="57">
        <f t="shared" si="105"/>
        <v>27</v>
      </c>
      <c r="CN308" s="67">
        <f t="shared" si="106"/>
        <v>0.9642857142857143</v>
      </c>
      <c r="CO308" s="57">
        <f t="shared" si="107"/>
        <v>1</v>
      </c>
      <c r="CP308" s="67">
        <f t="shared" si="108"/>
        <v>3.5714285714285712E-2</v>
      </c>
      <c r="CQ308" s="57">
        <f t="shared" si="109"/>
        <v>0</v>
      </c>
      <c r="CR308" s="67">
        <f t="shared" si="110"/>
        <v>0</v>
      </c>
      <c r="CS308" s="57">
        <f t="shared" si="111"/>
        <v>1.9642857142857142</v>
      </c>
      <c r="CT308" s="57" t="str">
        <f t="shared" si="85"/>
        <v>Đạt mục tiêu</v>
      </c>
    </row>
    <row r="309" spans="1:98" ht="79.5" hidden="1" customHeight="1">
      <c r="A309" s="21">
        <v>303</v>
      </c>
      <c r="B309" s="24"/>
      <c r="C309" s="182"/>
      <c r="D309" s="193"/>
      <c r="E309" s="182"/>
      <c r="F309" s="193"/>
      <c r="G309" s="50" t="s">
        <v>910</v>
      </c>
      <c r="H309" s="50" t="s">
        <v>810</v>
      </c>
      <c r="I309" s="52" t="s">
        <v>780</v>
      </c>
      <c r="J309" s="24" t="s">
        <v>497</v>
      </c>
      <c r="K309" s="52" t="s">
        <v>344</v>
      </c>
      <c r="L309" s="24" t="s">
        <v>298</v>
      </c>
      <c r="M309" s="24" t="s">
        <v>186</v>
      </c>
      <c r="N309" s="24"/>
      <c r="O309" s="24"/>
      <c r="P309" s="24"/>
      <c r="Q309" s="24"/>
      <c r="R309" s="24"/>
      <c r="S309" s="21"/>
      <c r="T309" s="24" t="s">
        <v>186</v>
      </c>
      <c r="U309" s="24"/>
      <c r="V309" s="24"/>
      <c r="W309" s="24"/>
      <c r="X309" s="24"/>
      <c r="Y309" s="28">
        <f t="shared" si="104"/>
        <v>1</v>
      </c>
      <c r="Z309" s="24"/>
      <c r="AA309" s="91"/>
      <c r="AB309" s="24"/>
      <c r="AC309" s="24"/>
      <c r="AD309" s="24"/>
      <c r="AE309" s="24"/>
      <c r="AF309" s="24"/>
      <c r="AG309" s="24"/>
      <c r="AH309" s="24"/>
      <c r="AI309" s="24"/>
      <c r="AJ309" s="24"/>
      <c r="AK309" s="24"/>
      <c r="AL309" s="24"/>
      <c r="AM309" s="24"/>
      <c r="AN309" s="24"/>
      <c r="AO309" s="24"/>
      <c r="AP309" s="24"/>
      <c r="AQ309" s="24"/>
      <c r="AR309" s="24"/>
      <c r="AS309" s="24"/>
      <c r="AT309" s="24" t="s">
        <v>757</v>
      </c>
      <c r="AU309" s="24" t="s">
        <v>757</v>
      </c>
      <c r="AV309" s="24" t="s">
        <v>757</v>
      </c>
      <c r="AW309" s="24" t="s">
        <v>757</v>
      </c>
      <c r="AX309" s="24"/>
      <c r="AY309" s="24"/>
      <c r="AZ309" s="24"/>
      <c r="BA309" s="24"/>
      <c r="BB309" s="24"/>
      <c r="BC309" s="24"/>
      <c r="BD309" s="24"/>
      <c r="BE309" s="24"/>
      <c r="BF309" s="24"/>
      <c r="BG309" s="24"/>
      <c r="BH309" s="24"/>
      <c r="BI309" s="24"/>
      <c r="BJ309" s="24"/>
      <c r="BK309" s="24">
        <v>2</v>
      </c>
      <c r="BL309" s="24">
        <v>2</v>
      </c>
      <c r="BM309" s="24">
        <v>2</v>
      </c>
      <c r="BN309" s="24">
        <v>2</v>
      </c>
      <c r="BO309" s="24">
        <v>2</v>
      </c>
      <c r="BP309" s="24">
        <v>2</v>
      </c>
      <c r="BQ309" s="24">
        <v>2</v>
      </c>
      <c r="BR309" s="24">
        <v>2</v>
      </c>
      <c r="BS309" s="24">
        <v>2</v>
      </c>
      <c r="BT309" s="24">
        <v>2</v>
      </c>
      <c r="BU309" s="24">
        <v>2</v>
      </c>
      <c r="BV309" s="24">
        <v>2</v>
      </c>
      <c r="BW309" s="24">
        <v>2</v>
      </c>
      <c r="BX309" s="24">
        <v>2</v>
      </c>
      <c r="BY309" s="24">
        <v>2</v>
      </c>
      <c r="BZ309" s="24">
        <v>1</v>
      </c>
      <c r="CA309" s="24">
        <v>2</v>
      </c>
      <c r="CB309" s="24">
        <v>2</v>
      </c>
      <c r="CC309" s="24">
        <v>2</v>
      </c>
      <c r="CD309" s="24">
        <v>2</v>
      </c>
      <c r="CE309" s="24">
        <v>2</v>
      </c>
      <c r="CF309" s="24">
        <v>2</v>
      </c>
      <c r="CG309" s="24">
        <v>2</v>
      </c>
      <c r="CH309" s="24">
        <v>2</v>
      </c>
      <c r="CI309" s="24">
        <v>2</v>
      </c>
      <c r="CJ309" s="24">
        <v>2</v>
      </c>
      <c r="CK309" s="24">
        <v>1</v>
      </c>
      <c r="CL309" s="24">
        <v>2</v>
      </c>
      <c r="CM309" s="57">
        <f t="shared" si="105"/>
        <v>26</v>
      </c>
      <c r="CN309" s="67">
        <f t="shared" si="106"/>
        <v>0.9285714285714286</v>
      </c>
      <c r="CO309" s="57">
        <f t="shared" si="107"/>
        <v>2</v>
      </c>
      <c r="CP309" s="67">
        <f t="shared" si="108"/>
        <v>7.1428571428571425E-2</v>
      </c>
      <c r="CQ309" s="57">
        <f t="shared" si="109"/>
        <v>0</v>
      </c>
      <c r="CR309" s="67">
        <f t="shared" si="110"/>
        <v>0</v>
      </c>
      <c r="CS309" s="57">
        <f t="shared" si="111"/>
        <v>1.9285714285714286</v>
      </c>
      <c r="CT309" s="57" t="str">
        <f t="shared" si="85"/>
        <v>Đạt mục tiêu</v>
      </c>
    </row>
    <row r="310" spans="1:98" ht="57.75" hidden="1" customHeight="1">
      <c r="A310" s="21">
        <v>304</v>
      </c>
      <c r="B310" s="24">
        <v>400</v>
      </c>
      <c r="C310" s="181" t="s">
        <v>433</v>
      </c>
      <c r="D310" s="191" t="s">
        <v>10</v>
      </c>
      <c r="E310" s="181" t="s">
        <v>1373</v>
      </c>
      <c r="F310" s="191" t="s">
        <v>12</v>
      </c>
      <c r="G310" s="20" t="s">
        <v>1374</v>
      </c>
      <c r="H310" s="20" t="s">
        <v>1376</v>
      </c>
      <c r="I310" s="52" t="s">
        <v>780</v>
      </c>
      <c r="J310" s="24" t="s">
        <v>330</v>
      </c>
      <c r="K310" s="52" t="s">
        <v>344</v>
      </c>
      <c r="L310" s="24" t="s">
        <v>298</v>
      </c>
      <c r="M310" s="24" t="s">
        <v>186</v>
      </c>
      <c r="N310" s="24"/>
      <c r="O310" s="24"/>
      <c r="P310" s="24"/>
      <c r="Q310" s="24"/>
      <c r="R310" s="24"/>
      <c r="S310" s="21"/>
      <c r="T310" s="24"/>
      <c r="U310" s="24" t="s">
        <v>186</v>
      </c>
      <c r="V310" s="24"/>
      <c r="W310" s="24"/>
      <c r="X310" s="24"/>
      <c r="Y310" s="28">
        <f t="shared" si="104"/>
        <v>1</v>
      </c>
      <c r="Z310" s="24"/>
      <c r="AA310" s="91"/>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t="s">
        <v>753</v>
      </c>
      <c r="AY310" s="24" t="s">
        <v>753</v>
      </c>
      <c r="AZ310" s="24" t="s">
        <v>753</v>
      </c>
      <c r="BA310" s="24" t="s">
        <v>753</v>
      </c>
      <c r="BB310" s="24"/>
      <c r="BC310" s="24"/>
      <c r="BD310" s="24"/>
      <c r="BE310" s="24"/>
      <c r="BF310" s="24"/>
      <c r="BG310" s="24"/>
      <c r="BH310" s="24"/>
      <c r="BI310" s="24"/>
      <c r="BJ310" s="24"/>
      <c r="BK310" s="24">
        <v>2</v>
      </c>
      <c r="BL310" s="24">
        <v>2</v>
      </c>
      <c r="BM310" s="24">
        <v>2</v>
      </c>
      <c r="BN310" s="24">
        <v>2</v>
      </c>
      <c r="BO310" s="24">
        <v>2</v>
      </c>
      <c r="BP310" s="24">
        <v>2</v>
      </c>
      <c r="BQ310" s="24">
        <v>2</v>
      </c>
      <c r="BR310" s="24">
        <v>2</v>
      </c>
      <c r="BS310" s="24">
        <v>2</v>
      </c>
      <c r="BT310" s="24">
        <v>2</v>
      </c>
      <c r="BU310" s="24">
        <v>2</v>
      </c>
      <c r="BV310" s="24">
        <v>2</v>
      </c>
      <c r="BW310" s="24">
        <v>2</v>
      </c>
      <c r="BX310" s="24">
        <v>2</v>
      </c>
      <c r="BY310" s="24">
        <v>2</v>
      </c>
      <c r="BZ310" s="24">
        <v>2</v>
      </c>
      <c r="CA310" s="24">
        <v>2</v>
      </c>
      <c r="CB310" s="24">
        <v>2</v>
      </c>
      <c r="CC310" s="24">
        <v>2</v>
      </c>
      <c r="CD310" s="24">
        <v>2</v>
      </c>
      <c r="CE310" s="24">
        <v>2</v>
      </c>
      <c r="CF310" s="24">
        <v>2</v>
      </c>
      <c r="CG310" s="24">
        <v>2</v>
      </c>
      <c r="CH310" s="24">
        <v>2</v>
      </c>
      <c r="CI310" s="24">
        <v>2</v>
      </c>
      <c r="CJ310" s="24">
        <v>2</v>
      </c>
      <c r="CK310" s="24">
        <v>2</v>
      </c>
      <c r="CL310" s="24">
        <v>2</v>
      </c>
      <c r="CM310" s="57">
        <f t="shared" si="105"/>
        <v>28</v>
      </c>
      <c r="CN310" s="67">
        <f t="shared" si="106"/>
        <v>1</v>
      </c>
      <c r="CO310" s="57">
        <f t="shared" si="107"/>
        <v>0</v>
      </c>
      <c r="CP310" s="67">
        <f t="shared" si="108"/>
        <v>0</v>
      </c>
      <c r="CQ310" s="57">
        <f t="shared" si="109"/>
        <v>0</v>
      </c>
      <c r="CR310" s="67">
        <f t="shared" si="110"/>
        <v>0</v>
      </c>
      <c r="CS310" s="57">
        <f t="shared" si="111"/>
        <v>2</v>
      </c>
      <c r="CT310" s="57" t="str">
        <f t="shared" si="85"/>
        <v>Đạt mục tiêu</v>
      </c>
    </row>
    <row r="311" spans="1:98" ht="57.75" hidden="1" customHeight="1">
      <c r="A311" s="21">
        <v>305</v>
      </c>
      <c r="B311" s="24"/>
      <c r="C311" s="182"/>
      <c r="D311" s="193"/>
      <c r="E311" s="182"/>
      <c r="F311" s="193"/>
      <c r="G311" s="20" t="s">
        <v>914</v>
      </c>
      <c r="H311" s="20" t="s">
        <v>1375</v>
      </c>
      <c r="I311" s="52" t="s">
        <v>780</v>
      </c>
      <c r="J311" s="24" t="s">
        <v>330</v>
      </c>
      <c r="K311" s="52" t="s">
        <v>344</v>
      </c>
      <c r="L311" s="24" t="s">
        <v>298</v>
      </c>
      <c r="M311" s="24" t="s">
        <v>186</v>
      </c>
      <c r="N311" s="24"/>
      <c r="O311" s="24"/>
      <c r="P311" s="24"/>
      <c r="Q311" s="24"/>
      <c r="R311" s="24"/>
      <c r="S311" s="21"/>
      <c r="T311" s="24"/>
      <c r="U311" s="24"/>
      <c r="V311" s="24" t="s">
        <v>186</v>
      </c>
      <c r="W311" s="24"/>
      <c r="X311" s="24"/>
      <c r="Y311" s="28">
        <f t="shared" si="104"/>
        <v>1</v>
      </c>
      <c r="Z311" s="24"/>
      <c r="AA311" s="91"/>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t="s">
        <v>753</v>
      </c>
      <c r="BC311" s="24" t="s">
        <v>753</v>
      </c>
      <c r="BD311" s="24" t="s">
        <v>753</v>
      </c>
      <c r="BE311" s="24"/>
      <c r="BF311" s="24"/>
      <c r="BG311" s="24"/>
      <c r="BH311" s="24"/>
      <c r="BI311" s="24"/>
      <c r="BJ311" s="24"/>
      <c r="BK311" s="24">
        <v>2</v>
      </c>
      <c r="BL311" s="24">
        <v>2</v>
      </c>
      <c r="BM311" s="24">
        <v>2</v>
      </c>
      <c r="BN311" s="24">
        <v>1</v>
      </c>
      <c r="BO311" s="24">
        <v>2</v>
      </c>
      <c r="BP311" s="24">
        <v>2</v>
      </c>
      <c r="BQ311" s="24">
        <v>2</v>
      </c>
      <c r="BR311" s="24">
        <v>2</v>
      </c>
      <c r="BS311" s="24">
        <v>2</v>
      </c>
      <c r="BT311" s="24">
        <v>2</v>
      </c>
      <c r="BU311" s="24">
        <v>2</v>
      </c>
      <c r="BV311" s="24">
        <v>2</v>
      </c>
      <c r="BW311" s="24">
        <v>2</v>
      </c>
      <c r="BX311" s="24">
        <v>2</v>
      </c>
      <c r="BY311" s="24">
        <v>2</v>
      </c>
      <c r="BZ311" s="24">
        <v>2</v>
      </c>
      <c r="CA311" s="24">
        <v>2</v>
      </c>
      <c r="CB311" s="24">
        <v>2</v>
      </c>
      <c r="CC311" s="24">
        <v>2</v>
      </c>
      <c r="CD311" s="24">
        <v>1</v>
      </c>
      <c r="CE311" s="24">
        <v>2</v>
      </c>
      <c r="CF311" s="24">
        <v>2</v>
      </c>
      <c r="CG311" s="24">
        <v>2</v>
      </c>
      <c r="CH311" s="24">
        <v>2</v>
      </c>
      <c r="CI311" s="24">
        <v>2</v>
      </c>
      <c r="CJ311" s="24">
        <v>1</v>
      </c>
      <c r="CK311" s="24">
        <v>2</v>
      </c>
      <c r="CL311" s="24">
        <v>2</v>
      </c>
      <c r="CM311" s="57">
        <f t="shared" si="105"/>
        <v>25</v>
      </c>
      <c r="CN311" s="67">
        <f t="shared" si="106"/>
        <v>0.8928571428571429</v>
      </c>
      <c r="CO311" s="57">
        <f t="shared" si="107"/>
        <v>3</v>
      </c>
      <c r="CP311" s="67">
        <f t="shared" si="108"/>
        <v>0.10714285714285714</v>
      </c>
      <c r="CQ311" s="57">
        <f t="shared" si="109"/>
        <v>0</v>
      </c>
      <c r="CR311" s="67">
        <f t="shared" si="110"/>
        <v>0</v>
      </c>
      <c r="CS311" s="57">
        <f t="shared" si="111"/>
        <v>1.8928571428571428</v>
      </c>
      <c r="CT311" s="57" t="str">
        <f t="shared" si="85"/>
        <v>Đạt mục tiêu</v>
      </c>
    </row>
    <row r="312" spans="1:98" ht="68.25" hidden="1" customHeight="1">
      <c r="A312" s="21">
        <v>306</v>
      </c>
      <c r="B312" s="24"/>
      <c r="C312" s="181" t="s">
        <v>368</v>
      </c>
      <c r="D312" s="191" t="s">
        <v>10</v>
      </c>
      <c r="E312" s="181" t="s">
        <v>308</v>
      </c>
      <c r="F312" s="191" t="s">
        <v>12</v>
      </c>
      <c r="G312" s="20" t="s">
        <v>308</v>
      </c>
      <c r="H312" s="20" t="s">
        <v>713</v>
      </c>
      <c r="I312" s="52" t="s">
        <v>780</v>
      </c>
      <c r="J312" s="24" t="s">
        <v>497</v>
      </c>
      <c r="K312" s="52" t="s">
        <v>344</v>
      </c>
      <c r="L312" s="24" t="s">
        <v>298</v>
      </c>
      <c r="M312" s="24" t="s">
        <v>186</v>
      </c>
      <c r="N312" s="24"/>
      <c r="O312" s="24"/>
      <c r="P312" s="24"/>
      <c r="Q312" s="24"/>
      <c r="R312" s="24"/>
      <c r="S312" s="21"/>
      <c r="T312" s="24"/>
      <c r="U312" s="24"/>
      <c r="V312" s="24"/>
      <c r="W312" s="24" t="s">
        <v>186</v>
      </c>
      <c r="X312" s="24"/>
      <c r="Y312" s="28">
        <f t="shared" si="104"/>
        <v>1</v>
      </c>
      <c r="Z312" s="24"/>
      <c r="AA312" s="91"/>
      <c r="AB312" s="24"/>
      <c r="AC312" s="24"/>
      <c r="AD312" s="24"/>
      <c r="AE312" s="24"/>
      <c r="AF312" s="24"/>
      <c r="AG312" s="24"/>
      <c r="AH312" s="24"/>
      <c r="AI312" s="24"/>
      <c r="AJ312" s="24"/>
      <c r="AK312" s="24"/>
      <c r="AL312" s="24"/>
      <c r="AM312" s="24"/>
      <c r="AN312" s="24"/>
      <c r="AO312" s="24"/>
      <c r="AP312" s="24"/>
      <c r="AQ312" s="24"/>
      <c r="AR312" s="24"/>
      <c r="AS312" s="24"/>
      <c r="AT312" s="24" t="s">
        <v>759</v>
      </c>
      <c r="AU312" s="24"/>
      <c r="AV312" s="24"/>
      <c r="AW312" s="24"/>
      <c r="AX312" s="24"/>
      <c r="AY312" s="24"/>
      <c r="AZ312" s="24"/>
      <c r="BA312" s="24"/>
      <c r="BB312" s="24"/>
      <c r="BC312" s="24"/>
      <c r="BD312" s="24"/>
      <c r="BE312" s="24" t="s">
        <v>759</v>
      </c>
      <c r="BF312" s="24" t="s">
        <v>759</v>
      </c>
      <c r="BG312" s="24" t="s">
        <v>759</v>
      </c>
      <c r="BH312" s="24"/>
      <c r="BI312" s="24"/>
      <c r="BJ312" s="24"/>
      <c r="BK312" s="24">
        <v>2</v>
      </c>
      <c r="BL312" s="24">
        <v>2</v>
      </c>
      <c r="BM312" s="24">
        <v>2</v>
      </c>
      <c r="BN312" s="24">
        <v>2</v>
      </c>
      <c r="BO312" s="24">
        <v>2</v>
      </c>
      <c r="BP312" s="24">
        <v>2</v>
      </c>
      <c r="BQ312" s="24">
        <v>2</v>
      </c>
      <c r="BR312" s="24">
        <v>2</v>
      </c>
      <c r="BS312" s="24">
        <v>2</v>
      </c>
      <c r="BT312" s="24">
        <v>2</v>
      </c>
      <c r="BU312" s="24">
        <v>2</v>
      </c>
      <c r="BV312" s="24">
        <v>2</v>
      </c>
      <c r="BW312" s="24">
        <v>2</v>
      </c>
      <c r="BX312" s="24">
        <v>2</v>
      </c>
      <c r="BY312" s="24">
        <v>2</v>
      </c>
      <c r="BZ312" s="24">
        <v>2</v>
      </c>
      <c r="CA312" s="24">
        <v>2</v>
      </c>
      <c r="CB312" s="24">
        <v>2</v>
      </c>
      <c r="CC312" s="24">
        <v>2</v>
      </c>
      <c r="CD312" s="24">
        <v>2</v>
      </c>
      <c r="CE312" s="24">
        <v>2</v>
      </c>
      <c r="CF312" s="24">
        <v>2</v>
      </c>
      <c r="CG312" s="24">
        <v>2</v>
      </c>
      <c r="CH312" s="24">
        <v>2</v>
      </c>
      <c r="CI312" s="24">
        <v>2</v>
      </c>
      <c r="CJ312" s="24">
        <v>2</v>
      </c>
      <c r="CK312" s="24">
        <v>2</v>
      </c>
      <c r="CL312" s="24">
        <v>2</v>
      </c>
      <c r="CM312" s="57">
        <f t="shared" si="105"/>
        <v>28</v>
      </c>
      <c r="CN312" s="67">
        <f t="shared" si="106"/>
        <v>1</v>
      </c>
      <c r="CO312" s="57">
        <f t="shared" si="107"/>
        <v>0</v>
      </c>
      <c r="CP312" s="67">
        <f t="shared" si="108"/>
        <v>0</v>
      </c>
      <c r="CQ312" s="57">
        <f t="shared" si="109"/>
        <v>0</v>
      </c>
      <c r="CR312" s="67">
        <f t="shared" si="110"/>
        <v>0</v>
      </c>
      <c r="CS312" s="57">
        <f t="shared" si="111"/>
        <v>2</v>
      </c>
      <c r="CT312" s="57" t="str">
        <f t="shared" si="85"/>
        <v>Đạt mục tiêu</v>
      </c>
    </row>
    <row r="313" spans="1:98" ht="68.25" hidden="1" customHeight="1">
      <c r="A313" s="21">
        <v>307</v>
      </c>
      <c r="B313" s="24"/>
      <c r="C313" s="190"/>
      <c r="D313" s="192"/>
      <c r="E313" s="190"/>
      <c r="F313" s="192"/>
      <c r="G313" s="20" t="s">
        <v>308</v>
      </c>
      <c r="H313" s="20" t="s">
        <v>713</v>
      </c>
      <c r="I313" s="52" t="s">
        <v>780</v>
      </c>
      <c r="J313" s="24" t="s">
        <v>497</v>
      </c>
      <c r="K313" s="52" t="s">
        <v>344</v>
      </c>
      <c r="L313" s="24" t="s">
        <v>298</v>
      </c>
      <c r="M313" s="24" t="s">
        <v>186</v>
      </c>
      <c r="N313" s="24"/>
      <c r="O313" s="24" t="s">
        <v>186</v>
      </c>
      <c r="P313" s="24"/>
      <c r="Q313" s="24"/>
      <c r="R313" s="24"/>
      <c r="S313" s="21"/>
      <c r="T313" s="24"/>
      <c r="U313" s="24"/>
      <c r="V313" s="24"/>
      <c r="W313" s="24"/>
      <c r="X313" s="24"/>
      <c r="Y313" s="28">
        <f t="shared" si="104"/>
        <v>1</v>
      </c>
      <c r="Z313" s="24"/>
      <c r="AA313" s="91"/>
      <c r="AB313" s="24"/>
      <c r="AC313" s="24"/>
      <c r="AD313" s="24"/>
      <c r="AE313" s="24" t="s">
        <v>759</v>
      </c>
      <c r="AF313" s="24" t="s">
        <v>759</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v>2</v>
      </c>
      <c r="BL313" s="24">
        <v>2</v>
      </c>
      <c r="BM313" s="24">
        <v>2</v>
      </c>
      <c r="BN313" s="24">
        <v>2</v>
      </c>
      <c r="BO313" s="24">
        <v>2</v>
      </c>
      <c r="BP313" s="24">
        <v>2</v>
      </c>
      <c r="BQ313" s="24">
        <v>2</v>
      </c>
      <c r="BR313" s="24">
        <v>2</v>
      </c>
      <c r="BS313" s="24">
        <v>2</v>
      </c>
      <c r="BT313" s="24">
        <v>2</v>
      </c>
      <c r="BU313" s="24">
        <v>2</v>
      </c>
      <c r="BV313" s="24">
        <v>2</v>
      </c>
      <c r="BW313" s="24">
        <v>2</v>
      </c>
      <c r="BX313" s="24">
        <v>2</v>
      </c>
      <c r="BY313" s="24">
        <v>2</v>
      </c>
      <c r="BZ313" s="24">
        <v>2</v>
      </c>
      <c r="CA313" s="24">
        <v>2</v>
      </c>
      <c r="CB313" s="24">
        <v>2</v>
      </c>
      <c r="CC313" s="24">
        <v>2</v>
      </c>
      <c r="CD313" s="24">
        <v>2</v>
      </c>
      <c r="CE313" s="24">
        <v>2</v>
      </c>
      <c r="CF313" s="24">
        <v>2</v>
      </c>
      <c r="CG313" s="24">
        <v>2</v>
      </c>
      <c r="CH313" s="24">
        <v>2</v>
      </c>
      <c r="CI313" s="24">
        <v>2</v>
      </c>
      <c r="CJ313" s="24">
        <v>2</v>
      </c>
      <c r="CK313" s="24">
        <v>2</v>
      </c>
      <c r="CL313" s="24">
        <v>2</v>
      </c>
      <c r="CM313" s="57">
        <f t="shared" si="105"/>
        <v>28</v>
      </c>
      <c r="CN313" s="67">
        <f t="shared" si="106"/>
        <v>1</v>
      </c>
      <c r="CO313" s="57">
        <f t="shared" si="107"/>
        <v>0</v>
      </c>
      <c r="CP313" s="67">
        <f t="shared" si="108"/>
        <v>0</v>
      </c>
      <c r="CQ313" s="57">
        <f t="shared" si="109"/>
        <v>0</v>
      </c>
      <c r="CR313" s="67">
        <f t="shared" si="110"/>
        <v>0</v>
      </c>
      <c r="CS313" s="57">
        <f t="shared" si="111"/>
        <v>2</v>
      </c>
      <c r="CT313" s="57" t="str">
        <f>IF(CS313&gt;=1.6,"Đạt mục tiêu",IF(CS313&gt;=1,"Cần cố gắng","Chưa đạt"))</f>
        <v>Đạt mục tiêu</v>
      </c>
    </row>
    <row r="314" spans="1:98" ht="68.25" hidden="1" customHeight="1">
      <c r="A314" s="21">
        <v>308</v>
      </c>
      <c r="B314" s="24"/>
      <c r="C314" s="190"/>
      <c r="D314" s="192"/>
      <c r="E314" s="190"/>
      <c r="F314" s="192"/>
      <c r="G314" s="20" t="s">
        <v>308</v>
      </c>
      <c r="H314" s="20" t="s">
        <v>713</v>
      </c>
      <c r="I314" s="52" t="s">
        <v>780</v>
      </c>
      <c r="J314" s="24" t="s">
        <v>497</v>
      </c>
      <c r="K314" s="52" t="s">
        <v>344</v>
      </c>
      <c r="L314" s="24" t="s">
        <v>298</v>
      </c>
      <c r="M314" s="24" t="s">
        <v>186</v>
      </c>
      <c r="N314" s="24"/>
      <c r="O314" s="24"/>
      <c r="P314" s="24"/>
      <c r="Q314" s="24"/>
      <c r="R314" s="24"/>
      <c r="S314" s="21" t="s">
        <v>186</v>
      </c>
      <c r="T314" s="24"/>
      <c r="U314" s="24"/>
      <c r="V314" s="24"/>
      <c r="W314" s="24"/>
      <c r="X314" s="24"/>
      <c r="Y314" s="28">
        <f t="shared" si="104"/>
        <v>1</v>
      </c>
      <c r="Z314" s="24"/>
      <c r="AA314" s="91"/>
      <c r="AB314" s="24"/>
      <c r="AC314" s="24"/>
      <c r="AD314" s="24"/>
      <c r="AE314" s="24"/>
      <c r="AF314" s="24"/>
      <c r="AG314" s="24"/>
      <c r="AH314" s="24"/>
      <c r="AI314" s="24"/>
      <c r="AJ314" s="24"/>
      <c r="AK314" s="24"/>
      <c r="AL314" s="24"/>
      <c r="AM314" s="24"/>
      <c r="AN314" s="24"/>
      <c r="AO314" s="24"/>
      <c r="AP314" s="24"/>
      <c r="AQ314" s="24"/>
      <c r="AR314" s="24" t="s">
        <v>759</v>
      </c>
      <c r="AS314" s="24" t="s">
        <v>759</v>
      </c>
      <c r="AT314" s="24" t="s">
        <v>759</v>
      </c>
      <c r="AU314" s="24"/>
      <c r="AV314" s="24"/>
      <c r="AW314" s="24"/>
      <c r="AX314" s="24"/>
      <c r="AY314" s="24"/>
      <c r="AZ314" s="24"/>
      <c r="BA314" s="24"/>
      <c r="BB314" s="24"/>
      <c r="BC314" s="24"/>
      <c r="BD314" s="24"/>
      <c r="BE314" s="24"/>
      <c r="BF314" s="24"/>
      <c r="BG314" s="24"/>
      <c r="BH314" s="24"/>
      <c r="BI314" s="24"/>
      <c r="BJ314" s="24"/>
      <c r="BK314" s="24">
        <v>2</v>
      </c>
      <c r="BL314" s="24">
        <v>2</v>
      </c>
      <c r="BM314" s="24">
        <v>2</v>
      </c>
      <c r="BN314" s="24">
        <v>2</v>
      </c>
      <c r="BO314" s="24">
        <v>2</v>
      </c>
      <c r="BP314" s="24">
        <v>2</v>
      </c>
      <c r="BQ314" s="24">
        <v>2</v>
      </c>
      <c r="BR314" s="24">
        <v>2</v>
      </c>
      <c r="BS314" s="24">
        <v>2</v>
      </c>
      <c r="BT314" s="24">
        <v>2</v>
      </c>
      <c r="BU314" s="24">
        <v>2</v>
      </c>
      <c r="BV314" s="24">
        <v>2</v>
      </c>
      <c r="BW314" s="24">
        <v>2</v>
      </c>
      <c r="BX314" s="24">
        <v>2</v>
      </c>
      <c r="BY314" s="24">
        <v>2</v>
      </c>
      <c r="BZ314" s="24">
        <v>1</v>
      </c>
      <c r="CA314" s="24">
        <v>2</v>
      </c>
      <c r="CB314" s="24">
        <v>2</v>
      </c>
      <c r="CC314" s="24">
        <v>2</v>
      </c>
      <c r="CD314" s="24">
        <v>2</v>
      </c>
      <c r="CE314" s="24">
        <v>2</v>
      </c>
      <c r="CF314" s="24">
        <v>2</v>
      </c>
      <c r="CG314" s="24">
        <v>2</v>
      </c>
      <c r="CH314" s="24">
        <v>2</v>
      </c>
      <c r="CI314" s="24">
        <v>2</v>
      </c>
      <c r="CJ314" s="24">
        <v>2</v>
      </c>
      <c r="CK314" s="24">
        <v>1</v>
      </c>
      <c r="CL314" s="24">
        <v>2</v>
      </c>
      <c r="CM314" s="57">
        <f t="shared" si="105"/>
        <v>26</v>
      </c>
      <c r="CN314" s="67">
        <f t="shared" si="106"/>
        <v>0.9285714285714286</v>
      </c>
      <c r="CO314" s="57">
        <f t="shared" si="107"/>
        <v>2</v>
      </c>
      <c r="CP314" s="67">
        <f t="shared" si="108"/>
        <v>7.1428571428571425E-2</v>
      </c>
      <c r="CQ314" s="57">
        <f t="shared" si="109"/>
        <v>0</v>
      </c>
      <c r="CR314" s="67">
        <f t="shared" si="110"/>
        <v>0</v>
      </c>
      <c r="CS314" s="57">
        <f t="shared" si="111"/>
        <v>1.9285714285714286</v>
      </c>
      <c r="CT314" s="57" t="str">
        <f>IF(CS314&gt;=1.6,"Đạt mục tiêu",IF(CS314&gt;=1,"Cần cố gắng","Chưa đạt"))</f>
        <v>Đạt mục tiêu</v>
      </c>
    </row>
    <row r="315" spans="1:98" ht="69" hidden="1" customHeight="1">
      <c r="A315" s="21">
        <v>309</v>
      </c>
      <c r="B315" s="24">
        <v>403</v>
      </c>
      <c r="C315" s="182"/>
      <c r="D315" s="193"/>
      <c r="E315" s="182"/>
      <c r="F315" s="193"/>
      <c r="G315" s="20" t="s">
        <v>916</v>
      </c>
      <c r="H315" s="20" t="s">
        <v>915</v>
      </c>
      <c r="I315" s="52" t="s">
        <v>780</v>
      </c>
      <c r="J315" s="24" t="s">
        <v>497</v>
      </c>
      <c r="K315" s="52" t="s">
        <v>344</v>
      </c>
      <c r="L315" s="24" t="s">
        <v>298</v>
      </c>
      <c r="M315" s="24" t="s">
        <v>186</v>
      </c>
      <c r="N315" s="24"/>
      <c r="O315" s="24"/>
      <c r="P315" s="24"/>
      <c r="Q315" s="24"/>
      <c r="R315" s="24"/>
      <c r="S315" s="21"/>
      <c r="T315" s="24"/>
      <c r="U315" s="24"/>
      <c r="V315" s="24"/>
      <c r="W315" s="24"/>
      <c r="X315" s="24" t="s">
        <v>186</v>
      </c>
      <c r="Y315" s="28">
        <f t="shared" si="104"/>
        <v>1</v>
      </c>
      <c r="Z315" s="24"/>
      <c r="AA315" s="91"/>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t="s">
        <v>759</v>
      </c>
      <c r="BI315" s="24" t="s">
        <v>759</v>
      </c>
      <c r="BJ315" s="24" t="s">
        <v>759</v>
      </c>
      <c r="BK315" s="24">
        <v>2</v>
      </c>
      <c r="BL315" s="24">
        <v>2</v>
      </c>
      <c r="BM315" s="24">
        <v>2</v>
      </c>
      <c r="BN315" s="24">
        <v>2</v>
      </c>
      <c r="BO315" s="24">
        <v>2</v>
      </c>
      <c r="BP315" s="24">
        <v>2</v>
      </c>
      <c r="BQ315" s="24">
        <v>2</v>
      </c>
      <c r="BR315" s="24">
        <v>2</v>
      </c>
      <c r="BS315" s="24">
        <v>2</v>
      </c>
      <c r="BT315" s="24">
        <v>2</v>
      </c>
      <c r="BU315" s="24">
        <v>2</v>
      </c>
      <c r="BV315" s="24">
        <v>2</v>
      </c>
      <c r="BW315" s="24">
        <v>2</v>
      </c>
      <c r="BX315" s="24">
        <v>2</v>
      </c>
      <c r="BY315" s="24">
        <v>2</v>
      </c>
      <c r="BZ315" s="24">
        <v>2</v>
      </c>
      <c r="CA315" s="24">
        <v>2</v>
      </c>
      <c r="CB315" s="24">
        <v>2</v>
      </c>
      <c r="CC315" s="24">
        <v>2</v>
      </c>
      <c r="CD315" s="24">
        <v>2</v>
      </c>
      <c r="CE315" s="24">
        <v>2</v>
      </c>
      <c r="CF315" s="24">
        <v>2</v>
      </c>
      <c r="CG315" s="24">
        <v>2</v>
      </c>
      <c r="CH315" s="24">
        <v>2</v>
      </c>
      <c r="CI315" s="24">
        <v>2</v>
      </c>
      <c r="CJ315" s="24">
        <v>2</v>
      </c>
      <c r="CK315" s="24">
        <v>2</v>
      </c>
      <c r="CL315" s="24">
        <v>2</v>
      </c>
      <c r="CM315" s="57">
        <f t="shared" si="105"/>
        <v>28</v>
      </c>
      <c r="CN315" s="67">
        <f t="shared" si="106"/>
        <v>1</v>
      </c>
      <c r="CO315" s="57">
        <f t="shared" si="107"/>
        <v>0</v>
      </c>
      <c r="CP315" s="67">
        <f t="shared" si="108"/>
        <v>0</v>
      </c>
      <c r="CQ315" s="57">
        <f t="shared" si="109"/>
        <v>0</v>
      </c>
      <c r="CR315" s="67">
        <f t="shared" si="110"/>
        <v>0</v>
      </c>
      <c r="CS315" s="57">
        <f t="shared" si="111"/>
        <v>2</v>
      </c>
      <c r="CT315" s="57" t="str">
        <f t="shared" si="85"/>
        <v>Đạt mục tiêu</v>
      </c>
    </row>
    <row r="316" spans="1:98" ht="53.25" customHeight="1">
      <c r="A316" s="21">
        <v>55</v>
      </c>
      <c r="B316" s="24">
        <v>404</v>
      </c>
      <c r="C316" s="181" t="s">
        <v>307</v>
      </c>
      <c r="D316" s="191" t="s">
        <v>10</v>
      </c>
      <c r="E316" s="181" t="s">
        <v>307</v>
      </c>
      <c r="F316" s="191" t="s">
        <v>12</v>
      </c>
      <c r="G316" s="50" t="s">
        <v>603</v>
      </c>
      <c r="H316" s="142" t="s">
        <v>1646</v>
      </c>
      <c r="I316" s="52" t="s">
        <v>780</v>
      </c>
      <c r="J316" s="24" t="s">
        <v>497</v>
      </c>
      <c r="K316" s="52" t="s">
        <v>344</v>
      </c>
      <c r="L316" s="24" t="s">
        <v>298</v>
      </c>
      <c r="M316" s="24" t="s">
        <v>186</v>
      </c>
      <c r="N316" s="24" t="s">
        <v>186</v>
      </c>
      <c r="O316" s="24"/>
      <c r="P316" s="24"/>
      <c r="Q316" s="24"/>
      <c r="R316" s="24"/>
      <c r="S316" s="21"/>
      <c r="T316" s="24"/>
      <c r="U316" s="24"/>
      <c r="V316" s="24"/>
      <c r="W316" s="24"/>
      <c r="X316" s="24"/>
      <c r="Y316" s="28">
        <f t="shared" si="104"/>
        <v>1</v>
      </c>
      <c r="Z316" s="24"/>
      <c r="AA316" s="93">
        <v>1</v>
      </c>
      <c r="AB316" s="24" t="s">
        <v>754</v>
      </c>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v>2</v>
      </c>
      <c r="BL316" s="24">
        <v>2</v>
      </c>
      <c r="BM316" s="24">
        <v>2</v>
      </c>
      <c r="BN316" s="24">
        <v>2</v>
      </c>
      <c r="BO316" s="24">
        <v>2</v>
      </c>
      <c r="BP316" s="24">
        <v>2</v>
      </c>
      <c r="BQ316" s="24">
        <v>2</v>
      </c>
      <c r="BR316" s="24">
        <v>2</v>
      </c>
      <c r="BS316" s="24">
        <v>2</v>
      </c>
      <c r="BT316" s="24">
        <v>2</v>
      </c>
      <c r="BU316" s="24">
        <v>2</v>
      </c>
      <c r="BV316" s="24">
        <v>2</v>
      </c>
      <c r="BW316" s="24">
        <v>2</v>
      </c>
      <c r="BX316" s="24">
        <v>1</v>
      </c>
      <c r="BY316" s="24">
        <v>2</v>
      </c>
      <c r="BZ316" s="24">
        <v>1</v>
      </c>
      <c r="CA316" s="24">
        <v>2</v>
      </c>
      <c r="CB316" s="24">
        <v>2</v>
      </c>
      <c r="CC316" s="24">
        <v>2</v>
      </c>
      <c r="CD316" s="24">
        <v>2</v>
      </c>
      <c r="CE316" s="24">
        <v>2</v>
      </c>
      <c r="CF316" s="24">
        <v>2</v>
      </c>
      <c r="CG316" s="24">
        <v>2</v>
      </c>
      <c r="CH316" s="24">
        <v>2</v>
      </c>
      <c r="CI316" s="24">
        <v>2</v>
      </c>
      <c r="CJ316" s="24">
        <v>2</v>
      </c>
      <c r="CK316" s="24">
        <v>1</v>
      </c>
      <c r="CL316" s="24">
        <v>1</v>
      </c>
      <c r="CM316" s="57">
        <f t="shared" si="105"/>
        <v>24</v>
      </c>
      <c r="CN316" s="67">
        <f t="shared" si="106"/>
        <v>0.8571428571428571</v>
      </c>
      <c r="CO316" s="57">
        <f t="shared" si="107"/>
        <v>4</v>
      </c>
      <c r="CP316" s="67">
        <f t="shared" si="108"/>
        <v>0.14285714285714285</v>
      </c>
      <c r="CQ316" s="57">
        <f t="shared" si="109"/>
        <v>0</v>
      </c>
      <c r="CR316" s="67">
        <f t="shared" si="110"/>
        <v>0</v>
      </c>
      <c r="CS316" s="57">
        <f t="shared" si="111"/>
        <v>1.8571428571428572</v>
      </c>
      <c r="CT316" s="57" t="str">
        <f t="shared" ref="CT316:CT403" si="112">IF(CS316&gt;=1.6,"Đạt mục tiêu",IF(CS316&gt;=1,"Cần cố gắng","Chưa đạt"))</f>
        <v>Đạt mục tiêu</v>
      </c>
    </row>
    <row r="317" spans="1:98" ht="42.75" customHeight="1">
      <c r="A317" s="21">
        <v>56</v>
      </c>
      <c r="B317" s="24"/>
      <c r="C317" s="190"/>
      <c r="D317" s="192"/>
      <c r="E317" s="190"/>
      <c r="F317" s="192"/>
      <c r="G317" s="50" t="s">
        <v>1099</v>
      </c>
      <c r="H317" s="142" t="s">
        <v>1647</v>
      </c>
      <c r="I317" s="52" t="s">
        <v>780</v>
      </c>
      <c r="J317" s="24" t="s">
        <v>497</v>
      </c>
      <c r="K317" s="52" t="s">
        <v>344</v>
      </c>
      <c r="L317" s="24" t="s">
        <v>298</v>
      </c>
      <c r="M317" s="24" t="s">
        <v>186</v>
      </c>
      <c r="N317" s="24" t="s">
        <v>186</v>
      </c>
      <c r="O317" s="24"/>
      <c r="P317" s="24"/>
      <c r="Q317" s="24"/>
      <c r="R317" s="24"/>
      <c r="S317" s="21"/>
      <c r="T317" s="24"/>
      <c r="U317" s="24"/>
      <c r="V317" s="24"/>
      <c r="W317" s="24"/>
      <c r="X317" s="24"/>
      <c r="Y317" s="28">
        <f t="shared" si="104"/>
        <v>1</v>
      </c>
      <c r="Z317" s="24"/>
      <c r="AA317" s="93">
        <v>1</v>
      </c>
      <c r="AB317" s="24"/>
      <c r="AC317" s="24"/>
      <c r="AD317" s="24" t="s">
        <v>754</v>
      </c>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v>2</v>
      </c>
      <c r="BL317" s="24">
        <v>2</v>
      </c>
      <c r="BM317" s="24">
        <v>2</v>
      </c>
      <c r="BN317" s="57">
        <v>2</v>
      </c>
      <c r="BO317" s="57">
        <v>2</v>
      </c>
      <c r="BP317" s="24">
        <v>2</v>
      </c>
      <c r="BQ317" s="24">
        <v>2</v>
      </c>
      <c r="BR317" s="24">
        <v>2</v>
      </c>
      <c r="BS317" s="24">
        <v>2</v>
      </c>
      <c r="BT317" s="24">
        <v>2</v>
      </c>
      <c r="BU317" s="24">
        <v>2</v>
      </c>
      <c r="BV317" s="24">
        <v>2</v>
      </c>
      <c r="BW317" s="24">
        <v>2</v>
      </c>
      <c r="BX317" s="24">
        <v>2</v>
      </c>
      <c r="BY317" s="24">
        <v>2</v>
      </c>
      <c r="BZ317" s="24">
        <v>1</v>
      </c>
      <c r="CA317" s="24">
        <v>2</v>
      </c>
      <c r="CB317" s="24">
        <v>2</v>
      </c>
      <c r="CC317" s="57">
        <v>2</v>
      </c>
      <c r="CD317" s="57">
        <v>2</v>
      </c>
      <c r="CE317" s="57">
        <v>2</v>
      </c>
      <c r="CF317" s="24">
        <v>2</v>
      </c>
      <c r="CG317" s="24">
        <v>2</v>
      </c>
      <c r="CH317" s="24">
        <v>2</v>
      </c>
      <c r="CI317" s="24">
        <v>2</v>
      </c>
      <c r="CJ317" s="24">
        <v>2</v>
      </c>
      <c r="CK317" s="24">
        <v>1</v>
      </c>
      <c r="CL317" s="24">
        <v>1</v>
      </c>
      <c r="CM317" s="57">
        <f t="shared" si="105"/>
        <v>25</v>
      </c>
      <c r="CN317" s="67">
        <f t="shared" si="106"/>
        <v>0.8928571428571429</v>
      </c>
      <c r="CO317" s="57">
        <f t="shared" si="107"/>
        <v>3</v>
      </c>
      <c r="CP317" s="67">
        <f t="shared" si="108"/>
        <v>0.10714285714285714</v>
      </c>
      <c r="CQ317" s="57">
        <f t="shared" si="109"/>
        <v>0</v>
      </c>
      <c r="CR317" s="67">
        <f t="shared" si="110"/>
        <v>0</v>
      </c>
      <c r="CS317" s="57">
        <f t="shared" si="111"/>
        <v>1.8928571428571428</v>
      </c>
      <c r="CT317" s="57" t="str">
        <f>IF(CS317&gt;=1.6,"Đạt mục tiêu",IF(CS317&gt;=1,"Cần cố gắng","Chưa đạt"))</f>
        <v>Đạt mục tiêu</v>
      </c>
    </row>
    <row r="318" spans="1:98" ht="59.25" hidden="1" customHeight="1">
      <c r="A318" s="21">
        <v>312</v>
      </c>
      <c r="B318" s="24"/>
      <c r="C318" s="190"/>
      <c r="D318" s="192"/>
      <c r="E318" s="190"/>
      <c r="F318" s="192"/>
      <c r="G318" s="50" t="s">
        <v>1551</v>
      </c>
      <c r="H318" s="142" t="s">
        <v>1552</v>
      </c>
      <c r="I318" s="52" t="s">
        <v>780</v>
      </c>
      <c r="J318" s="24" t="s">
        <v>497</v>
      </c>
      <c r="K318" s="52" t="s">
        <v>344</v>
      </c>
      <c r="L318" s="24" t="s">
        <v>298</v>
      </c>
      <c r="M318" s="24" t="s">
        <v>186</v>
      </c>
      <c r="N318" s="24"/>
      <c r="O318" s="24" t="s">
        <v>186</v>
      </c>
      <c r="P318" s="24"/>
      <c r="Q318" s="24"/>
      <c r="R318" s="24"/>
      <c r="S318" s="21"/>
      <c r="T318" s="24"/>
      <c r="U318" s="24"/>
      <c r="V318" s="24"/>
      <c r="W318" s="24"/>
      <c r="X318" s="24"/>
      <c r="Y318" s="28">
        <f t="shared" si="104"/>
        <v>1</v>
      </c>
      <c r="Z318" s="24"/>
      <c r="AA318" s="93"/>
      <c r="AB318" s="24"/>
      <c r="AC318" s="24"/>
      <c r="AD318" s="24"/>
      <c r="AE318" s="24" t="s">
        <v>754</v>
      </c>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57"/>
      <c r="BO318" s="57"/>
      <c r="BP318" s="24"/>
      <c r="BQ318" s="24"/>
      <c r="BR318" s="24"/>
      <c r="BS318" s="24"/>
      <c r="BT318" s="24"/>
      <c r="BU318" s="24"/>
      <c r="BV318" s="24"/>
      <c r="BW318" s="24"/>
      <c r="BX318" s="24"/>
      <c r="BY318" s="24"/>
      <c r="BZ318" s="24"/>
      <c r="CA318" s="24"/>
      <c r="CB318" s="24"/>
      <c r="CC318" s="57"/>
      <c r="CD318" s="57"/>
      <c r="CE318" s="57"/>
      <c r="CF318" s="24"/>
      <c r="CG318" s="24"/>
      <c r="CH318" s="24"/>
      <c r="CI318" s="24"/>
      <c r="CJ318" s="24"/>
      <c r="CK318" s="24"/>
      <c r="CL318" s="24"/>
      <c r="CM318" s="57"/>
      <c r="CN318" s="67"/>
      <c r="CO318" s="57"/>
      <c r="CP318" s="67"/>
      <c r="CQ318" s="57"/>
      <c r="CR318" s="67"/>
      <c r="CS318" s="57"/>
      <c r="CT318" s="57"/>
    </row>
    <row r="319" spans="1:98" ht="36" customHeight="1">
      <c r="A319" s="21">
        <v>57</v>
      </c>
      <c r="B319" s="24">
        <v>405</v>
      </c>
      <c r="C319" s="190"/>
      <c r="D319" s="192"/>
      <c r="E319" s="190"/>
      <c r="F319" s="192"/>
      <c r="G319" s="50" t="s">
        <v>604</v>
      </c>
      <c r="H319" s="41" t="s">
        <v>1553</v>
      </c>
      <c r="I319" s="52" t="s">
        <v>780</v>
      </c>
      <c r="J319" s="24" t="s">
        <v>497</v>
      </c>
      <c r="K319" s="52" t="s">
        <v>344</v>
      </c>
      <c r="L319" s="24" t="s">
        <v>298</v>
      </c>
      <c r="M319" s="24" t="s">
        <v>186</v>
      </c>
      <c r="N319" s="24" t="s">
        <v>186</v>
      </c>
      <c r="O319" s="24"/>
      <c r="P319" s="24"/>
      <c r="Q319" s="24"/>
      <c r="R319" s="24"/>
      <c r="S319" s="21"/>
      <c r="T319" s="24"/>
      <c r="U319" s="24"/>
      <c r="V319" s="24"/>
      <c r="W319" s="24"/>
      <c r="X319" s="24"/>
      <c r="Y319" s="28">
        <f t="shared" si="104"/>
        <v>1</v>
      </c>
      <c r="Z319" s="24"/>
      <c r="AA319" s="91">
        <v>1</v>
      </c>
      <c r="AB319" s="24"/>
      <c r="AC319" s="24" t="s">
        <v>757</v>
      </c>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v>1</v>
      </c>
      <c r="BL319" s="24">
        <v>1</v>
      </c>
      <c r="BM319" s="24">
        <v>1</v>
      </c>
      <c r="BN319" s="24">
        <v>1</v>
      </c>
      <c r="BO319" s="24">
        <v>1</v>
      </c>
      <c r="BP319" s="24">
        <v>1</v>
      </c>
      <c r="BQ319" s="24">
        <v>1</v>
      </c>
      <c r="BR319" s="24">
        <v>1</v>
      </c>
      <c r="BS319" s="24">
        <v>1</v>
      </c>
      <c r="BT319" s="24">
        <v>1</v>
      </c>
      <c r="BU319" s="24">
        <v>1</v>
      </c>
      <c r="BV319" s="24">
        <v>1</v>
      </c>
      <c r="BW319" s="24">
        <v>1</v>
      </c>
      <c r="BX319" s="24">
        <v>1</v>
      </c>
      <c r="BY319" s="24">
        <v>1</v>
      </c>
      <c r="BZ319" s="24">
        <v>1</v>
      </c>
      <c r="CA319" s="24">
        <v>1</v>
      </c>
      <c r="CB319" s="24">
        <v>1</v>
      </c>
      <c r="CC319" s="24">
        <v>1</v>
      </c>
      <c r="CD319" s="24">
        <v>1</v>
      </c>
      <c r="CE319" s="24">
        <v>1</v>
      </c>
      <c r="CF319" s="24">
        <v>1</v>
      </c>
      <c r="CG319" s="24">
        <v>1</v>
      </c>
      <c r="CH319" s="24">
        <v>1</v>
      </c>
      <c r="CI319" s="24">
        <v>1</v>
      </c>
      <c r="CJ319" s="24">
        <v>1</v>
      </c>
      <c r="CK319" s="24">
        <v>1</v>
      </c>
      <c r="CL319" s="24">
        <v>1</v>
      </c>
      <c r="CM319" s="57">
        <f t="shared" si="105"/>
        <v>0</v>
      </c>
      <c r="CN319" s="67">
        <f t="shared" si="106"/>
        <v>0</v>
      </c>
      <c r="CO319" s="57">
        <f t="shared" si="107"/>
        <v>28</v>
      </c>
      <c r="CP319" s="67">
        <f t="shared" si="108"/>
        <v>1</v>
      </c>
      <c r="CQ319" s="57">
        <f t="shared" si="109"/>
        <v>0</v>
      </c>
      <c r="CR319" s="67">
        <f t="shared" si="110"/>
        <v>0</v>
      </c>
      <c r="CS319" s="57">
        <f t="shared" si="111"/>
        <v>1</v>
      </c>
      <c r="CT319" s="57" t="str">
        <f t="shared" si="112"/>
        <v>Cần cố gắng</v>
      </c>
    </row>
    <row r="320" spans="1:98" ht="42" customHeight="1">
      <c r="A320" s="21">
        <v>58</v>
      </c>
      <c r="B320" s="24">
        <v>408</v>
      </c>
      <c r="C320" s="190"/>
      <c r="D320" s="192"/>
      <c r="E320" s="190"/>
      <c r="F320" s="192"/>
      <c r="G320" s="50" t="s">
        <v>1330</v>
      </c>
      <c r="H320" s="41" t="s">
        <v>1329</v>
      </c>
      <c r="I320" s="52" t="s">
        <v>780</v>
      </c>
      <c r="J320" s="24" t="s">
        <v>497</v>
      </c>
      <c r="K320" s="52" t="s">
        <v>344</v>
      </c>
      <c r="L320" s="24" t="s">
        <v>298</v>
      </c>
      <c r="M320" s="24" t="s">
        <v>186</v>
      </c>
      <c r="N320" s="24" t="s">
        <v>186</v>
      </c>
      <c r="O320" s="24"/>
      <c r="P320" s="24"/>
      <c r="Q320" s="24"/>
      <c r="R320" s="24"/>
      <c r="S320" s="21"/>
      <c r="T320" s="24"/>
      <c r="U320" s="24"/>
      <c r="V320" s="24"/>
      <c r="W320" s="24"/>
      <c r="X320" s="24"/>
      <c r="Y320" s="28">
        <f t="shared" si="104"/>
        <v>1</v>
      </c>
      <c r="Z320" s="24"/>
      <c r="AA320" s="91"/>
      <c r="AB320" s="24"/>
      <c r="AC320" s="24" t="s">
        <v>757</v>
      </c>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v>2</v>
      </c>
      <c r="BL320" s="24">
        <v>2</v>
      </c>
      <c r="BM320" s="24">
        <v>2</v>
      </c>
      <c r="BN320" s="57">
        <v>2</v>
      </c>
      <c r="BO320" s="57">
        <v>2</v>
      </c>
      <c r="BP320" s="24">
        <v>2</v>
      </c>
      <c r="BQ320" s="24">
        <v>2</v>
      </c>
      <c r="BR320" s="24">
        <v>2</v>
      </c>
      <c r="BS320" s="24">
        <v>2</v>
      </c>
      <c r="BT320" s="24">
        <v>2</v>
      </c>
      <c r="BU320" s="24">
        <v>2</v>
      </c>
      <c r="BV320" s="24">
        <v>2</v>
      </c>
      <c r="BW320" s="24">
        <v>2</v>
      </c>
      <c r="BX320" s="24">
        <v>1</v>
      </c>
      <c r="BY320" s="24">
        <v>2</v>
      </c>
      <c r="BZ320" s="24">
        <v>1</v>
      </c>
      <c r="CA320" s="24">
        <v>2</v>
      </c>
      <c r="CB320" s="24">
        <v>2</v>
      </c>
      <c r="CC320" s="57">
        <v>2</v>
      </c>
      <c r="CD320" s="57">
        <v>2</v>
      </c>
      <c r="CE320" s="57">
        <v>2</v>
      </c>
      <c r="CF320" s="24">
        <v>2</v>
      </c>
      <c r="CG320" s="24">
        <v>2</v>
      </c>
      <c r="CH320" s="24">
        <v>2</v>
      </c>
      <c r="CI320" s="24">
        <v>2</v>
      </c>
      <c r="CJ320" s="24">
        <v>2</v>
      </c>
      <c r="CK320" s="24">
        <v>1</v>
      </c>
      <c r="CL320" s="24">
        <v>1</v>
      </c>
      <c r="CM320" s="57">
        <f t="shared" si="105"/>
        <v>24</v>
      </c>
      <c r="CN320" s="67">
        <f t="shared" si="106"/>
        <v>0.8571428571428571</v>
      </c>
      <c r="CO320" s="57">
        <f t="shared" si="107"/>
        <v>4</v>
      </c>
      <c r="CP320" s="67">
        <f t="shared" si="108"/>
        <v>0.14285714285714285</v>
      </c>
      <c r="CQ320" s="57">
        <f t="shared" si="109"/>
        <v>0</v>
      </c>
      <c r="CR320" s="67">
        <f t="shared" si="110"/>
        <v>0</v>
      </c>
      <c r="CS320" s="57">
        <f t="shared" si="111"/>
        <v>1.8571428571428572</v>
      </c>
      <c r="CT320" s="57" t="str">
        <f t="shared" si="112"/>
        <v>Đạt mục tiêu</v>
      </c>
    </row>
    <row r="321" spans="1:98" ht="51" hidden="1" customHeight="1">
      <c r="A321" s="21">
        <v>315</v>
      </c>
      <c r="B321" s="24">
        <v>411</v>
      </c>
      <c r="C321" s="190"/>
      <c r="D321" s="192"/>
      <c r="E321" s="190"/>
      <c r="F321" s="192"/>
      <c r="G321" s="50" t="s">
        <v>438</v>
      </c>
      <c r="H321" s="142" t="s">
        <v>448</v>
      </c>
      <c r="I321" s="52" t="s">
        <v>780</v>
      </c>
      <c r="J321" s="24" t="s">
        <v>497</v>
      </c>
      <c r="K321" s="52" t="s">
        <v>344</v>
      </c>
      <c r="L321" s="24" t="s">
        <v>298</v>
      </c>
      <c r="M321" s="24" t="s">
        <v>186</v>
      </c>
      <c r="N321" s="24"/>
      <c r="O321" s="24"/>
      <c r="P321" s="24" t="s">
        <v>186</v>
      </c>
      <c r="Q321" s="24"/>
      <c r="R321" s="24"/>
      <c r="S321" s="21"/>
      <c r="T321" s="24"/>
      <c r="U321" s="24"/>
      <c r="V321" s="24"/>
      <c r="W321" s="24"/>
      <c r="X321" s="24"/>
      <c r="Y321" s="28">
        <f t="shared" si="104"/>
        <v>1</v>
      </c>
      <c r="Z321" s="24"/>
      <c r="AA321" s="91"/>
      <c r="AB321" s="24"/>
      <c r="AC321" s="24"/>
      <c r="AD321" s="24"/>
      <c r="AE321" s="24"/>
      <c r="AF321" s="24"/>
      <c r="AG321" s="24" t="s">
        <v>754</v>
      </c>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v>2</v>
      </c>
      <c r="BL321" s="24">
        <v>2</v>
      </c>
      <c r="BM321" s="24">
        <v>2</v>
      </c>
      <c r="BN321" s="24">
        <v>2</v>
      </c>
      <c r="BO321" s="24">
        <v>2</v>
      </c>
      <c r="BP321" s="24">
        <v>2</v>
      </c>
      <c r="BQ321" s="24">
        <v>2</v>
      </c>
      <c r="BR321" s="24">
        <v>2</v>
      </c>
      <c r="BS321" s="24">
        <v>2</v>
      </c>
      <c r="BT321" s="24">
        <v>2</v>
      </c>
      <c r="BU321" s="24">
        <v>2</v>
      </c>
      <c r="BV321" s="24">
        <v>2</v>
      </c>
      <c r="BW321" s="24">
        <v>2</v>
      </c>
      <c r="BX321" s="24">
        <v>1</v>
      </c>
      <c r="BY321" s="24">
        <v>2</v>
      </c>
      <c r="BZ321" s="24">
        <v>1</v>
      </c>
      <c r="CA321" s="24">
        <v>2</v>
      </c>
      <c r="CB321" s="24">
        <v>2</v>
      </c>
      <c r="CC321" s="24">
        <v>1</v>
      </c>
      <c r="CD321" s="24">
        <v>1</v>
      </c>
      <c r="CE321" s="24">
        <v>1</v>
      </c>
      <c r="CF321" s="24">
        <v>2</v>
      </c>
      <c r="CG321" s="24">
        <v>2</v>
      </c>
      <c r="CH321" s="24">
        <v>2</v>
      </c>
      <c r="CI321" s="24">
        <v>2</v>
      </c>
      <c r="CJ321" s="24">
        <v>2</v>
      </c>
      <c r="CK321" s="24">
        <v>1</v>
      </c>
      <c r="CL321" s="24">
        <v>1</v>
      </c>
      <c r="CM321" s="57">
        <f t="shared" si="105"/>
        <v>21</v>
      </c>
      <c r="CN321" s="67">
        <f t="shared" si="106"/>
        <v>0.75</v>
      </c>
      <c r="CO321" s="57">
        <f t="shared" si="107"/>
        <v>7</v>
      </c>
      <c r="CP321" s="67">
        <f t="shared" si="108"/>
        <v>0.25</v>
      </c>
      <c r="CQ321" s="57">
        <f t="shared" si="109"/>
        <v>0</v>
      </c>
      <c r="CR321" s="67">
        <f t="shared" si="110"/>
        <v>0</v>
      </c>
      <c r="CS321" s="57">
        <f t="shared" si="111"/>
        <v>1.75</v>
      </c>
      <c r="CT321" s="57" t="str">
        <f t="shared" si="112"/>
        <v>Đạt mục tiêu</v>
      </c>
    </row>
    <row r="322" spans="1:98" ht="51" hidden="1" customHeight="1">
      <c r="A322" s="21">
        <v>316</v>
      </c>
      <c r="B322" s="24">
        <v>412</v>
      </c>
      <c r="C322" s="190"/>
      <c r="D322" s="192"/>
      <c r="E322" s="190"/>
      <c r="F322" s="192"/>
      <c r="G322" s="50" t="s">
        <v>607</v>
      </c>
      <c r="H322" s="50" t="s">
        <v>1325</v>
      </c>
      <c r="I322" s="52" t="s">
        <v>780</v>
      </c>
      <c r="J322" s="24" t="s">
        <v>497</v>
      </c>
      <c r="K322" s="52" t="s">
        <v>344</v>
      </c>
      <c r="L322" s="24" t="s">
        <v>298</v>
      </c>
      <c r="M322" s="24" t="s">
        <v>186</v>
      </c>
      <c r="N322" s="24"/>
      <c r="O322" s="24"/>
      <c r="P322" s="24"/>
      <c r="Q322" s="24"/>
      <c r="R322" s="24"/>
      <c r="S322" s="21"/>
      <c r="T322" s="24"/>
      <c r="U322" s="24" t="s">
        <v>186</v>
      </c>
      <c r="V322" s="24"/>
      <c r="W322" s="24"/>
      <c r="X322" s="24"/>
      <c r="Y322" s="28">
        <f t="shared" si="104"/>
        <v>1</v>
      </c>
      <c r="Z322" s="24"/>
      <c r="AA322" s="91"/>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t="s">
        <v>757</v>
      </c>
      <c r="AY322" s="24"/>
      <c r="AZ322" s="24"/>
      <c r="BA322" s="24"/>
      <c r="BB322" s="24"/>
      <c r="BC322" s="24"/>
      <c r="BD322" s="24"/>
      <c r="BE322" s="24"/>
      <c r="BF322" s="24"/>
      <c r="BG322" s="24"/>
      <c r="BH322" s="24"/>
      <c r="BI322" s="24"/>
      <c r="BJ322" s="24"/>
      <c r="BK322" s="24">
        <v>2</v>
      </c>
      <c r="BL322" s="24">
        <v>2</v>
      </c>
      <c r="BM322" s="24">
        <v>2</v>
      </c>
      <c r="BN322" s="24">
        <v>1</v>
      </c>
      <c r="BO322" s="24">
        <v>2</v>
      </c>
      <c r="BP322" s="24">
        <v>2</v>
      </c>
      <c r="BQ322" s="24">
        <v>2</v>
      </c>
      <c r="BR322" s="24">
        <v>2</v>
      </c>
      <c r="BS322" s="24">
        <v>2</v>
      </c>
      <c r="BT322" s="24">
        <v>2</v>
      </c>
      <c r="BU322" s="24">
        <v>2</v>
      </c>
      <c r="BV322" s="24">
        <v>2</v>
      </c>
      <c r="BW322" s="24">
        <v>2</v>
      </c>
      <c r="BX322" s="24">
        <v>2</v>
      </c>
      <c r="BY322" s="24">
        <v>2</v>
      </c>
      <c r="BZ322" s="24">
        <v>1</v>
      </c>
      <c r="CA322" s="24">
        <v>2</v>
      </c>
      <c r="CB322" s="24">
        <v>2</v>
      </c>
      <c r="CC322" s="24">
        <v>2</v>
      </c>
      <c r="CD322" s="24">
        <v>2</v>
      </c>
      <c r="CE322" s="24">
        <v>2</v>
      </c>
      <c r="CF322" s="24">
        <v>2</v>
      </c>
      <c r="CG322" s="24">
        <v>2</v>
      </c>
      <c r="CH322" s="24">
        <v>2</v>
      </c>
      <c r="CI322" s="24">
        <v>2</v>
      </c>
      <c r="CJ322" s="24">
        <v>2</v>
      </c>
      <c r="CK322" s="24">
        <v>1</v>
      </c>
      <c r="CL322" s="24">
        <v>2</v>
      </c>
      <c r="CM322" s="57">
        <f t="shared" si="105"/>
        <v>25</v>
      </c>
      <c r="CN322" s="67">
        <f t="shared" si="106"/>
        <v>0.8928571428571429</v>
      </c>
      <c r="CO322" s="57">
        <f t="shared" si="107"/>
        <v>3</v>
      </c>
      <c r="CP322" s="67">
        <f t="shared" si="108"/>
        <v>0.10714285714285714</v>
      </c>
      <c r="CQ322" s="57">
        <f t="shared" si="109"/>
        <v>0</v>
      </c>
      <c r="CR322" s="67">
        <f t="shared" si="110"/>
        <v>0</v>
      </c>
      <c r="CS322" s="57">
        <f t="shared" si="111"/>
        <v>1.8928571428571428</v>
      </c>
      <c r="CT322" s="57" t="str">
        <f t="shared" si="112"/>
        <v>Đạt mục tiêu</v>
      </c>
    </row>
    <row r="323" spans="1:98" ht="48" hidden="1" customHeight="1">
      <c r="A323" s="21">
        <v>317</v>
      </c>
      <c r="B323" s="24"/>
      <c r="C323" s="190"/>
      <c r="D323" s="192"/>
      <c r="E323" s="190"/>
      <c r="F323" s="192"/>
      <c r="G323" s="50" t="s">
        <v>437</v>
      </c>
      <c r="H323" s="142" t="s">
        <v>1429</v>
      </c>
      <c r="I323" s="52" t="s">
        <v>780</v>
      </c>
      <c r="J323" s="24" t="s">
        <v>497</v>
      </c>
      <c r="K323" s="52" t="s">
        <v>344</v>
      </c>
      <c r="L323" s="24" t="s">
        <v>298</v>
      </c>
      <c r="M323" s="24" t="s">
        <v>186</v>
      </c>
      <c r="N323" s="24"/>
      <c r="O323" s="24"/>
      <c r="P323" s="24"/>
      <c r="Q323" s="24" t="s">
        <v>186</v>
      </c>
      <c r="R323" s="24"/>
      <c r="S323" s="21"/>
      <c r="T323" s="24"/>
      <c r="U323" s="24"/>
      <c r="V323" s="24"/>
      <c r="W323" s="24"/>
      <c r="X323" s="24"/>
      <c r="Y323" s="28">
        <f t="shared" si="104"/>
        <v>1</v>
      </c>
      <c r="Z323" s="24"/>
      <c r="AA323" s="91"/>
      <c r="AB323" s="24"/>
      <c r="AC323" s="24"/>
      <c r="AD323" s="24"/>
      <c r="AE323" s="24"/>
      <c r="AF323" s="24"/>
      <c r="AG323" s="24"/>
      <c r="AH323" s="24"/>
      <c r="AI323" s="24"/>
      <c r="AJ323" s="24"/>
      <c r="AK323" s="24"/>
      <c r="AL323" s="24" t="s">
        <v>754</v>
      </c>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v>2</v>
      </c>
      <c r="BL323" s="24">
        <v>2</v>
      </c>
      <c r="BM323" s="24">
        <v>2</v>
      </c>
      <c r="BN323" s="24">
        <v>2</v>
      </c>
      <c r="BO323" s="24">
        <v>2</v>
      </c>
      <c r="BP323" s="24">
        <v>2</v>
      </c>
      <c r="BQ323" s="24">
        <v>2</v>
      </c>
      <c r="BR323" s="24">
        <v>2</v>
      </c>
      <c r="BS323" s="24">
        <v>2</v>
      </c>
      <c r="BT323" s="24">
        <v>2</v>
      </c>
      <c r="BU323" s="24">
        <v>2</v>
      </c>
      <c r="BV323" s="24">
        <v>2</v>
      </c>
      <c r="BW323" s="24">
        <v>2</v>
      </c>
      <c r="BX323" s="24">
        <v>2</v>
      </c>
      <c r="BY323" s="24">
        <v>2</v>
      </c>
      <c r="BZ323" s="24">
        <v>2</v>
      </c>
      <c r="CA323" s="24">
        <v>2</v>
      </c>
      <c r="CB323" s="24">
        <v>2</v>
      </c>
      <c r="CC323" s="24">
        <v>2</v>
      </c>
      <c r="CD323" s="24">
        <v>2</v>
      </c>
      <c r="CE323" s="24">
        <v>2</v>
      </c>
      <c r="CF323" s="24">
        <v>2</v>
      </c>
      <c r="CG323" s="24">
        <v>2</v>
      </c>
      <c r="CH323" s="24">
        <v>2</v>
      </c>
      <c r="CI323" s="24">
        <v>2</v>
      </c>
      <c r="CJ323" s="24">
        <v>2</v>
      </c>
      <c r="CK323" s="24">
        <v>2</v>
      </c>
      <c r="CL323" s="24">
        <v>2</v>
      </c>
      <c r="CM323" s="57">
        <f t="shared" si="105"/>
        <v>28</v>
      </c>
      <c r="CN323" s="67">
        <f t="shared" si="106"/>
        <v>1</v>
      </c>
      <c r="CO323" s="57">
        <f t="shared" si="107"/>
        <v>0</v>
      </c>
      <c r="CP323" s="67">
        <f t="shared" si="108"/>
        <v>0</v>
      </c>
      <c r="CQ323" s="57">
        <f t="shared" si="109"/>
        <v>0</v>
      </c>
      <c r="CR323" s="67">
        <f t="shared" si="110"/>
        <v>0</v>
      </c>
      <c r="CS323" s="57">
        <f t="shared" si="111"/>
        <v>2</v>
      </c>
      <c r="CT323" s="57" t="str">
        <f>IF(CS323&gt;=1.6,"Đạt mục tiêu",IF(CS323&gt;=1,"Cần cố gắng","Chưa đạt"))</f>
        <v>Đạt mục tiêu</v>
      </c>
    </row>
    <row r="324" spans="1:98" ht="52.5" hidden="1" customHeight="1">
      <c r="A324" s="21">
        <v>318</v>
      </c>
      <c r="B324" s="24">
        <v>417</v>
      </c>
      <c r="C324" s="190"/>
      <c r="D324" s="192"/>
      <c r="E324" s="190"/>
      <c r="F324" s="192"/>
      <c r="G324" s="50" t="s">
        <v>1121</v>
      </c>
      <c r="H324" s="142" t="s">
        <v>1271</v>
      </c>
      <c r="I324" s="52" t="s">
        <v>780</v>
      </c>
      <c r="J324" s="24" t="s">
        <v>497</v>
      </c>
      <c r="K324" s="52" t="s">
        <v>344</v>
      </c>
      <c r="L324" s="24" t="s">
        <v>298</v>
      </c>
      <c r="M324" s="24" t="s">
        <v>186</v>
      </c>
      <c r="N324" s="24"/>
      <c r="O324" s="24"/>
      <c r="P324" s="24"/>
      <c r="Q324" s="24" t="s">
        <v>186</v>
      </c>
      <c r="R324" s="24"/>
      <c r="S324" s="21"/>
      <c r="T324" s="24"/>
      <c r="U324" s="24"/>
      <c r="V324" s="24"/>
      <c r="W324" s="24"/>
      <c r="X324" s="24"/>
      <c r="Y324" s="28">
        <f t="shared" si="104"/>
        <v>1</v>
      </c>
      <c r="Z324" s="24"/>
      <c r="AA324" s="91">
        <v>1</v>
      </c>
      <c r="AB324" s="24"/>
      <c r="AC324" s="24"/>
      <c r="AD324" s="24"/>
      <c r="AE324" s="24"/>
      <c r="AF324" s="24"/>
      <c r="AG324" s="24"/>
      <c r="AH324" s="24"/>
      <c r="AI324" s="24"/>
      <c r="AJ324" s="24"/>
      <c r="AK324" s="24"/>
      <c r="AL324" s="24"/>
      <c r="AM324" s="24" t="s">
        <v>754</v>
      </c>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v>2</v>
      </c>
      <c r="BL324" s="24">
        <v>2</v>
      </c>
      <c r="BM324" s="24">
        <v>2</v>
      </c>
      <c r="BN324" s="24">
        <v>2</v>
      </c>
      <c r="BO324" s="24">
        <v>2</v>
      </c>
      <c r="BP324" s="24">
        <v>2</v>
      </c>
      <c r="BQ324" s="24">
        <v>2</v>
      </c>
      <c r="BR324" s="24">
        <v>2</v>
      </c>
      <c r="BS324" s="24">
        <v>2</v>
      </c>
      <c r="BT324" s="24">
        <v>2</v>
      </c>
      <c r="BU324" s="24">
        <v>2</v>
      </c>
      <c r="BV324" s="24">
        <v>2</v>
      </c>
      <c r="BW324" s="24">
        <v>2</v>
      </c>
      <c r="BX324" s="24">
        <v>2</v>
      </c>
      <c r="BY324" s="24">
        <v>2</v>
      </c>
      <c r="BZ324" s="24">
        <v>1</v>
      </c>
      <c r="CA324" s="24">
        <v>2</v>
      </c>
      <c r="CB324" s="24">
        <v>2</v>
      </c>
      <c r="CC324" s="24">
        <v>2</v>
      </c>
      <c r="CD324" s="24">
        <v>2</v>
      </c>
      <c r="CE324" s="24">
        <v>2</v>
      </c>
      <c r="CF324" s="24">
        <v>2</v>
      </c>
      <c r="CG324" s="24">
        <v>2</v>
      </c>
      <c r="CH324" s="24">
        <v>2</v>
      </c>
      <c r="CI324" s="24">
        <v>2</v>
      </c>
      <c r="CJ324" s="24">
        <v>2</v>
      </c>
      <c r="CK324" s="24">
        <v>1</v>
      </c>
      <c r="CL324" s="24">
        <v>1</v>
      </c>
      <c r="CM324" s="57">
        <f t="shared" si="105"/>
        <v>25</v>
      </c>
      <c r="CN324" s="67">
        <f t="shared" si="106"/>
        <v>0.8928571428571429</v>
      </c>
      <c r="CO324" s="57">
        <f t="shared" si="107"/>
        <v>3</v>
      </c>
      <c r="CP324" s="67">
        <f t="shared" si="108"/>
        <v>0.10714285714285714</v>
      </c>
      <c r="CQ324" s="57">
        <f t="shared" si="109"/>
        <v>0</v>
      </c>
      <c r="CR324" s="67">
        <f t="shared" si="110"/>
        <v>0</v>
      </c>
      <c r="CS324" s="57">
        <f t="shared" si="111"/>
        <v>1.8928571428571428</v>
      </c>
      <c r="CT324" s="57" t="str">
        <f t="shared" si="112"/>
        <v>Đạt mục tiêu</v>
      </c>
    </row>
    <row r="325" spans="1:98" ht="52.5" hidden="1" customHeight="1">
      <c r="A325" s="21">
        <v>319</v>
      </c>
      <c r="B325" s="24">
        <v>420</v>
      </c>
      <c r="C325" s="190"/>
      <c r="D325" s="192"/>
      <c r="E325" s="190"/>
      <c r="F325" s="192"/>
      <c r="G325" s="50" t="s">
        <v>439</v>
      </c>
      <c r="H325" s="142" t="s">
        <v>1554</v>
      </c>
      <c r="I325" s="52" t="s">
        <v>780</v>
      </c>
      <c r="J325" s="24" t="s">
        <v>497</v>
      </c>
      <c r="K325" s="52" t="s">
        <v>344</v>
      </c>
      <c r="L325" s="24" t="s">
        <v>298</v>
      </c>
      <c r="M325" s="24" t="s">
        <v>186</v>
      </c>
      <c r="N325" s="24"/>
      <c r="O325" s="24"/>
      <c r="P325" s="24"/>
      <c r="Q325" s="24"/>
      <c r="R325" s="24" t="s">
        <v>186</v>
      </c>
      <c r="S325" s="21"/>
      <c r="T325" s="24"/>
      <c r="U325" s="24"/>
      <c r="V325" s="24"/>
      <c r="W325" s="24"/>
      <c r="X325" s="24"/>
      <c r="Y325" s="28">
        <f t="shared" si="104"/>
        <v>1</v>
      </c>
      <c r="Z325" s="24"/>
      <c r="AA325" s="93">
        <v>1</v>
      </c>
      <c r="AB325" s="24"/>
      <c r="AC325" s="24"/>
      <c r="AD325" s="24"/>
      <c r="AE325" s="24"/>
      <c r="AF325" s="24"/>
      <c r="AG325" s="24"/>
      <c r="AH325" s="24"/>
      <c r="AI325" s="24"/>
      <c r="AJ325" s="24"/>
      <c r="AK325" s="24"/>
      <c r="AL325" s="24"/>
      <c r="AM325" s="24"/>
      <c r="AN325" s="24" t="s">
        <v>754</v>
      </c>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v>2</v>
      </c>
      <c r="BL325" s="24">
        <v>2</v>
      </c>
      <c r="BM325" s="24">
        <v>2</v>
      </c>
      <c r="BN325" s="24">
        <v>1</v>
      </c>
      <c r="BO325" s="24">
        <v>1</v>
      </c>
      <c r="BP325" s="24">
        <v>2</v>
      </c>
      <c r="BQ325" s="24">
        <v>2</v>
      </c>
      <c r="BR325" s="24">
        <v>2</v>
      </c>
      <c r="BS325" s="24">
        <v>2</v>
      </c>
      <c r="BT325" s="24">
        <v>2</v>
      </c>
      <c r="BU325" s="24">
        <v>2</v>
      </c>
      <c r="BV325" s="24">
        <v>2</v>
      </c>
      <c r="BW325" s="24">
        <v>2</v>
      </c>
      <c r="BX325" s="24">
        <v>2</v>
      </c>
      <c r="BY325" s="24">
        <v>2</v>
      </c>
      <c r="BZ325" s="24">
        <v>2</v>
      </c>
      <c r="CA325" s="24">
        <v>2</v>
      </c>
      <c r="CB325" s="24">
        <v>2</v>
      </c>
      <c r="CC325" s="24">
        <v>2</v>
      </c>
      <c r="CD325" s="24">
        <v>2</v>
      </c>
      <c r="CE325" s="24">
        <v>2</v>
      </c>
      <c r="CF325" s="24">
        <v>2</v>
      </c>
      <c r="CG325" s="24">
        <v>2</v>
      </c>
      <c r="CH325" s="24">
        <v>2</v>
      </c>
      <c r="CI325" s="24">
        <v>2</v>
      </c>
      <c r="CJ325" s="24">
        <v>2</v>
      </c>
      <c r="CK325" s="24">
        <v>2</v>
      </c>
      <c r="CL325" s="24">
        <v>2</v>
      </c>
      <c r="CM325" s="57">
        <f t="shared" si="105"/>
        <v>26</v>
      </c>
      <c r="CN325" s="67">
        <f t="shared" si="106"/>
        <v>0.9285714285714286</v>
      </c>
      <c r="CO325" s="57">
        <f t="shared" si="107"/>
        <v>2</v>
      </c>
      <c r="CP325" s="67">
        <f t="shared" si="108"/>
        <v>7.1428571428571425E-2</v>
      </c>
      <c r="CQ325" s="57">
        <f t="shared" si="109"/>
        <v>0</v>
      </c>
      <c r="CR325" s="67">
        <f t="shared" si="110"/>
        <v>0</v>
      </c>
      <c r="CS325" s="57">
        <f t="shared" si="111"/>
        <v>1.9285714285714286</v>
      </c>
      <c r="CT325" s="57" t="str">
        <f t="shared" si="112"/>
        <v>Đạt mục tiêu</v>
      </c>
    </row>
    <row r="326" spans="1:98" ht="52.5" hidden="1" customHeight="1">
      <c r="A326" s="21">
        <v>320</v>
      </c>
      <c r="B326" s="24"/>
      <c r="C326" s="190"/>
      <c r="D326" s="192"/>
      <c r="E326" s="190"/>
      <c r="F326" s="192"/>
      <c r="G326" s="50" t="s">
        <v>609</v>
      </c>
      <c r="H326" s="142" t="s">
        <v>1555</v>
      </c>
      <c r="I326" s="52" t="s">
        <v>780</v>
      </c>
      <c r="J326" s="24" t="s">
        <v>497</v>
      </c>
      <c r="K326" s="52" t="s">
        <v>344</v>
      </c>
      <c r="L326" s="24" t="s">
        <v>298</v>
      </c>
      <c r="M326" s="24" t="s">
        <v>186</v>
      </c>
      <c r="N326" s="24"/>
      <c r="O326" s="24"/>
      <c r="P326" s="24"/>
      <c r="Q326" s="24"/>
      <c r="R326" s="24" t="s">
        <v>186</v>
      </c>
      <c r="S326" s="21"/>
      <c r="T326" s="24"/>
      <c r="U326" s="24"/>
      <c r="V326" s="24"/>
      <c r="W326" s="24"/>
      <c r="X326" s="24"/>
      <c r="Y326" s="28">
        <f t="shared" si="104"/>
        <v>1</v>
      </c>
      <c r="Z326" s="24"/>
      <c r="AA326" s="91">
        <v>1</v>
      </c>
      <c r="AB326" s="24"/>
      <c r="AC326" s="24"/>
      <c r="AD326" s="24"/>
      <c r="AE326" s="24"/>
      <c r="AF326" s="24"/>
      <c r="AG326" s="24"/>
      <c r="AH326" s="24"/>
      <c r="AI326" s="24"/>
      <c r="AJ326" s="24"/>
      <c r="AK326" s="24"/>
      <c r="AL326" s="24"/>
      <c r="AM326" s="24"/>
      <c r="AN326" s="24"/>
      <c r="AO326" s="24"/>
      <c r="AP326" s="24" t="s">
        <v>754</v>
      </c>
      <c r="AQ326" s="24"/>
      <c r="AR326" s="24"/>
      <c r="AS326" s="24"/>
      <c r="AT326" s="24"/>
      <c r="AU326" s="24"/>
      <c r="AV326" s="24"/>
      <c r="AW326" s="24"/>
      <c r="AX326" s="24"/>
      <c r="AY326" s="24"/>
      <c r="AZ326" s="24"/>
      <c r="BA326" s="24"/>
      <c r="BB326" s="24"/>
      <c r="BC326" s="24"/>
      <c r="BD326" s="24"/>
      <c r="BE326" s="24"/>
      <c r="BF326" s="24"/>
      <c r="BG326" s="24"/>
      <c r="BH326" s="24"/>
      <c r="BI326" s="24"/>
      <c r="BJ326" s="24"/>
      <c r="BK326" s="24">
        <v>2</v>
      </c>
      <c r="BL326" s="24">
        <v>2</v>
      </c>
      <c r="BM326" s="24">
        <v>2</v>
      </c>
      <c r="BN326" s="24">
        <v>2</v>
      </c>
      <c r="BO326" s="24">
        <v>2</v>
      </c>
      <c r="BP326" s="24">
        <v>2</v>
      </c>
      <c r="BQ326" s="24">
        <v>2</v>
      </c>
      <c r="BR326" s="24">
        <v>2</v>
      </c>
      <c r="BS326" s="24">
        <v>2</v>
      </c>
      <c r="BT326" s="24">
        <v>2</v>
      </c>
      <c r="BU326" s="24">
        <v>2</v>
      </c>
      <c r="BV326" s="24">
        <v>2</v>
      </c>
      <c r="BW326" s="24">
        <v>2</v>
      </c>
      <c r="BX326" s="24">
        <v>2</v>
      </c>
      <c r="BY326" s="24">
        <v>2</v>
      </c>
      <c r="BZ326" s="24">
        <v>2</v>
      </c>
      <c r="CA326" s="24">
        <v>2</v>
      </c>
      <c r="CB326" s="24">
        <v>2</v>
      </c>
      <c r="CC326" s="24">
        <v>2</v>
      </c>
      <c r="CD326" s="24">
        <v>2</v>
      </c>
      <c r="CE326" s="24">
        <v>2</v>
      </c>
      <c r="CF326" s="24">
        <v>2</v>
      </c>
      <c r="CG326" s="24">
        <v>2</v>
      </c>
      <c r="CH326" s="24">
        <v>2</v>
      </c>
      <c r="CI326" s="24">
        <v>2</v>
      </c>
      <c r="CJ326" s="24">
        <v>2</v>
      </c>
      <c r="CK326" s="24">
        <v>2</v>
      </c>
      <c r="CL326" s="24">
        <v>2</v>
      </c>
      <c r="CM326" s="57">
        <f t="shared" si="105"/>
        <v>28</v>
      </c>
      <c r="CN326" s="67">
        <f t="shared" si="106"/>
        <v>1</v>
      </c>
      <c r="CO326" s="57">
        <f t="shared" si="107"/>
        <v>0</v>
      </c>
      <c r="CP326" s="67">
        <f t="shared" si="108"/>
        <v>0</v>
      </c>
      <c r="CQ326" s="57">
        <f t="shared" si="109"/>
        <v>0</v>
      </c>
      <c r="CR326" s="67">
        <f t="shared" si="110"/>
        <v>0</v>
      </c>
      <c r="CS326" s="57">
        <f t="shared" si="111"/>
        <v>2</v>
      </c>
      <c r="CT326" s="57" t="str">
        <f t="shared" si="112"/>
        <v>Đạt mục tiêu</v>
      </c>
    </row>
    <row r="327" spans="1:98" ht="52.5" hidden="1" customHeight="1">
      <c r="A327" s="21">
        <v>321</v>
      </c>
      <c r="B327" s="24"/>
      <c r="C327" s="190"/>
      <c r="D327" s="192"/>
      <c r="E327" s="190"/>
      <c r="F327" s="192"/>
      <c r="G327" s="50" t="s">
        <v>1284</v>
      </c>
      <c r="H327" s="142" t="s">
        <v>1556</v>
      </c>
      <c r="I327" s="52" t="s">
        <v>780</v>
      </c>
      <c r="J327" s="24" t="s">
        <v>497</v>
      </c>
      <c r="K327" s="52" t="s">
        <v>344</v>
      </c>
      <c r="L327" s="24" t="s">
        <v>298</v>
      </c>
      <c r="M327" s="24" t="s">
        <v>186</v>
      </c>
      <c r="N327" s="24"/>
      <c r="O327" s="24"/>
      <c r="P327" s="24"/>
      <c r="Q327" s="24"/>
      <c r="R327" s="24"/>
      <c r="S327" s="21" t="s">
        <v>186</v>
      </c>
      <c r="T327" s="24"/>
      <c r="U327" s="24"/>
      <c r="V327" s="24"/>
      <c r="W327" s="24"/>
      <c r="X327" s="24"/>
      <c r="Y327" s="28">
        <f t="shared" si="104"/>
        <v>1</v>
      </c>
      <c r="Z327" s="24"/>
      <c r="AA327" s="91">
        <v>1</v>
      </c>
      <c r="AB327" s="24"/>
      <c r="AC327" s="24"/>
      <c r="AD327" s="24"/>
      <c r="AE327" s="24"/>
      <c r="AF327" s="24"/>
      <c r="AG327" s="24"/>
      <c r="AH327" s="24"/>
      <c r="AI327" s="24"/>
      <c r="AJ327" s="24"/>
      <c r="AK327" s="24"/>
      <c r="AL327" s="24"/>
      <c r="AM327" s="24"/>
      <c r="AN327" s="24"/>
      <c r="AO327" s="24"/>
      <c r="AP327" s="24"/>
      <c r="AQ327" s="24"/>
      <c r="AR327" s="24" t="s">
        <v>754</v>
      </c>
      <c r="AS327" s="24"/>
      <c r="AT327" s="24"/>
      <c r="AU327" s="24"/>
      <c r="AV327" s="24"/>
      <c r="AW327" s="24"/>
      <c r="AX327" s="24"/>
      <c r="AY327" s="24"/>
      <c r="AZ327" s="24"/>
      <c r="BA327" s="24"/>
      <c r="BB327" s="24"/>
      <c r="BC327" s="24"/>
      <c r="BD327" s="24"/>
      <c r="BE327" s="24"/>
      <c r="BF327" s="24"/>
      <c r="BG327" s="24"/>
      <c r="BH327" s="24"/>
      <c r="BI327" s="24"/>
      <c r="BJ327" s="24"/>
      <c r="BK327" s="24">
        <v>2</v>
      </c>
      <c r="BL327" s="24">
        <v>2</v>
      </c>
      <c r="BM327" s="24">
        <v>2</v>
      </c>
      <c r="BN327" s="24">
        <v>1</v>
      </c>
      <c r="BO327" s="24">
        <v>2</v>
      </c>
      <c r="BP327" s="24">
        <v>2</v>
      </c>
      <c r="BQ327" s="24">
        <v>2</v>
      </c>
      <c r="BR327" s="24">
        <v>2</v>
      </c>
      <c r="BS327" s="24">
        <v>2</v>
      </c>
      <c r="BT327" s="24">
        <v>2</v>
      </c>
      <c r="BU327" s="24">
        <v>2</v>
      </c>
      <c r="BV327" s="24">
        <v>2</v>
      </c>
      <c r="BW327" s="24">
        <v>2</v>
      </c>
      <c r="BX327" s="24">
        <v>2</v>
      </c>
      <c r="BY327" s="24">
        <v>2</v>
      </c>
      <c r="BZ327" s="24">
        <v>1</v>
      </c>
      <c r="CA327" s="24">
        <v>2</v>
      </c>
      <c r="CB327" s="24">
        <v>2</v>
      </c>
      <c r="CC327" s="24">
        <v>2</v>
      </c>
      <c r="CD327" s="24">
        <v>2</v>
      </c>
      <c r="CE327" s="24">
        <v>2</v>
      </c>
      <c r="CF327" s="24">
        <v>2</v>
      </c>
      <c r="CG327" s="24">
        <v>2</v>
      </c>
      <c r="CH327" s="24">
        <v>2</v>
      </c>
      <c r="CI327" s="24">
        <v>2</v>
      </c>
      <c r="CJ327" s="24">
        <v>2</v>
      </c>
      <c r="CK327" s="24">
        <v>1</v>
      </c>
      <c r="CL327" s="24">
        <v>2</v>
      </c>
      <c r="CM327" s="57">
        <f t="shared" si="105"/>
        <v>25</v>
      </c>
      <c r="CN327" s="67">
        <f t="shared" si="106"/>
        <v>0.8928571428571429</v>
      </c>
      <c r="CO327" s="57">
        <f t="shared" si="107"/>
        <v>3</v>
      </c>
      <c r="CP327" s="67">
        <f t="shared" si="108"/>
        <v>0.10714285714285714</v>
      </c>
      <c r="CQ327" s="57">
        <f t="shared" si="109"/>
        <v>0</v>
      </c>
      <c r="CR327" s="67">
        <f t="shared" si="110"/>
        <v>0</v>
      </c>
      <c r="CS327" s="57">
        <f t="shared" si="111"/>
        <v>1.8928571428571428</v>
      </c>
      <c r="CT327" s="57" t="str">
        <f>IF(CS327&gt;=1.6,"Đạt mục tiêu",IF(CS327&gt;=1,"Cần cố gắng","Chưa đạt"))</f>
        <v>Đạt mục tiêu</v>
      </c>
    </row>
    <row r="328" spans="1:98" ht="31.5" hidden="1">
      <c r="A328" s="21">
        <v>322</v>
      </c>
      <c r="B328" s="24"/>
      <c r="C328" s="190"/>
      <c r="D328" s="192"/>
      <c r="E328" s="190"/>
      <c r="F328" s="192"/>
      <c r="G328" s="50" t="s">
        <v>442</v>
      </c>
      <c r="H328" s="50" t="s">
        <v>1557</v>
      </c>
      <c r="I328" s="52" t="s">
        <v>780</v>
      </c>
      <c r="J328" s="24" t="s">
        <v>497</v>
      </c>
      <c r="K328" s="52" t="s">
        <v>344</v>
      </c>
      <c r="L328" s="24" t="s">
        <v>298</v>
      </c>
      <c r="M328" s="24" t="s">
        <v>186</v>
      </c>
      <c r="N328" s="24"/>
      <c r="O328" s="24"/>
      <c r="P328" s="24"/>
      <c r="Q328" s="24"/>
      <c r="R328" s="24"/>
      <c r="S328" s="21"/>
      <c r="T328" s="24" t="s">
        <v>186</v>
      </c>
      <c r="U328" s="24"/>
      <c r="V328" s="24"/>
      <c r="W328" s="24"/>
      <c r="X328" s="24"/>
      <c r="Y328" s="28">
        <f t="shared" si="104"/>
        <v>1</v>
      </c>
      <c r="Z328" s="24"/>
      <c r="AA328" s="91"/>
      <c r="AB328" s="24"/>
      <c r="AC328" s="24"/>
      <c r="AD328" s="24"/>
      <c r="AE328" s="24"/>
      <c r="AF328" s="24"/>
      <c r="AG328" s="24"/>
      <c r="AH328" s="24"/>
      <c r="AI328" s="24"/>
      <c r="AJ328" s="24"/>
      <c r="AK328" s="24"/>
      <c r="AL328" s="24"/>
      <c r="AM328" s="24"/>
      <c r="AN328" s="24"/>
      <c r="AO328" s="24"/>
      <c r="AP328" s="24"/>
      <c r="AQ328" s="24"/>
      <c r="AR328" s="24"/>
      <c r="AS328" s="24"/>
      <c r="AT328" s="24"/>
      <c r="AU328" s="24"/>
      <c r="AV328" s="24" t="s">
        <v>757</v>
      </c>
      <c r="AW328" s="24"/>
      <c r="AX328" s="24"/>
      <c r="AY328" s="24"/>
      <c r="AZ328" s="24"/>
      <c r="BA328" s="24"/>
      <c r="BB328" s="24"/>
      <c r="BC328" s="24"/>
      <c r="BD328" s="24"/>
      <c r="BE328" s="24"/>
      <c r="BF328" s="24"/>
      <c r="BG328" s="24"/>
      <c r="BH328" s="24"/>
      <c r="BI328" s="24"/>
      <c r="BJ328" s="24"/>
      <c r="BK328" s="24">
        <v>2</v>
      </c>
      <c r="BL328" s="24">
        <v>2</v>
      </c>
      <c r="BM328" s="24">
        <v>2</v>
      </c>
      <c r="BN328" s="24">
        <v>2</v>
      </c>
      <c r="BO328" s="24">
        <v>2</v>
      </c>
      <c r="BP328" s="24">
        <v>2</v>
      </c>
      <c r="BQ328" s="24">
        <v>2</v>
      </c>
      <c r="BR328" s="24">
        <v>2</v>
      </c>
      <c r="BS328" s="24">
        <v>2</v>
      </c>
      <c r="BT328" s="24">
        <v>2</v>
      </c>
      <c r="BU328" s="24">
        <v>2</v>
      </c>
      <c r="BV328" s="24">
        <v>2</v>
      </c>
      <c r="BW328" s="24">
        <v>2</v>
      </c>
      <c r="BX328" s="24">
        <v>2</v>
      </c>
      <c r="BY328" s="24">
        <v>2</v>
      </c>
      <c r="BZ328" s="24">
        <v>1</v>
      </c>
      <c r="CA328" s="24">
        <v>2</v>
      </c>
      <c r="CB328" s="24">
        <v>2</v>
      </c>
      <c r="CC328" s="24">
        <v>2</v>
      </c>
      <c r="CD328" s="24">
        <v>2</v>
      </c>
      <c r="CE328" s="24">
        <v>2</v>
      </c>
      <c r="CF328" s="24">
        <v>2</v>
      </c>
      <c r="CG328" s="24">
        <v>2</v>
      </c>
      <c r="CH328" s="24">
        <v>2</v>
      </c>
      <c r="CI328" s="24">
        <v>2</v>
      </c>
      <c r="CJ328" s="24">
        <v>2</v>
      </c>
      <c r="CK328" s="24">
        <v>1</v>
      </c>
      <c r="CL328" s="24">
        <v>2</v>
      </c>
      <c r="CM328" s="57">
        <f t="shared" si="105"/>
        <v>26</v>
      </c>
      <c r="CN328" s="67">
        <f t="shared" si="106"/>
        <v>0.9285714285714286</v>
      </c>
      <c r="CO328" s="57">
        <f t="shared" si="107"/>
        <v>2</v>
      </c>
      <c r="CP328" s="67">
        <f t="shared" si="108"/>
        <v>7.1428571428571425E-2</v>
      </c>
      <c r="CQ328" s="57">
        <f t="shared" si="109"/>
        <v>0</v>
      </c>
      <c r="CR328" s="67">
        <f t="shared" si="110"/>
        <v>0</v>
      </c>
      <c r="CS328" s="57">
        <f t="shared" si="111"/>
        <v>1.9285714285714286</v>
      </c>
      <c r="CT328" s="57" t="str">
        <f>IF(CS328&gt;=1.6,"Đạt mục tiêu",IF(CS328&gt;=1,"Cần cố gắng","Chưa đạt"))</f>
        <v>Đạt mục tiêu</v>
      </c>
    </row>
    <row r="329" spans="1:98" ht="46.5" hidden="1" customHeight="1">
      <c r="A329" s="21">
        <v>323</v>
      </c>
      <c r="B329" s="24"/>
      <c r="C329" s="190"/>
      <c r="D329" s="192"/>
      <c r="E329" s="190"/>
      <c r="F329" s="192"/>
      <c r="G329" s="50" t="s">
        <v>1182</v>
      </c>
      <c r="H329" s="142" t="s">
        <v>1558</v>
      </c>
      <c r="I329" s="52" t="s">
        <v>780</v>
      </c>
      <c r="J329" s="24" t="s">
        <v>497</v>
      </c>
      <c r="K329" s="52" t="s">
        <v>344</v>
      </c>
      <c r="L329" s="24" t="s">
        <v>298</v>
      </c>
      <c r="M329" s="24" t="s">
        <v>186</v>
      </c>
      <c r="N329" s="24"/>
      <c r="O329" s="24"/>
      <c r="P329" s="24"/>
      <c r="Q329" s="24"/>
      <c r="R329" s="24"/>
      <c r="S329" s="21"/>
      <c r="T329" s="24"/>
      <c r="U329" s="24" t="s">
        <v>186</v>
      </c>
      <c r="V329" s="24"/>
      <c r="W329" s="24"/>
      <c r="X329" s="24"/>
      <c r="Y329" s="28">
        <f t="shared" si="104"/>
        <v>1</v>
      </c>
      <c r="Z329" s="24"/>
      <c r="AA329" s="91">
        <v>1</v>
      </c>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t="s">
        <v>754</v>
      </c>
      <c r="BB329" s="24"/>
      <c r="BC329" s="24"/>
      <c r="BD329" s="24"/>
      <c r="BE329" s="24"/>
      <c r="BF329" s="24"/>
      <c r="BG329" s="24"/>
      <c r="BH329" s="24"/>
      <c r="BI329" s="24"/>
      <c r="BJ329" s="24"/>
      <c r="BK329" s="24">
        <v>2</v>
      </c>
      <c r="BL329" s="24">
        <v>2</v>
      </c>
      <c r="BM329" s="24">
        <v>2</v>
      </c>
      <c r="BN329" s="24">
        <v>2</v>
      </c>
      <c r="BO329" s="24">
        <v>2</v>
      </c>
      <c r="BP329" s="24">
        <v>2</v>
      </c>
      <c r="BQ329" s="24">
        <v>2</v>
      </c>
      <c r="BR329" s="24">
        <v>2</v>
      </c>
      <c r="BS329" s="24">
        <v>2</v>
      </c>
      <c r="BT329" s="24">
        <v>2</v>
      </c>
      <c r="BU329" s="24">
        <v>2</v>
      </c>
      <c r="BV329" s="24">
        <v>2</v>
      </c>
      <c r="BW329" s="24">
        <v>2</v>
      </c>
      <c r="BX329" s="24">
        <v>2</v>
      </c>
      <c r="BY329" s="24">
        <v>2</v>
      </c>
      <c r="BZ329" s="24">
        <v>1</v>
      </c>
      <c r="CA329" s="24">
        <v>2</v>
      </c>
      <c r="CB329" s="24">
        <v>2</v>
      </c>
      <c r="CC329" s="24">
        <v>2</v>
      </c>
      <c r="CD329" s="24">
        <v>2</v>
      </c>
      <c r="CE329" s="24">
        <v>2</v>
      </c>
      <c r="CF329" s="24">
        <v>2</v>
      </c>
      <c r="CG329" s="24">
        <v>2</v>
      </c>
      <c r="CH329" s="24">
        <v>2</v>
      </c>
      <c r="CI329" s="24">
        <v>2</v>
      </c>
      <c r="CJ329" s="24">
        <v>2</v>
      </c>
      <c r="CK329" s="24">
        <v>1</v>
      </c>
      <c r="CL329" s="24">
        <v>2</v>
      </c>
      <c r="CM329" s="57">
        <f t="shared" si="105"/>
        <v>26</v>
      </c>
      <c r="CN329" s="67">
        <f t="shared" si="106"/>
        <v>0.9285714285714286</v>
      </c>
      <c r="CO329" s="57">
        <f t="shared" si="107"/>
        <v>2</v>
      </c>
      <c r="CP329" s="67">
        <f t="shared" si="108"/>
        <v>7.1428571428571425E-2</v>
      </c>
      <c r="CQ329" s="57">
        <f t="shared" si="109"/>
        <v>0</v>
      </c>
      <c r="CR329" s="67">
        <f t="shared" si="110"/>
        <v>0</v>
      </c>
      <c r="CS329" s="57">
        <f t="shared" si="111"/>
        <v>1.9285714285714286</v>
      </c>
      <c r="CT329" s="57" t="str">
        <f>IF(CS329&gt;=1.6,"Đạt mục tiêu",IF(CS329&gt;=1,"Cần cố gắng","Chưa đạt"))</f>
        <v>Đạt mục tiêu</v>
      </c>
    </row>
    <row r="330" spans="1:98" ht="45.75" hidden="1" customHeight="1">
      <c r="A330" s="21">
        <v>324</v>
      </c>
      <c r="B330" s="24"/>
      <c r="C330" s="190"/>
      <c r="D330" s="192"/>
      <c r="E330" s="190"/>
      <c r="F330" s="192"/>
      <c r="G330" s="50" t="s">
        <v>440</v>
      </c>
      <c r="H330" s="50" t="s">
        <v>1300</v>
      </c>
      <c r="I330" s="52" t="s">
        <v>780</v>
      </c>
      <c r="J330" s="24" t="s">
        <v>497</v>
      </c>
      <c r="K330" s="52" t="s">
        <v>344</v>
      </c>
      <c r="L330" s="24" t="s">
        <v>298</v>
      </c>
      <c r="M330" s="24" t="s">
        <v>186</v>
      </c>
      <c r="N330" s="24"/>
      <c r="O330" s="24"/>
      <c r="P330" s="24"/>
      <c r="Q330" s="24"/>
      <c r="R330" s="24"/>
      <c r="S330" s="21"/>
      <c r="T330" s="24"/>
      <c r="U330" s="24" t="s">
        <v>186</v>
      </c>
      <c r="V330" s="24"/>
      <c r="W330" s="24"/>
      <c r="X330" s="24"/>
      <c r="Y330" s="28">
        <f t="shared" si="104"/>
        <v>1</v>
      </c>
      <c r="Z330" s="24"/>
      <c r="AA330" s="93"/>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t="s">
        <v>757</v>
      </c>
      <c r="AY330" s="24"/>
      <c r="AZ330" s="24"/>
      <c r="BA330" s="24"/>
      <c r="BB330" s="24"/>
      <c r="BC330" s="24"/>
      <c r="BD330" s="24"/>
      <c r="BE330" s="24"/>
      <c r="BF330" s="24"/>
      <c r="BG330" s="24"/>
      <c r="BH330" s="24"/>
      <c r="BI330" s="24"/>
      <c r="BJ330" s="24"/>
      <c r="BK330" s="24">
        <v>2</v>
      </c>
      <c r="BL330" s="24">
        <v>2</v>
      </c>
      <c r="BM330" s="24">
        <v>2</v>
      </c>
      <c r="BN330" s="24">
        <v>2</v>
      </c>
      <c r="BO330" s="24">
        <v>2</v>
      </c>
      <c r="BP330" s="24">
        <v>2</v>
      </c>
      <c r="BQ330" s="24">
        <v>2</v>
      </c>
      <c r="BR330" s="24">
        <v>2</v>
      </c>
      <c r="BS330" s="24">
        <v>2</v>
      </c>
      <c r="BT330" s="24">
        <v>2</v>
      </c>
      <c r="BU330" s="24">
        <v>2</v>
      </c>
      <c r="BV330" s="24">
        <v>2</v>
      </c>
      <c r="BW330" s="24">
        <v>2</v>
      </c>
      <c r="BX330" s="24">
        <v>2</v>
      </c>
      <c r="BY330" s="24">
        <v>2</v>
      </c>
      <c r="BZ330" s="24">
        <v>1</v>
      </c>
      <c r="CA330" s="24">
        <v>2</v>
      </c>
      <c r="CB330" s="24">
        <v>2</v>
      </c>
      <c r="CC330" s="24">
        <v>2</v>
      </c>
      <c r="CD330" s="24">
        <v>2</v>
      </c>
      <c r="CE330" s="24">
        <v>2</v>
      </c>
      <c r="CF330" s="24">
        <v>2</v>
      </c>
      <c r="CG330" s="24">
        <v>2</v>
      </c>
      <c r="CH330" s="24">
        <v>2</v>
      </c>
      <c r="CI330" s="24">
        <v>2</v>
      </c>
      <c r="CJ330" s="24">
        <v>2</v>
      </c>
      <c r="CK330" s="24">
        <v>1</v>
      </c>
      <c r="CL330" s="24">
        <v>2</v>
      </c>
      <c r="CM330" s="57">
        <f t="shared" si="105"/>
        <v>26</v>
      </c>
      <c r="CN330" s="67">
        <f t="shared" si="106"/>
        <v>0.9285714285714286</v>
      </c>
      <c r="CO330" s="57">
        <f t="shared" si="107"/>
        <v>2</v>
      </c>
      <c r="CP330" s="67">
        <f t="shared" si="108"/>
        <v>7.1428571428571425E-2</v>
      </c>
      <c r="CQ330" s="57">
        <f t="shared" si="109"/>
        <v>0</v>
      </c>
      <c r="CR330" s="67">
        <f t="shared" si="110"/>
        <v>0</v>
      </c>
      <c r="CS330" s="57">
        <f t="shared" si="111"/>
        <v>1.9285714285714286</v>
      </c>
      <c r="CT330" s="57" t="str">
        <f t="shared" si="112"/>
        <v>Đạt mục tiêu</v>
      </c>
    </row>
    <row r="331" spans="1:98" ht="35.25" hidden="1" customHeight="1">
      <c r="A331" s="21">
        <v>325</v>
      </c>
      <c r="B331" s="24"/>
      <c r="C331" s="190"/>
      <c r="D331" s="192"/>
      <c r="E331" s="190"/>
      <c r="F331" s="192"/>
      <c r="G331" s="50" t="s">
        <v>1199</v>
      </c>
      <c r="H331" s="50" t="s">
        <v>1295</v>
      </c>
      <c r="I331" s="52" t="s">
        <v>780</v>
      </c>
      <c r="J331" s="24" t="s">
        <v>497</v>
      </c>
      <c r="K331" s="52" t="s">
        <v>344</v>
      </c>
      <c r="L331" s="24" t="s">
        <v>298</v>
      </c>
      <c r="M331" s="24" t="s">
        <v>186</v>
      </c>
      <c r="N331" s="24"/>
      <c r="O331" s="24"/>
      <c r="P331" s="24"/>
      <c r="Q331" s="24"/>
      <c r="R331" s="24"/>
      <c r="S331" s="21"/>
      <c r="T331" s="24" t="s">
        <v>186</v>
      </c>
      <c r="U331" s="24"/>
      <c r="V331" s="24"/>
      <c r="W331" s="24"/>
      <c r="X331" s="24"/>
      <c r="Y331" s="28">
        <f t="shared" si="104"/>
        <v>1</v>
      </c>
      <c r="Z331" s="24"/>
      <c r="AA331" s="91"/>
      <c r="AB331" s="24"/>
      <c r="AC331" s="24"/>
      <c r="AD331" s="24"/>
      <c r="AE331" s="24"/>
      <c r="AF331" s="24"/>
      <c r="AG331" s="24"/>
      <c r="AH331" s="24"/>
      <c r="AI331" s="24"/>
      <c r="AJ331" s="24"/>
      <c r="AK331" s="24"/>
      <c r="AL331" s="24"/>
      <c r="AM331" s="24"/>
      <c r="AN331" s="24"/>
      <c r="AO331" s="24"/>
      <c r="AP331" s="24"/>
      <c r="AQ331" s="24"/>
      <c r="AR331" s="24"/>
      <c r="AS331" s="24"/>
      <c r="AT331" s="24"/>
      <c r="AU331" s="24"/>
      <c r="AV331" s="24" t="s">
        <v>757</v>
      </c>
      <c r="AW331" s="24"/>
      <c r="AX331" s="24"/>
      <c r="AY331" s="24"/>
      <c r="AZ331" s="24"/>
      <c r="BA331" s="24"/>
      <c r="BB331" s="24"/>
      <c r="BC331" s="24"/>
      <c r="BD331" s="24"/>
      <c r="BE331" s="24"/>
      <c r="BF331" s="24"/>
      <c r="BG331" s="24"/>
      <c r="BH331" s="24"/>
      <c r="BI331" s="24"/>
      <c r="BJ331" s="24"/>
      <c r="BK331" s="24">
        <v>2</v>
      </c>
      <c r="BL331" s="24">
        <v>2</v>
      </c>
      <c r="BM331" s="24">
        <v>2</v>
      </c>
      <c r="BN331" s="24">
        <v>2</v>
      </c>
      <c r="BO331" s="24">
        <v>2</v>
      </c>
      <c r="BP331" s="24">
        <v>2</v>
      </c>
      <c r="BQ331" s="24">
        <v>2</v>
      </c>
      <c r="BR331" s="24">
        <v>2</v>
      </c>
      <c r="BS331" s="24">
        <v>2</v>
      </c>
      <c r="BT331" s="24">
        <v>2</v>
      </c>
      <c r="BU331" s="24">
        <v>2</v>
      </c>
      <c r="BV331" s="24">
        <v>2</v>
      </c>
      <c r="BW331" s="24">
        <v>2</v>
      </c>
      <c r="BX331" s="24">
        <v>2</v>
      </c>
      <c r="BY331" s="24">
        <v>2</v>
      </c>
      <c r="BZ331" s="24">
        <v>1</v>
      </c>
      <c r="CA331" s="24">
        <v>2</v>
      </c>
      <c r="CB331" s="24">
        <v>2</v>
      </c>
      <c r="CC331" s="24">
        <v>2</v>
      </c>
      <c r="CD331" s="24">
        <v>2</v>
      </c>
      <c r="CE331" s="24">
        <v>2</v>
      </c>
      <c r="CF331" s="24">
        <v>2</v>
      </c>
      <c r="CG331" s="24">
        <v>2</v>
      </c>
      <c r="CH331" s="24">
        <v>2</v>
      </c>
      <c r="CI331" s="24">
        <v>2</v>
      </c>
      <c r="CJ331" s="24">
        <v>2</v>
      </c>
      <c r="CK331" s="24">
        <v>1</v>
      </c>
      <c r="CL331" s="24">
        <v>2</v>
      </c>
      <c r="CM331" s="57">
        <f t="shared" si="105"/>
        <v>26</v>
      </c>
      <c r="CN331" s="67">
        <f t="shared" si="106"/>
        <v>0.9285714285714286</v>
      </c>
      <c r="CO331" s="57">
        <f t="shared" si="107"/>
        <v>2</v>
      </c>
      <c r="CP331" s="67">
        <f t="shared" si="108"/>
        <v>7.1428571428571425E-2</v>
      </c>
      <c r="CQ331" s="57">
        <f t="shared" si="109"/>
        <v>0</v>
      </c>
      <c r="CR331" s="67">
        <f t="shared" si="110"/>
        <v>0</v>
      </c>
      <c r="CS331" s="57">
        <f t="shared" si="111"/>
        <v>1.9285714285714286</v>
      </c>
      <c r="CT331" s="57" t="str">
        <f>IF(CS331&gt;=1.6,"Đạt mục tiêu",IF(CS331&gt;=1,"Cần cố gắng","Chưa đạt"))</f>
        <v>Đạt mục tiêu</v>
      </c>
    </row>
    <row r="332" spans="1:98" ht="46.5" hidden="1" customHeight="1">
      <c r="A332" s="21">
        <v>326</v>
      </c>
      <c r="B332" s="24"/>
      <c r="C332" s="190"/>
      <c r="D332" s="192"/>
      <c r="E332" s="190"/>
      <c r="F332" s="192"/>
      <c r="G332" s="50" t="s">
        <v>1377</v>
      </c>
      <c r="H332" s="142" t="s">
        <v>1559</v>
      </c>
      <c r="I332" s="52" t="s">
        <v>780</v>
      </c>
      <c r="J332" s="24" t="s">
        <v>497</v>
      </c>
      <c r="K332" s="52" t="s">
        <v>344</v>
      </c>
      <c r="L332" s="24" t="s">
        <v>298</v>
      </c>
      <c r="M332" s="24" t="s">
        <v>186</v>
      </c>
      <c r="N332" s="24"/>
      <c r="O332" s="24"/>
      <c r="P332" s="24"/>
      <c r="Q332" s="24"/>
      <c r="R332" s="24"/>
      <c r="S332" s="21"/>
      <c r="T332" s="24" t="s">
        <v>186</v>
      </c>
      <c r="U332" s="24"/>
      <c r="V332" s="24"/>
      <c r="W332" s="24"/>
      <c r="X332" s="24"/>
      <c r="Y332" s="28">
        <f t="shared" si="104"/>
        <v>1</v>
      </c>
      <c r="Z332" s="24"/>
      <c r="AA332" s="91">
        <v>1</v>
      </c>
      <c r="AB332" s="24"/>
      <c r="AC332" s="24"/>
      <c r="AD332" s="24"/>
      <c r="AE332" s="24"/>
      <c r="AF332" s="24"/>
      <c r="AG332" s="24"/>
      <c r="AH332" s="24"/>
      <c r="AI332" s="24"/>
      <c r="AJ332" s="24"/>
      <c r="AK332" s="24"/>
      <c r="AL332" s="24"/>
      <c r="AM332" s="24"/>
      <c r="AN332" s="24"/>
      <c r="AO332" s="24"/>
      <c r="AP332" s="24"/>
      <c r="AQ332" s="24"/>
      <c r="AR332" s="24"/>
      <c r="AS332" s="24"/>
      <c r="AT332" s="24" t="s">
        <v>754</v>
      </c>
      <c r="AU332" s="24"/>
      <c r="AV332" s="24"/>
      <c r="AW332" s="24"/>
      <c r="AX332" s="24"/>
      <c r="AY332" s="24"/>
      <c r="AZ332" s="24"/>
      <c r="BA332" s="24"/>
      <c r="BB332" s="24"/>
      <c r="BC332" s="24"/>
      <c r="BD332" s="24"/>
      <c r="BE332" s="24"/>
      <c r="BF332" s="24"/>
      <c r="BG332" s="24"/>
      <c r="BH332" s="24"/>
      <c r="BI332" s="24"/>
      <c r="BJ332" s="24"/>
      <c r="BK332" s="24">
        <v>2</v>
      </c>
      <c r="BL332" s="24">
        <v>2</v>
      </c>
      <c r="BM332" s="24">
        <v>2</v>
      </c>
      <c r="BN332" s="24">
        <v>2</v>
      </c>
      <c r="BO332" s="24">
        <v>2</v>
      </c>
      <c r="BP332" s="24">
        <v>2</v>
      </c>
      <c r="BQ332" s="24">
        <v>2</v>
      </c>
      <c r="BR332" s="24">
        <v>2</v>
      </c>
      <c r="BS332" s="24">
        <v>2</v>
      </c>
      <c r="BT332" s="24">
        <v>2</v>
      </c>
      <c r="BU332" s="24">
        <v>2</v>
      </c>
      <c r="BV332" s="24">
        <v>2</v>
      </c>
      <c r="BW332" s="24">
        <v>2</v>
      </c>
      <c r="BX332" s="24">
        <v>2</v>
      </c>
      <c r="BY332" s="24">
        <v>2</v>
      </c>
      <c r="BZ332" s="24">
        <v>1</v>
      </c>
      <c r="CA332" s="24">
        <v>2</v>
      </c>
      <c r="CB332" s="24">
        <v>2</v>
      </c>
      <c r="CC332" s="24">
        <v>2</v>
      </c>
      <c r="CD332" s="24">
        <v>2</v>
      </c>
      <c r="CE332" s="24">
        <v>2</v>
      </c>
      <c r="CF332" s="24">
        <v>2</v>
      </c>
      <c r="CG332" s="24">
        <v>2</v>
      </c>
      <c r="CH332" s="24">
        <v>2</v>
      </c>
      <c r="CI332" s="24">
        <v>2</v>
      </c>
      <c r="CJ332" s="24">
        <v>2</v>
      </c>
      <c r="CK332" s="24">
        <v>1</v>
      </c>
      <c r="CL332" s="24">
        <v>2</v>
      </c>
      <c r="CM332" s="57">
        <f t="shared" si="105"/>
        <v>26</v>
      </c>
      <c r="CN332" s="67">
        <f t="shared" si="106"/>
        <v>0.9285714285714286</v>
      </c>
      <c r="CO332" s="57">
        <f t="shared" si="107"/>
        <v>2</v>
      </c>
      <c r="CP332" s="67">
        <f t="shared" si="108"/>
        <v>7.1428571428571425E-2</v>
      </c>
      <c r="CQ332" s="57">
        <f t="shared" si="109"/>
        <v>0</v>
      </c>
      <c r="CR332" s="67">
        <f t="shared" si="110"/>
        <v>0</v>
      </c>
      <c r="CS332" s="57">
        <f t="shared" si="111"/>
        <v>1.9285714285714286</v>
      </c>
      <c r="CT332" s="57" t="str">
        <f t="shared" si="112"/>
        <v>Đạt mục tiêu</v>
      </c>
    </row>
    <row r="333" spans="1:98" ht="39.75" hidden="1" customHeight="1">
      <c r="A333" s="21">
        <v>327</v>
      </c>
      <c r="B333" s="24"/>
      <c r="C333" s="190"/>
      <c r="D333" s="192"/>
      <c r="E333" s="190"/>
      <c r="F333" s="192"/>
      <c r="G333" s="50" t="s">
        <v>611</v>
      </c>
      <c r="H333" s="142" t="s">
        <v>1560</v>
      </c>
      <c r="I333" s="52" t="s">
        <v>780</v>
      </c>
      <c r="J333" s="24" t="s">
        <v>497</v>
      </c>
      <c r="K333" s="52" t="s">
        <v>344</v>
      </c>
      <c r="L333" s="24" t="s">
        <v>298</v>
      </c>
      <c r="M333" s="24" t="s">
        <v>186</v>
      </c>
      <c r="N333" s="24"/>
      <c r="O333" s="24"/>
      <c r="P333" s="24"/>
      <c r="Q333" s="24"/>
      <c r="R333" s="24"/>
      <c r="S333" s="21"/>
      <c r="T333" s="24"/>
      <c r="U333" s="24"/>
      <c r="V333" s="24" t="s">
        <v>186</v>
      </c>
      <c r="W333" s="24"/>
      <c r="X333" s="24"/>
      <c r="Y333" s="28">
        <f t="shared" si="104"/>
        <v>1</v>
      </c>
      <c r="Z333" s="24"/>
      <c r="AA333" s="91"/>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t="s">
        <v>754</v>
      </c>
      <c r="BC333" s="24"/>
      <c r="BD333" s="24"/>
      <c r="BE333" s="24"/>
      <c r="BF333" s="24"/>
      <c r="BG333" s="24"/>
      <c r="BH333" s="24"/>
      <c r="BI333" s="24"/>
      <c r="BJ333" s="24"/>
      <c r="BK333" s="24">
        <v>2</v>
      </c>
      <c r="BL333" s="24">
        <v>2</v>
      </c>
      <c r="BM333" s="24">
        <v>2</v>
      </c>
      <c r="BN333" s="24">
        <v>1</v>
      </c>
      <c r="BO333" s="24">
        <v>2</v>
      </c>
      <c r="BP333" s="24">
        <v>2</v>
      </c>
      <c r="BQ333" s="24">
        <v>2</v>
      </c>
      <c r="BR333" s="24">
        <v>2</v>
      </c>
      <c r="BS333" s="24">
        <v>2</v>
      </c>
      <c r="BT333" s="24">
        <v>2</v>
      </c>
      <c r="BU333" s="24">
        <v>2</v>
      </c>
      <c r="BV333" s="24">
        <v>2</v>
      </c>
      <c r="BW333" s="24">
        <v>2</v>
      </c>
      <c r="BX333" s="24">
        <v>2</v>
      </c>
      <c r="BY333" s="24">
        <v>2</v>
      </c>
      <c r="BZ333" s="24">
        <v>2</v>
      </c>
      <c r="CA333" s="24">
        <v>2</v>
      </c>
      <c r="CB333" s="24">
        <v>2</v>
      </c>
      <c r="CC333" s="24">
        <v>2</v>
      </c>
      <c r="CD333" s="24">
        <v>1</v>
      </c>
      <c r="CE333" s="24">
        <v>2</v>
      </c>
      <c r="CF333" s="24">
        <v>2</v>
      </c>
      <c r="CG333" s="24">
        <v>2</v>
      </c>
      <c r="CH333" s="24">
        <v>2</v>
      </c>
      <c r="CI333" s="24">
        <v>2</v>
      </c>
      <c r="CJ333" s="24">
        <v>2</v>
      </c>
      <c r="CK333" s="24">
        <v>2</v>
      </c>
      <c r="CL333" s="24">
        <v>2</v>
      </c>
      <c r="CM333" s="57">
        <f t="shared" si="105"/>
        <v>26</v>
      </c>
      <c r="CN333" s="67">
        <f t="shared" si="106"/>
        <v>0.9285714285714286</v>
      </c>
      <c r="CO333" s="57">
        <f t="shared" si="107"/>
        <v>2</v>
      </c>
      <c r="CP333" s="67">
        <f t="shared" si="108"/>
        <v>7.1428571428571425E-2</v>
      </c>
      <c r="CQ333" s="57">
        <f t="shared" si="109"/>
        <v>0</v>
      </c>
      <c r="CR333" s="67">
        <f t="shared" si="110"/>
        <v>0</v>
      </c>
      <c r="CS333" s="57">
        <f t="shared" si="111"/>
        <v>1.9285714285714286</v>
      </c>
      <c r="CT333" s="57" t="str">
        <f t="shared" si="112"/>
        <v>Đạt mục tiêu</v>
      </c>
    </row>
    <row r="334" spans="1:98" ht="47.25" hidden="1" customHeight="1">
      <c r="A334" s="21">
        <v>328</v>
      </c>
      <c r="B334" s="24"/>
      <c r="C334" s="190"/>
      <c r="D334" s="192"/>
      <c r="E334" s="190"/>
      <c r="F334" s="192"/>
      <c r="G334" s="50" t="s">
        <v>1309</v>
      </c>
      <c r="H334" s="142" t="s">
        <v>1561</v>
      </c>
      <c r="I334" s="52" t="s">
        <v>780</v>
      </c>
      <c r="J334" s="24" t="s">
        <v>497</v>
      </c>
      <c r="K334" s="52" t="s">
        <v>344</v>
      </c>
      <c r="L334" s="24" t="s">
        <v>298</v>
      </c>
      <c r="M334" s="24" t="s">
        <v>186</v>
      </c>
      <c r="N334" s="24"/>
      <c r="O334" s="24"/>
      <c r="P334" s="24"/>
      <c r="Q334" s="24"/>
      <c r="R334" s="24"/>
      <c r="S334" s="21"/>
      <c r="T334" s="24"/>
      <c r="U334" s="24"/>
      <c r="V334" s="24" t="s">
        <v>186</v>
      </c>
      <c r="W334" s="24"/>
      <c r="X334" s="24"/>
      <c r="Y334" s="28">
        <f t="shared" si="104"/>
        <v>1</v>
      </c>
      <c r="Z334" s="24"/>
      <c r="AA334" s="91"/>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t="s">
        <v>754</v>
      </c>
      <c r="BE334" s="24"/>
      <c r="BF334" s="24"/>
      <c r="BG334" s="24"/>
      <c r="BH334" s="24"/>
      <c r="BI334" s="24"/>
      <c r="BJ334" s="24"/>
      <c r="BK334" s="24">
        <v>2</v>
      </c>
      <c r="BL334" s="24">
        <v>2</v>
      </c>
      <c r="BM334" s="24">
        <v>2</v>
      </c>
      <c r="BN334" s="24">
        <v>1</v>
      </c>
      <c r="BO334" s="24">
        <v>2</v>
      </c>
      <c r="BP334" s="24">
        <v>2</v>
      </c>
      <c r="BQ334" s="24">
        <v>2</v>
      </c>
      <c r="BR334" s="24">
        <v>2</v>
      </c>
      <c r="BS334" s="24">
        <v>2</v>
      </c>
      <c r="BT334" s="24">
        <v>2</v>
      </c>
      <c r="BU334" s="24">
        <v>2</v>
      </c>
      <c r="BV334" s="24">
        <v>2</v>
      </c>
      <c r="BW334" s="24">
        <v>2</v>
      </c>
      <c r="BX334" s="24">
        <v>2</v>
      </c>
      <c r="BY334" s="24">
        <v>2</v>
      </c>
      <c r="BZ334" s="24">
        <v>2</v>
      </c>
      <c r="CA334" s="24">
        <v>2</v>
      </c>
      <c r="CB334" s="24">
        <v>2</v>
      </c>
      <c r="CC334" s="24">
        <v>2</v>
      </c>
      <c r="CD334" s="24">
        <v>1</v>
      </c>
      <c r="CE334" s="24">
        <v>2</v>
      </c>
      <c r="CF334" s="24">
        <v>2</v>
      </c>
      <c r="CG334" s="24">
        <v>2</v>
      </c>
      <c r="CH334" s="24">
        <v>2</v>
      </c>
      <c r="CI334" s="24">
        <v>2</v>
      </c>
      <c r="CJ334" s="24">
        <v>2</v>
      </c>
      <c r="CK334" s="24">
        <v>2</v>
      </c>
      <c r="CL334" s="24">
        <v>2</v>
      </c>
      <c r="CM334" s="57">
        <f t="shared" si="105"/>
        <v>26</v>
      </c>
      <c r="CN334" s="67">
        <f t="shared" si="106"/>
        <v>0.9285714285714286</v>
      </c>
      <c r="CO334" s="57">
        <f t="shared" si="107"/>
        <v>2</v>
      </c>
      <c r="CP334" s="67">
        <f t="shared" si="108"/>
        <v>7.1428571428571425E-2</v>
      </c>
      <c r="CQ334" s="57">
        <f t="shared" si="109"/>
        <v>0</v>
      </c>
      <c r="CR334" s="67">
        <f t="shared" si="110"/>
        <v>0</v>
      </c>
      <c r="CS334" s="57">
        <f t="shared" si="111"/>
        <v>1.9285714285714286</v>
      </c>
      <c r="CT334" s="57" t="str">
        <f>IF(CS334&gt;=1.6,"Đạt mục tiêu",IF(CS334&gt;=1,"Cần cố gắng","Chưa đạt"))</f>
        <v>Đạt mục tiêu</v>
      </c>
    </row>
    <row r="335" spans="1:98" ht="52.5" hidden="1" customHeight="1">
      <c r="A335" s="21">
        <v>329</v>
      </c>
      <c r="B335" s="24"/>
      <c r="C335" s="190"/>
      <c r="D335" s="192"/>
      <c r="E335" s="190"/>
      <c r="F335" s="192"/>
      <c r="G335" s="50" t="s">
        <v>443</v>
      </c>
      <c r="H335" s="142" t="s">
        <v>1562</v>
      </c>
      <c r="I335" s="52" t="s">
        <v>780</v>
      </c>
      <c r="J335" s="24" t="s">
        <v>497</v>
      </c>
      <c r="K335" s="52" t="s">
        <v>344</v>
      </c>
      <c r="L335" s="24" t="s">
        <v>298</v>
      </c>
      <c r="M335" s="24" t="s">
        <v>186</v>
      </c>
      <c r="N335" s="24"/>
      <c r="O335" s="24"/>
      <c r="P335" s="24"/>
      <c r="Q335" s="24"/>
      <c r="R335" s="24"/>
      <c r="S335" s="21"/>
      <c r="T335" s="24"/>
      <c r="U335" s="24" t="s">
        <v>186</v>
      </c>
      <c r="V335" s="24"/>
      <c r="W335" s="24"/>
      <c r="X335" s="24"/>
      <c r="Y335" s="28">
        <f t="shared" si="104"/>
        <v>1</v>
      </c>
      <c r="Z335" s="24"/>
      <c r="AA335" s="91">
        <v>1</v>
      </c>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t="s">
        <v>754</v>
      </c>
      <c r="AZ335" s="24"/>
      <c r="BA335" s="24"/>
      <c r="BB335" s="24"/>
      <c r="BC335" s="24"/>
      <c r="BD335" s="24"/>
      <c r="BE335" s="24"/>
      <c r="BF335" s="24"/>
      <c r="BG335" s="24"/>
      <c r="BH335" s="24"/>
      <c r="BI335" s="24"/>
      <c r="BJ335" s="24"/>
      <c r="BK335" s="24">
        <v>2</v>
      </c>
      <c r="BL335" s="24">
        <v>2</v>
      </c>
      <c r="BM335" s="24">
        <v>2</v>
      </c>
      <c r="BN335" s="24">
        <v>1</v>
      </c>
      <c r="BO335" s="24">
        <v>2</v>
      </c>
      <c r="BP335" s="24">
        <v>2</v>
      </c>
      <c r="BQ335" s="24">
        <v>2</v>
      </c>
      <c r="BR335" s="24">
        <v>2</v>
      </c>
      <c r="BS335" s="24">
        <v>2</v>
      </c>
      <c r="BT335" s="24">
        <v>2</v>
      </c>
      <c r="BU335" s="24">
        <v>2</v>
      </c>
      <c r="BV335" s="24">
        <v>2</v>
      </c>
      <c r="BW335" s="24">
        <v>2</v>
      </c>
      <c r="BX335" s="24">
        <v>2</v>
      </c>
      <c r="BY335" s="24">
        <v>2</v>
      </c>
      <c r="BZ335" s="24">
        <v>1</v>
      </c>
      <c r="CA335" s="24">
        <v>2</v>
      </c>
      <c r="CB335" s="24">
        <v>2</v>
      </c>
      <c r="CC335" s="24">
        <v>2</v>
      </c>
      <c r="CD335" s="24">
        <v>2</v>
      </c>
      <c r="CE335" s="24">
        <v>2</v>
      </c>
      <c r="CF335" s="24">
        <v>2</v>
      </c>
      <c r="CG335" s="24">
        <v>2</v>
      </c>
      <c r="CH335" s="24">
        <v>2</v>
      </c>
      <c r="CI335" s="24">
        <v>2</v>
      </c>
      <c r="CJ335" s="24">
        <v>2</v>
      </c>
      <c r="CK335" s="24">
        <v>1</v>
      </c>
      <c r="CL335" s="24">
        <v>2</v>
      </c>
      <c r="CM335" s="57">
        <f t="shared" si="105"/>
        <v>25</v>
      </c>
      <c r="CN335" s="67">
        <f t="shared" si="106"/>
        <v>0.8928571428571429</v>
      </c>
      <c r="CO335" s="57">
        <f t="shared" si="107"/>
        <v>3</v>
      </c>
      <c r="CP335" s="67">
        <f t="shared" si="108"/>
        <v>0.10714285714285714</v>
      </c>
      <c r="CQ335" s="57">
        <f t="shared" si="109"/>
        <v>0</v>
      </c>
      <c r="CR335" s="67">
        <f t="shared" si="110"/>
        <v>0</v>
      </c>
      <c r="CS335" s="57">
        <f t="shared" si="111"/>
        <v>1.8928571428571428</v>
      </c>
      <c r="CT335" s="57" t="str">
        <f t="shared" si="112"/>
        <v>Đạt mục tiêu</v>
      </c>
    </row>
    <row r="336" spans="1:98" ht="52.5" hidden="1" customHeight="1">
      <c r="A336" s="21">
        <v>330</v>
      </c>
      <c r="B336" s="24"/>
      <c r="C336" s="190"/>
      <c r="D336" s="192"/>
      <c r="E336" s="190"/>
      <c r="F336" s="192"/>
      <c r="G336" s="50" t="s">
        <v>1572</v>
      </c>
      <c r="H336" s="142" t="s">
        <v>1573</v>
      </c>
      <c r="I336" s="52" t="s">
        <v>780</v>
      </c>
      <c r="J336" s="24" t="s">
        <v>497</v>
      </c>
      <c r="K336" s="52" t="s">
        <v>344</v>
      </c>
      <c r="L336" s="24" t="s">
        <v>298</v>
      </c>
      <c r="M336" s="24" t="s">
        <v>186</v>
      </c>
      <c r="N336" s="24"/>
      <c r="O336" s="24"/>
      <c r="P336" s="24"/>
      <c r="Q336" s="24"/>
      <c r="R336" s="24"/>
      <c r="S336" s="21"/>
      <c r="T336" s="24"/>
      <c r="U336" s="24"/>
      <c r="V336" s="24"/>
      <c r="W336" s="24" t="s">
        <v>186</v>
      </c>
      <c r="X336" s="24"/>
      <c r="Y336" s="28">
        <f t="shared" si="104"/>
        <v>1</v>
      </c>
      <c r="Z336" s="24"/>
      <c r="AA336" s="91"/>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t="s">
        <v>754</v>
      </c>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57"/>
      <c r="CN336" s="67"/>
      <c r="CO336" s="57"/>
      <c r="CP336" s="67"/>
      <c r="CQ336" s="57"/>
      <c r="CR336" s="67"/>
      <c r="CS336" s="57"/>
      <c r="CT336" s="57"/>
    </row>
    <row r="337" spans="1:101" ht="41.25" hidden="1" customHeight="1">
      <c r="A337" s="21">
        <v>331</v>
      </c>
      <c r="B337" s="24"/>
      <c r="C337" s="190"/>
      <c r="D337" s="192"/>
      <c r="E337" s="190"/>
      <c r="F337" s="192"/>
      <c r="G337" s="50" t="s">
        <v>445</v>
      </c>
      <c r="H337" s="50" t="s">
        <v>1563</v>
      </c>
      <c r="I337" s="52" t="s">
        <v>780</v>
      </c>
      <c r="J337" s="24" t="s">
        <v>497</v>
      </c>
      <c r="K337" s="52" t="s">
        <v>344</v>
      </c>
      <c r="L337" s="24" t="s">
        <v>298</v>
      </c>
      <c r="M337" s="24" t="s">
        <v>186</v>
      </c>
      <c r="N337" s="24"/>
      <c r="O337" s="24"/>
      <c r="P337" s="24"/>
      <c r="Q337" s="24"/>
      <c r="R337" s="24"/>
      <c r="S337" s="21"/>
      <c r="T337" s="24"/>
      <c r="U337" s="24"/>
      <c r="V337" s="24"/>
      <c r="W337" s="24" t="s">
        <v>186</v>
      </c>
      <c r="X337" s="24"/>
      <c r="Y337" s="28">
        <f t="shared" si="104"/>
        <v>1</v>
      </c>
      <c r="Z337" s="24"/>
      <c r="AA337" s="91"/>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t="s">
        <v>757</v>
      </c>
      <c r="BF337" s="24"/>
      <c r="BG337" s="24"/>
      <c r="BH337" s="24"/>
      <c r="BI337" s="24"/>
      <c r="BJ337" s="24"/>
      <c r="BK337" s="24">
        <v>2</v>
      </c>
      <c r="BL337" s="24">
        <v>2</v>
      </c>
      <c r="BM337" s="24">
        <v>2</v>
      </c>
      <c r="BN337" s="24">
        <v>2</v>
      </c>
      <c r="BO337" s="24">
        <v>2</v>
      </c>
      <c r="BP337" s="24">
        <v>2</v>
      </c>
      <c r="BQ337" s="24">
        <v>2</v>
      </c>
      <c r="BR337" s="24">
        <v>2</v>
      </c>
      <c r="BS337" s="24">
        <v>2</v>
      </c>
      <c r="BT337" s="24">
        <v>2</v>
      </c>
      <c r="BU337" s="24">
        <v>2</v>
      </c>
      <c r="BV337" s="24">
        <v>2</v>
      </c>
      <c r="BW337" s="24">
        <v>2</v>
      </c>
      <c r="BX337" s="24">
        <v>2</v>
      </c>
      <c r="BY337" s="24">
        <v>2</v>
      </c>
      <c r="BZ337" s="24">
        <v>2</v>
      </c>
      <c r="CA337" s="24">
        <v>2</v>
      </c>
      <c r="CB337" s="24">
        <v>2</v>
      </c>
      <c r="CC337" s="24">
        <v>2</v>
      </c>
      <c r="CD337" s="24">
        <v>2</v>
      </c>
      <c r="CE337" s="24">
        <v>2</v>
      </c>
      <c r="CF337" s="24">
        <v>2</v>
      </c>
      <c r="CG337" s="24">
        <v>2</v>
      </c>
      <c r="CH337" s="24">
        <v>2</v>
      </c>
      <c r="CI337" s="24">
        <v>2</v>
      </c>
      <c r="CJ337" s="24">
        <v>2</v>
      </c>
      <c r="CK337" s="24">
        <v>1</v>
      </c>
      <c r="CL337" s="24">
        <v>2</v>
      </c>
      <c r="CM337" s="57">
        <f t="shared" si="105"/>
        <v>27</v>
      </c>
      <c r="CN337" s="67">
        <f t="shared" si="106"/>
        <v>0.9642857142857143</v>
      </c>
      <c r="CO337" s="57">
        <f t="shared" si="107"/>
        <v>1</v>
      </c>
      <c r="CP337" s="67">
        <f t="shared" si="108"/>
        <v>3.5714285714285712E-2</v>
      </c>
      <c r="CQ337" s="57">
        <f t="shared" si="109"/>
        <v>0</v>
      </c>
      <c r="CR337" s="67">
        <f t="shared" si="110"/>
        <v>0</v>
      </c>
      <c r="CS337" s="57">
        <f t="shared" si="111"/>
        <v>1.9642857142857142</v>
      </c>
      <c r="CT337" s="57" t="str">
        <f t="shared" si="112"/>
        <v>Đạt mục tiêu</v>
      </c>
    </row>
    <row r="338" spans="1:101" ht="51" hidden="1" customHeight="1">
      <c r="A338" s="21">
        <v>332</v>
      </c>
      <c r="B338" s="24"/>
      <c r="C338" s="190"/>
      <c r="D338" s="192"/>
      <c r="E338" s="190"/>
      <c r="F338" s="192"/>
      <c r="G338" s="50" t="s">
        <v>1568</v>
      </c>
      <c r="H338" s="41" t="s">
        <v>1569</v>
      </c>
      <c r="I338" s="52" t="s">
        <v>780</v>
      </c>
      <c r="J338" s="24" t="s">
        <v>497</v>
      </c>
      <c r="K338" s="52" t="s">
        <v>344</v>
      </c>
      <c r="L338" s="24" t="s">
        <v>298</v>
      </c>
      <c r="M338" s="24" t="s">
        <v>186</v>
      </c>
      <c r="N338" s="24"/>
      <c r="O338" s="24"/>
      <c r="P338" s="24"/>
      <c r="Q338" s="24"/>
      <c r="R338" s="24"/>
      <c r="S338" s="21"/>
      <c r="T338" s="24"/>
      <c r="U338" s="24"/>
      <c r="V338" s="24"/>
      <c r="W338" s="24"/>
      <c r="X338" s="24" t="s">
        <v>186</v>
      </c>
      <c r="Y338" s="28">
        <f t="shared" ref="Y338:Y401" si="113">COUNTIF($N338:$X338,"x")</f>
        <v>1</v>
      </c>
      <c r="Z338" s="24"/>
      <c r="AA338" s="91">
        <v>1</v>
      </c>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t="s">
        <v>757</v>
      </c>
      <c r="BJ338" s="24"/>
      <c r="BK338" s="24">
        <v>2</v>
      </c>
      <c r="BL338" s="24">
        <v>2</v>
      </c>
      <c r="BM338" s="24">
        <v>2</v>
      </c>
      <c r="BN338" s="24">
        <v>2</v>
      </c>
      <c r="BO338" s="24">
        <v>2</v>
      </c>
      <c r="BP338" s="24">
        <v>2</v>
      </c>
      <c r="BQ338" s="24">
        <v>2</v>
      </c>
      <c r="BR338" s="24">
        <v>2</v>
      </c>
      <c r="BS338" s="24">
        <v>2</v>
      </c>
      <c r="BT338" s="24">
        <v>2</v>
      </c>
      <c r="BU338" s="24">
        <v>2</v>
      </c>
      <c r="BV338" s="24">
        <v>2</v>
      </c>
      <c r="BW338" s="24">
        <v>2</v>
      </c>
      <c r="BX338" s="24">
        <v>2</v>
      </c>
      <c r="BY338" s="24">
        <v>2</v>
      </c>
      <c r="BZ338" s="24">
        <v>2</v>
      </c>
      <c r="CA338" s="24">
        <v>2</v>
      </c>
      <c r="CB338" s="24">
        <v>2</v>
      </c>
      <c r="CC338" s="24">
        <v>2</v>
      </c>
      <c r="CD338" s="24">
        <v>2</v>
      </c>
      <c r="CE338" s="24">
        <v>2</v>
      </c>
      <c r="CF338" s="24">
        <v>2</v>
      </c>
      <c r="CG338" s="24">
        <v>2</v>
      </c>
      <c r="CH338" s="24">
        <v>2</v>
      </c>
      <c r="CI338" s="24">
        <v>2</v>
      </c>
      <c r="CJ338" s="24">
        <v>2</v>
      </c>
      <c r="CK338" s="24">
        <v>2</v>
      </c>
      <c r="CL338" s="24">
        <v>2</v>
      </c>
      <c r="CM338" s="57">
        <f t="shared" si="105"/>
        <v>28</v>
      </c>
      <c r="CN338" s="67">
        <f t="shared" si="106"/>
        <v>1</v>
      </c>
      <c r="CO338" s="57">
        <f t="shared" si="107"/>
        <v>0</v>
      </c>
      <c r="CP338" s="67">
        <f t="shared" si="108"/>
        <v>0</v>
      </c>
      <c r="CQ338" s="57">
        <f t="shared" si="109"/>
        <v>0</v>
      </c>
      <c r="CR338" s="67">
        <f t="shared" si="110"/>
        <v>0</v>
      </c>
      <c r="CS338" s="57">
        <f t="shared" si="111"/>
        <v>2</v>
      </c>
      <c r="CT338" s="57" t="str">
        <f t="shared" si="112"/>
        <v>Đạt mục tiêu</v>
      </c>
    </row>
    <row r="339" spans="1:101" ht="51" hidden="1" customHeight="1">
      <c r="A339" s="21">
        <v>333</v>
      </c>
      <c r="B339" s="24"/>
      <c r="C339" s="190"/>
      <c r="D339" s="192"/>
      <c r="E339" s="190"/>
      <c r="F339" s="192"/>
      <c r="G339" s="50" t="s">
        <v>1570</v>
      </c>
      <c r="H339" s="142" t="s">
        <v>1571</v>
      </c>
      <c r="I339" s="52" t="s">
        <v>780</v>
      </c>
      <c r="J339" s="24" t="s">
        <v>497</v>
      </c>
      <c r="K339" s="52" t="s">
        <v>344</v>
      </c>
      <c r="L339" s="24" t="s">
        <v>298</v>
      </c>
      <c r="M339" s="24" t="s">
        <v>186</v>
      </c>
      <c r="N339" s="24"/>
      <c r="O339" s="24"/>
      <c r="P339" s="24"/>
      <c r="Q339" s="24"/>
      <c r="R339" s="24"/>
      <c r="S339" s="21"/>
      <c r="T339" s="24"/>
      <c r="U339" s="24"/>
      <c r="V339" s="24"/>
      <c r="W339" s="24"/>
      <c r="X339" s="24" t="s">
        <v>186</v>
      </c>
      <c r="Y339" s="28">
        <f t="shared" si="113"/>
        <v>1</v>
      </c>
      <c r="Z339" s="24"/>
      <c r="AA339" s="91"/>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t="s">
        <v>754</v>
      </c>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57"/>
      <c r="CN339" s="67"/>
      <c r="CO339" s="57"/>
      <c r="CP339" s="67"/>
      <c r="CQ339" s="57"/>
      <c r="CR339" s="67"/>
      <c r="CS339" s="57"/>
      <c r="CT339" s="57"/>
    </row>
    <row r="340" spans="1:101" ht="48.75" hidden="1" customHeight="1">
      <c r="A340" s="21">
        <v>334</v>
      </c>
      <c r="B340" s="24"/>
      <c r="C340" s="190"/>
      <c r="D340" s="192"/>
      <c r="E340" s="190"/>
      <c r="F340" s="192"/>
      <c r="G340" s="50" t="s">
        <v>664</v>
      </c>
      <c r="H340" s="142" t="s">
        <v>1564</v>
      </c>
      <c r="I340" s="52" t="s">
        <v>780</v>
      </c>
      <c r="J340" s="24" t="s">
        <v>497</v>
      </c>
      <c r="K340" s="52" t="s">
        <v>344</v>
      </c>
      <c r="L340" s="24" t="s">
        <v>298</v>
      </c>
      <c r="M340" s="24" t="s">
        <v>186</v>
      </c>
      <c r="N340" s="24"/>
      <c r="O340" s="24"/>
      <c r="P340" s="24"/>
      <c r="Q340" s="24"/>
      <c r="R340" s="24"/>
      <c r="S340" s="21"/>
      <c r="T340" s="24"/>
      <c r="U340" s="24"/>
      <c r="V340" s="24"/>
      <c r="W340" s="24"/>
      <c r="X340" s="24" t="s">
        <v>186</v>
      </c>
      <c r="Y340" s="28">
        <f t="shared" si="113"/>
        <v>1</v>
      </c>
      <c r="Z340" s="24"/>
      <c r="AA340" s="91"/>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t="s">
        <v>754</v>
      </c>
      <c r="BI340" s="24"/>
      <c r="BJ340" s="24"/>
      <c r="BK340" s="24">
        <v>2</v>
      </c>
      <c r="BL340" s="24">
        <v>2</v>
      </c>
      <c r="BM340" s="24">
        <v>2</v>
      </c>
      <c r="BN340" s="24">
        <v>2</v>
      </c>
      <c r="BO340" s="24">
        <v>2</v>
      </c>
      <c r="BP340" s="24">
        <v>2</v>
      </c>
      <c r="BQ340" s="24">
        <v>2</v>
      </c>
      <c r="BR340" s="24">
        <v>2</v>
      </c>
      <c r="BS340" s="24">
        <v>2</v>
      </c>
      <c r="BT340" s="24">
        <v>2</v>
      </c>
      <c r="BU340" s="24">
        <v>2</v>
      </c>
      <c r="BV340" s="24">
        <v>2</v>
      </c>
      <c r="BW340" s="24">
        <v>2</v>
      </c>
      <c r="BX340" s="24">
        <v>2</v>
      </c>
      <c r="BY340" s="24">
        <v>2</v>
      </c>
      <c r="BZ340" s="24">
        <v>2</v>
      </c>
      <c r="CA340" s="24">
        <v>2</v>
      </c>
      <c r="CB340" s="24">
        <v>2</v>
      </c>
      <c r="CC340" s="24">
        <v>2</v>
      </c>
      <c r="CD340" s="24">
        <v>2</v>
      </c>
      <c r="CE340" s="24">
        <v>2</v>
      </c>
      <c r="CF340" s="24">
        <v>2</v>
      </c>
      <c r="CG340" s="24">
        <v>2</v>
      </c>
      <c r="CH340" s="24">
        <v>2</v>
      </c>
      <c r="CI340" s="24">
        <v>2</v>
      </c>
      <c r="CJ340" s="24">
        <v>2</v>
      </c>
      <c r="CK340" s="24">
        <v>2</v>
      </c>
      <c r="CL340" s="24">
        <v>2</v>
      </c>
      <c r="CM340" s="57">
        <f t="shared" si="105"/>
        <v>28</v>
      </c>
      <c r="CN340" s="67">
        <f t="shared" si="106"/>
        <v>1</v>
      </c>
      <c r="CO340" s="57">
        <f t="shared" si="107"/>
        <v>0</v>
      </c>
      <c r="CP340" s="67">
        <f t="shared" si="108"/>
        <v>0</v>
      </c>
      <c r="CQ340" s="57">
        <f t="shared" si="109"/>
        <v>0</v>
      </c>
      <c r="CR340" s="67">
        <f t="shared" si="110"/>
        <v>0</v>
      </c>
      <c r="CS340" s="57">
        <f t="shared" si="111"/>
        <v>2</v>
      </c>
      <c r="CT340" s="57" t="str">
        <f t="shared" si="112"/>
        <v>Đạt mục tiêu</v>
      </c>
    </row>
    <row r="341" spans="1:101" ht="48.75" hidden="1" customHeight="1">
      <c r="A341" s="21">
        <v>335</v>
      </c>
      <c r="B341" s="24"/>
      <c r="C341" s="190"/>
      <c r="D341" s="192"/>
      <c r="E341" s="190"/>
      <c r="F341" s="192"/>
      <c r="G341" s="50" t="s">
        <v>1296</v>
      </c>
      <c r="H341" s="142" t="s">
        <v>1565</v>
      </c>
      <c r="I341" s="52" t="s">
        <v>780</v>
      </c>
      <c r="J341" s="24" t="s">
        <v>497</v>
      </c>
      <c r="K341" s="52" t="s">
        <v>344</v>
      </c>
      <c r="L341" s="24" t="s">
        <v>298</v>
      </c>
      <c r="M341" s="24" t="s">
        <v>186</v>
      </c>
      <c r="N341" s="24"/>
      <c r="O341" s="24"/>
      <c r="P341" s="24"/>
      <c r="Q341" s="24"/>
      <c r="R341" s="24"/>
      <c r="S341" s="21"/>
      <c r="T341" s="24" t="s">
        <v>186</v>
      </c>
      <c r="U341" s="24"/>
      <c r="V341" s="24"/>
      <c r="W341" s="24"/>
      <c r="X341" s="24"/>
      <c r="Y341" s="28">
        <f t="shared" si="113"/>
        <v>1</v>
      </c>
      <c r="Z341" s="24"/>
      <c r="AA341" s="91">
        <v>1</v>
      </c>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t="s">
        <v>754</v>
      </c>
      <c r="AX341" s="24"/>
      <c r="AY341" s="24"/>
      <c r="AZ341" s="24"/>
      <c r="BA341" s="24"/>
      <c r="BB341" s="24"/>
      <c r="BC341" s="24"/>
      <c r="BD341" s="24"/>
      <c r="BE341" s="24"/>
      <c r="BF341" s="24"/>
      <c r="BG341" s="24"/>
      <c r="BH341" s="24"/>
      <c r="BI341" s="24"/>
      <c r="BJ341" s="24"/>
      <c r="BK341" s="24">
        <v>2</v>
      </c>
      <c r="BL341" s="24">
        <v>2</v>
      </c>
      <c r="BM341" s="24">
        <v>2</v>
      </c>
      <c r="BN341" s="24">
        <v>2</v>
      </c>
      <c r="BO341" s="24">
        <v>2</v>
      </c>
      <c r="BP341" s="24">
        <v>2</v>
      </c>
      <c r="BQ341" s="24">
        <v>2</v>
      </c>
      <c r="BR341" s="24">
        <v>2</v>
      </c>
      <c r="BS341" s="24">
        <v>2</v>
      </c>
      <c r="BT341" s="24">
        <v>2</v>
      </c>
      <c r="BU341" s="24">
        <v>2</v>
      </c>
      <c r="BV341" s="24">
        <v>2</v>
      </c>
      <c r="BW341" s="24">
        <v>2</v>
      </c>
      <c r="BX341" s="24">
        <v>2</v>
      </c>
      <c r="BY341" s="24">
        <v>2</v>
      </c>
      <c r="BZ341" s="24">
        <v>1</v>
      </c>
      <c r="CA341" s="24">
        <v>2</v>
      </c>
      <c r="CB341" s="24">
        <v>2</v>
      </c>
      <c r="CC341" s="24">
        <v>2</v>
      </c>
      <c r="CD341" s="24">
        <v>2</v>
      </c>
      <c r="CE341" s="24">
        <v>2</v>
      </c>
      <c r="CF341" s="24">
        <v>2</v>
      </c>
      <c r="CG341" s="24">
        <v>2</v>
      </c>
      <c r="CH341" s="24">
        <v>2</v>
      </c>
      <c r="CI341" s="24">
        <v>2</v>
      </c>
      <c r="CJ341" s="24">
        <v>2</v>
      </c>
      <c r="CK341" s="24">
        <v>1</v>
      </c>
      <c r="CL341" s="24">
        <v>2</v>
      </c>
      <c r="CM341" s="57">
        <f t="shared" si="105"/>
        <v>26</v>
      </c>
      <c r="CN341" s="67">
        <f t="shared" si="106"/>
        <v>0.9285714285714286</v>
      </c>
      <c r="CO341" s="57">
        <f t="shared" si="107"/>
        <v>2</v>
      </c>
      <c r="CP341" s="67">
        <f t="shared" si="108"/>
        <v>7.1428571428571425E-2</v>
      </c>
      <c r="CQ341" s="57">
        <f t="shared" si="109"/>
        <v>0</v>
      </c>
      <c r="CR341" s="67">
        <f t="shared" si="110"/>
        <v>0</v>
      </c>
      <c r="CS341" s="57">
        <f t="shared" si="111"/>
        <v>1.9285714285714286</v>
      </c>
      <c r="CT341" s="57" t="str">
        <f>IF(CS341&gt;=1.6,"Đạt mục tiêu",IF(CS341&gt;=1,"Cần cố gắng","Chưa đạt"))</f>
        <v>Đạt mục tiêu</v>
      </c>
    </row>
    <row r="342" spans="1:101" ht="60.75" hidden="1" customHeight="1">
      <c r="A342" s="21">
        <v>336</v>
      </c>
      <c r="B342" s="24"/>
      <c r="C342" s="190"/>
      <c r="D342" s="192"/>
      <c r="E342" s="190"/>
      <c r="F342" s="192"/>
      <c r="G342" s="50" t="s">
        <v>698</v>
      </c>
      <c r="H342" s="142" t="s">
        <v>1566</v>
      </c>
      <c r="I342" s="52" t="s">
        <v>780</v>
      </c>
      <c r="J342" s="24" t="s">
        <v>497</v>
      </c>
      <c r="K342" s="52" t="s">
        <v>344</v>
      </c>
      <c r="L342" s="24" t="s">
        <v>298</v>
      </c>
      <c r="M342" s="24" t="s">
        <v>186</v>
      </c>
      <c r="N342" s="24"/>
      <c r="O342" s="24"/>
      <c r="P342" s="24"/>
      <c r="Q342" s="24" t="s">
        <v>186</v>
      </c>
      <c r="R342" s="24"/>
      <c r="S342" s="21"/>
      <c r="T342" s="24"/>
      <c r="U342" s="24"/>
      <c r="V342" s="24"/>
      <c r="W342" s="24"/>
      <c r="X342" s="24"/>
      <c r="Y342" s="28">
        <f t="shared" si="113"/>
        <v>1</v>
      </c>
      <c r="Z342" s="24"/>
      <c r="AA342" s="91">
        <v>1</v>
      </c>
      <c r="AB342" s="24"/>
      <c r="AC342" s="24"/>
      <c r="AD342" s="24"/>
      <c r="AE342" s="24"/>
      <c r="AF342" s="24"/>
      <c r="AG342" s="24"/>
      <c r="AH342" s="24"/>
      <c r="AI342" s="24"/>
      <c r="AJ342" s="24"/>
      <c r="AK342" s="24" t="s">
        <v>754</v>
      </c>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v>2</v>
      </c>
      <c r="BL342" s="24">
        <v>2</v>
      </c>
      <c r="BM342" s="24">
        <v>2</v>
      </c>
      <c r="BN342" s="24">
        <v>2</v>
      </c>
      <c r="BO342" s="24">
        <v>2</v>
      </c>
      <c r="BP342" s="24">
        <v>2</v>
      </c>
      <c r="BQ342" s="24">
        <v>2</v>
      </c>
      <c r="BR342" s="24">
        <v>2</v>
      </c>
      <c r="BS342" s="24">
        <v>2</v>
      </c>
      <c r="BT342" s="24">
        <v>2</v>
      </c>
      <c r="BU342" s="24">
        <v>2</v>
      </c>
      <c r="BV342" s="24">
        <v>2</v>
      </c>
      <c r="BW342" s="24">
        <v>2</v>
      </c>
      <c r="BX342" s="24">
        <v>2</v>
      </c>
      <c r="BY342" s="24">
        <v>2</v>
      </c>
      <c r="BZ342" s="24">
        <v>2</v>
      </c>
      <c r="CA342" s="24">
        <v>2</v>
      </c>
      <c r="CB342" s="24">
        <v>2</v>
      </c>
      <c r="CC342" s="24">
        <v>2</v>
      </c>
      <c r="CD342" s="24">
        <v>2</v>
      </c>
      <c r="CE342" s="24">
        <v>2</v>
      </c>
      <c r="CF342" s="24">
        <v>2</v>
      </c>
      <c r="CG342" s="24">
        <v>2</v>
      </c>
      <c r="CH342" s="24">
        <v>2</v>
      </c>
      <c r="CI342" s="24">
        <v>2</v>
      </c>
      <c r="CJ342" s="24">
        <v>2</v>
      </c>
      <c r="CK342" s="24">
        <v>1</v>
      </c>
      <c r="CL342" s="24">
        <v>2</v>
      </c>
      <c r="CM342" s="57">
        <f t="shared" si="105"/>
        <v>27</v>
      </c>
      <c r="CN342" s="67">
        <f t="shared" si="106"/>
        <v>0.9642857142857143</v>
      </c>
      <c r="CO342" s="57">
        <f t="shared" si="107"/>
        <v>1</v>
      </c>
      <c r="CP342" s="67">
        <f t="shared" si="108"/>
        <v>3.5714285714285712E-2</v>
      </c>
      <c r="CQ342" s="57">
        <f t="shared" si="109"/>
        <v>0</v>
      </c>
      <c r="CR342" s="67">
        <f t="shared" si="110"/>
        <v>0</v>
      </c>
      <c r="CS342" s="57">
        <f t="shared" si="111"/>
        <v>1.9642857142857142</v>
      </c>
      <c r="CT342" s="57" t="str">
        <f t="shared" si="112"/>
        <v>Đạt mục tiêu</v>
      </c>
    </row>
    <row r="343" spans="1:101" ht="59.25" hidden="1" customHeight="1">
      <c r="A343" s="21">
        <v>337</v>
      </c>
      <c r="B343" s="24"/>
      <c r="C343" s="182"/>
      <c r="D343" s="193"/>
      <c r="E343" s="182"/>
      <c r="F343" s="193"/>
      <c r="G343" s="50" t="s">
        <v>1332</v>
      </c>
      <c r="H343" s="50" t="s">
        <v>1567</v>
      </c>
      <c r="I343" s="52" t="s">
        <v>780</v>
      </c>
      <c r="J343" s="24" t="s">
        <v>497</v>
      </c>
      <c r="K343" s="52" t="s">
        <v>344</v>
      </c>
      <c r="L343" s="24" t="s">
        <v>298</v>
      </c>
      <c r="M343" s="24" t="s">
        <v>186</v>
      </c>
      <c r="N343" s="24"/>
      <c r="O343" s="24"/>
      <c r="P343" s="24"/>
      <c r="Q343" s="24"/>
      <c r="R343" s="24"/>
      <c r="S343" s="21"/>
      <c r="T343" s="24"/>
      <c r="U343" s="24"/>
      <c r="V343" s="24"/>
      <c r="W343" s="24" t="s">
        <v>186</v>
      </c>
      <c r="X343" s="24"/>
      <c r="Y343" s="28">
        <f t="shared" si="113"/>
        <v>1</v>
      </c>
      <c r="Z343" s="24"/>
      <c r="AA343" s="91">
        <v>1</v>
      </c>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t="s">
        <v>757</v>
      </c>
      <c r="BF343" s="24"/>
      <c r="BG343" s="24"/>
      <c r="BH343" s="24"/>
      <c r="BI343" s="24"/>
      <c r="BJ343" s="24"/>
      <c r="BK343" s="24">
        <v>2</v>
      </c>
      <c r="BL343" s="24">
        <v>2</v>
      </c>
      <c r="BM343" s="24">
        <v>2</v>
      </c>
      <c r="BN343" s="24">
        <v>2</v>
      </c>
      <c r="BO343" s="24">
        <v>2</v>
      </c>
      <c r="BP343" s="24">
        <v>2</v>
      </c>
      <c r="BQ343" s="24">
        <v>2</v>
      </c>
      <c r="BR343" s="24">
        <v>2</v>
      </c>
      <c r="BS343" s="24">
        <v>2</v>
      </c>
      <c r="BT343" s="24">
        <v>2</v>
      </c>
      <c r="BU343" s="24">
        <v>2</v>
      </c>
      <c r="BV343" s="24">
        <v>2</v>
      </c>
      <c r="BW343" s="24">
        <v>2</v>
      </c>
      <c r="BX343" s="24">
        <v>2</v>
      </c>
      <c r="BY343" s="24">
        <v>2</v>
      </c>
      <c r="BZ343" s="24">
        <v>2</v>
      </c>
      <c r="CA343" s="24">
        <v>2</v>
      </c>
      <c r="CB343" s="24">
        <v>2</v>
      </c>
      <c r="CC343" s="24">
        <v>2</v>
      </c>
      <c r="CD343" s="24">
        <v>2</v>
      </c>
      <c r="CE343" s="24">
        <v>2</v>
      </c>
      <c r="CF343" s="24">
        <v>2</v>
      </c>
      <c r="CG343" s="24">
        <v>2</v>
      </c>
      <c r="CH343" s="24">
        <v>2</v>
      </c>
      <c r="CI343" s="24">
        <v>2</v>
      </c>
      <c r="CJ343" s="24">
        <v>2</v>
      </c>
      <c r="CK343" s="24">
        <v>1</v>
      </c>
      <c r="CL343" s="24">
        <v>2</v>
      </c>
      <c r="CM343" s="57">
        <f t="shared" si="105"/>
        <v>27</v>
      </c>
      <c r="CN343" s="67">
        <f t="shared" si="106"/>
        <v>0.9642857142857143</v>
      </c>
      <c r="CO343" s="57">
        <f t="shared" si="107"/>
        <v>1</v>
      </c>
      <c r="CP343" s="67">
        <f t="shared" si="108"/>
        <v>3.5714285714285712E-2</v>
      </c>
      <c r="CQ343" s="57">
        <f t="shared" si="109"/>
        <v>0</v>
      </c>
      <c r="CR343" s="67">
        <f t="shared" si="110"/>
        <v>0</v>
      </c>
      <c r="CS343" s="57">
        <f t="shared" si="111"/>
        <v>1.9642857142857142</v>
      </c>
      <c r="CT343" s="57" t="str">
        <f t="shared" si="112"/>
        <v>Đạt mục tiêu</v>
      </c>
    </row>
    <row r="344" spans="1:101" ht="90" hidden="1" customHeight="1">
      <c r="A344" s="21">
        <v>338</v>
      </c>
      <c r="B344" s="24"/>
      <c r="C344" s="181" t="s">
        <v>212</v>
      </c>
      <c r="D344" s="181" t="s">
        <v>10</v>
      </c>
      <c r="E344" s="181" t="s">
        <v>212</v>
      </c>
      <c r="F344" s="181" t="s">
        <v>12</v>
      </c>
      <c r="G344" s="50" t="s">
        <v>917</v>
      </c>
      <c r="H344" s="50" t="s">
        <v>1046</v>
      </c>
      <c r="I344" s="52" t="s">
        <v>780</v>
      </c>
      <c r="J344" s="24" t="s">
        <v>497</v>
      </c>
      <c r="K344" s="52" t="s">
        <v>344</v>
      </c>
      <c r="L344" s="24" t="s">
        <v>298</v>
      </c>
      <c r="M344" s="24" t="s">
        <v>186</v>
      </c>
      <c r="N344" s="24"/>
      <c r="O344" s="24"/>
      <c r="P344" s="24"/>
      <c r="Q344" s="24"/>
      <c r="R344" s="24"/>
      <c r="S344" s="21"/>
      <c r="T344" s="24"/>
      <c r="U344" s="24" t="s">
        <v>186</v>
      </c>
      <c r="V344" s="24"/>
      <c r="W344" s="24"/>
      <c r="X344" s="24"/>
      <c r="Y344" s="28">
        <f t="shared" si="113"/>
        <v>1</v>
      </c>
      <c r="Z344" s="24"/>
      <c r="AA344" s="91"/>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t="s">
        <v>757</v>
      </c>
      <c r="AY344" s="24"/>
      <c r="AZ344" s="24" t="s">
        <v>757</v>
      </c>
      <c r="BA344" s="24" t="s">
        <v>757</v>
      </c>
      <c r="BB344" s="24"/>
      <c r="BC344" s="24"/>
      <c r="BD344" s="24"/>
      <c r="BE344" s="24"/>
      <c r="BF344" s="24"/>
      <c r="BG344" s="24"/>
      <c r="BH344" s="24"/>
      <c r="BI344" s="24"/>
      <c r="BJ344" s="24"/>
      <c r="BK344" s="24">
        <v>2</v>
      </c>
      <c r="BL344" s="24">
        <v>2</v>
      </c>
      <c r="BM344" s="24">
        <v>2</v>
      </c>
      <c r="BN344" s="24">
        <v>1</v>
      </c>
      <c r="BO344" s="24">
        <v>2</v>
      </c>
      <c r="BP344" s="24">
        <v>2</v>
      </c>
      <c r="BQ344" s="24">
        <v>2</v>
      </c>
      <c r="BR344" s="24">
        <v>2</v>
      </c>
      <c r="BS344" s="24">
        <v>2</v>
      </c>
      <c r="BT344" s="24">
        <v>2</v>
      </c>
      <c r="BU344" s="24">
        <v>2</v>
      </c>
      <c r="BV344" s="24">
        <v>2</v>
      </c>
      <c r="BW344" s="24">
        <v>2</v>
      </c>
      <c r="BX344" s="24">
        <v>2</v>
      </c>
      <c r="BY344" s="24">
        <v>2</v>
      </c>
      <c r="BZ344" s="24">
        <v>1</v>
      </c>
      <c r="CA344" s="24">
        <v>2</v>
      </c>
      <c r="CB344" s="24">
        <v>2</v>
      </c>
      <c r="CC344" s="24">
        <v>2</v>
      </c>
      <c r="CD344" s="24">
        <v>1</v>
      </c>
      <c r="CE344" s="24">
        <v>2</v>
      </c>
      <c r="CF344" s="24">
        <v>2</v>
      </c>
      <c r="CG344" s="24">
        <v>2</v>
      </c>
      <c r="CH344" s="24">
        <v>2</v>
      </c>
      <c r="CI344" s="24">
        <v>2</v>
      </c>
      <c r="CJ344" s="24">
        <v>2</v>
      </c>
      <c r="CK344" s="24">
        <v>1</v>
      </c>
      <c r="CL344" s="24">
        <v>2</v>
      </c>
      <c r="CM344" s="57">
        <f t="shared" si="105"/>
        <v>24</v>
      </c>
      <c r="CN344" s="67">
        <f t="shared" si="106"/>
        <v>0.8571428571428571</v>
      </c>
      <c r="CO344" s="57">
        <f t="shared" si="107"/>
        <v>4</v>
      </c>
      <c r="CP344" s="67">
        <f t="shared" si="108"/>
        <v>0.14285714285714285</v>
      </c>
      <c r="CQ344" s="57">
        <f t="shared" si="109"/>
        <v>0</v>
      </c>
      <c r="CR344" s="67">
        <f t="shared" si="110"/>
        <v>0</v>
      </c>
      <c r="CS344" s="57">
        <f t="shared" si="111"/>
        <v>1.8571428571428572</v>
      </c>
      <c r="CT344" s="57" t="str">
        <f t="shared" si="112"/>
        <v>Đạt mục tiêu</v>
      </c>
    </row>
    <row r="345" spans="1:101" ht="90" hidden="1" customHeight="1">
      <c r="A345" s="21">
        <v>339</v>
      </c>
      <c r="B345" s="24"/>
      <c r="C345" s="182"/>
      <c r="D345" s="182"/>
      <c r="E345" s="182"/>
      <c r="F345" s="182"/>
      <c r="G345" s="50" t="s">
        <v>918</v>
      </c>
      <c r="H345" s="50" t="s">
        <v>1047</v>
      </c>
      <c r="I345" s="52" t="s">
        <v>780</v>
      </c>
      <c r="J345" s="24" t="s">
        <v>497</v>
      </c>
      <c r="K345" s="52" t="s">
        <v>344</v>
      </c>
      <c r="L345" s="24" t="s">
        <v>298</v>
      </c>
      <c r="M345" s="24" t="s">
        <v>186</v>
      </c>
      <c r="N345" s="24"/>
      <c r="O345" s="24"/>
      <c r="P345" s="24"/>
      <c r="Q345" s="24"/>
      <c r="R345" s="24"/>
      <c r="S345" s="21"/>
      <c r="T345" s="24" t="s">
        <v>186</v>
      </c>
      <c r="U345" s="24"/>
      <c r="V345" s="24"/>
      <c r="W345" s="24"/>
      <c r="X345" s="24"/>
      <c r="Y345" s="28">
        <f t="shared" si="113"/>
        <v>1</v>
      </c>
      <c r="Z345" s="24"/>
      <c r="AA345" s="93"/>
      <c r="AB345" s="24"/>
      <c r="AC345" s="24"/>
      <c r="AD345" s="24"/>
      <c r="AE345" s="24"/>
      <c r="AF345" s="24"/>
      <c r="AG345" s="24"/>
      <c r="AH345" s="24"/>
      <c r="AI345" s="24"/>
      <c r="AJ345" s="24"/>
      <c r="AK345" s="24"/>
      <c r="AL345" s="24"/>
      <c r="AM345" s="24"/>
      <c r="AN345" s="24"/>
      <c r="AO345" s="24"/>
      <c r="AP345" s="24"/>
      <c r="AQ345" s="24"/>
      <c r="AR345" s="24"/>
      <c r="AS345" s="24"/>
      <c r="AT345" s="24" t="s">
        <v>757</v>
      </c>
      <c r="AU345" s="24" t="s">
        <v>757</v>
      </c>
      <c r="AV345" s="24" t="s">
        <v>757</v>
      </c>
      <c r="AW345" s="24" t="s">
        <v>757</v>
      </c>
      <c r="AX345" s="24"/>
      <c r="AY345" s="24"/>
      <c r="AZ345" s="24"/>
      <c r="BA345" s="24"/>
      <c r="BB345" s="24"/>
      <c r="BC345" s="24"/>
      <c r="BD345" s="24"/>
      <c r="BE345" s="24"/>
      <c r="BF345" s="24"/>
      <c r="BG345" s="24"/>
      <c r="BH345" s="24"/>
      <c r="BI345" s="24"/>
      <c r="BJ345" s="24"/>
      <c r="BK345" s="24">
        <v>2</v>
      </c>
      <c r="BL345" s="24">
        <v>2</v>
      </c>
      <c r="BM345" s="24">
        <v>2</v>
      </c>
      <c r="BN345" s="24">
        <v>1</v>
      </c>
      <c r="BO345" s="24">
        <v>1</v>
      </c>
      <c r="BP345" s="24">
        <v>2</v>
      </c>
      <c r="BQ345" s="24">
        <v>2</v>
      </c>
      <c r="BR345" s="24">
        <v>2</v>
      </c>
      <c r="BS345" s="24">
        <v>2</v>
      </c>
      <c r="BT345" s="24">
        <v>2</v>
      </c>
      <c r="BU345" s="24">
        <v>2</v>
      </c>
      <c r="BV345" s="24">
        <v>2</v>
      </c>
      <c r="BW345" s="24">
        <v>2</v>
      </c>
      <c r="BX345" s="24">
        <v>2</v>
      </c>
      <c r="BY345" s="24">
        <v>2</v>
      </c>
      <c r="BZ345" s="24">
        <v>1</v>
      </c>
      <c r="CA345" s="24">
        <v>2</v>
      </c>
      <c r="CB345" s="24">
        <v>2</v>
      </c>
      <c r="CC345" s="24">
        <v>2</v>
      </c>
      <c r="CD345" s="24">
        <v>1</v>
      </c>
      <c r="CE345" s="24">
        <v>2</v>
      </c>
      <c r="CF345" s="24">
        <v>2</v>
      </c>
      <c r="CG345" s="24">
        <v>2</v>
      </c>
      <c r="CH345" s="24">
        <v>2</v>
      </c>
      <c r="CI345" s="24">
        <v>2</v>
      </c>
      <c r="CJ345" s="24">
        <v>2</v>
      </c>
      <c r="CK345" s="24">
        <v>1</v>
      </c>
      <c r="CL345" s="24">
        <v>2</v>
      </c>
      <c r="CM345" s="57">
        <f t="shared" si="105"/>
        <v>23</v>
      </c>
      <c r="CN345" s="67">
        <f t="shared" si="106"/>
        <v>0.8214285714285714</v>
      </c>
      <c r="CO345" s="57">
        <f t="shared" si="107"/>
        <v>5</v>
      </c>
      <c r="CP345" s="67">
        <f t="shared" si="108"/>
        <v>0.17857142857142858</v>
      </c>
      <c r="CQ345" s="57">
        <f t="shared" si="109"/>
        <v>0</v>
      </c>
      <c r="CR345" s="67">
        <f t="shared" si="110"/>
        <v>0</v>
      </c>
      <c r="CS345" s="57">
        <f t="shared" si="111"/>
        <v>1.8214285714285714</v>
      </c>
      <c r="CT345" s="57" t="str">
        <f t="shared" si="112"/>
        <v>Đạt mục tiêu</v>
      </c>
    </row>
    <row r="346" spans="1:101" ht="59.25" hidden="1" customHeight="1">
      <c r="A346" s="21">
        <v>340</v>
      </c>
      <c r="B346" s="24"/>
      <c r="C346" s="181" t="s">
        <v>435</v>
      </c>
      <c r="D346" s="181" t="s">
        <v>10</v>
      </c>
      <c r="E346" s="181" t="s">
        <v>436</v>
      </c>
      <c r="F346" s="181" t="s">
        <v>12</v>
      </c>
      <c r="G346" s="50" t="s">
        <v>919</v>
      </c>
      <c r="H346" s="50" t="s">
        <v>1048</v>
      </c>
      <c r="I346" s="52" t="s">
        <v>780</v>
      </c>
      <c r="J346" s="24" t="s">
        <v>1633</v>
      </c>
      <c r="K346" s="52" t="s">
        <v>344</v>
      </c>
      <c r="L346" s="24" t="s">
        <v>298</v>
      </c>
      <c r="M346" s="24" t="s">
        <v>186</v>
      </c>
      <c r="N346" s="24"/>
      <c r="O346" s="24"/>
      <c r="P346" s="24"/>
      <c r="Q346" s="24"/>
      <c r="R346" s="24"/>
      <c r="S346" s="21"/>
      <c r="T346" s="24" t="s">
        <v>186</v>
      </c>
      <c r="U346" s="24"/>
      <c r="V346" s="24"/>
      <c r="W346" s="24"/>
      <c r="X346" s="24"/>
      <c r="Y346" s="28">
        <f t="shared" si="113"/>
        <v>1</v>
      </c>
      <c r="Z346" s="24"/>
      <c r="AA346" s="91"/>
      <c r="AB346" s="24"/>
      <c r="AC346" s="24"/>
      <c r="AD346" s="24"/>
      <c r="AE346" s="24"/>
      <c r="AF346" s="24"/>
      <c r="AG346" s="24"/>
      <c r="AH346" s="24"/>
      <c r="AI346" s="24"/>
      <c r="AJ346" s="24"/>
      <c r="AK346" s="24"/>
      <c r="AL346" s="24"/>
      <c r="AM346" s="24"/>
      <c r="AN346" s="24"/>
      <c r="AO346" s="24"/>
      <c r="AP346" s="24"/>
      <c r="AQ346" s="24"/>
      <c r="AR346" s="24"/>
      <c r="AS346" s="24"/>
      <c r="AT346" s="24" t="s">
        <v>757</v>
      </c>
      <c r="AU346" s="24" t="s">
        <v>757</v>
      </c>
      <c r="AV346" s="24" t="s">
        <v>757</v>
      </c>
      <c r="AW346" s="24" t="s">
        <v>757</v>
      </c>
      <c r="AX346" s="24"/>
      <c r="AY346" s="24"/>
      <c r="AZ346" s="24"/>
      <c r="BA346" s="24"/>
      <c r="BB346" s="24"/>
      <c r="BC346" s="24"/>
      <c r="BD346" s="24"/>
      <c r="BE346" s="24"/>
      <c r="BF346" s="24"/>
      <c r="BG346" s="24"/>
      <c r="BH346" s="24"/>
      <c r="BI346" s="24"/>
      <c r="BJ346" s="24"/>
      <c r="BK346" s="24">
        <v>2</v>
      </c>
      <c r="BL346" s="24">
        <v>2</v>
      </c>
      <c r="BM346" s="24">
        <v>2</v>
      </c>
      <c r="BN346" s="24">
        <v>1</v>
      </c>
      <c r="BO346" s="24">
        <v>1</v>
      </c>
      <c r="BP346" s="24">
        <v>2</v>
      </c>
      <c r="BQ346" s="24">
        <v>2</v>
      </c>
      <c r="BR346" s="24">
        <v>2</v>
      </c>
      <c r="BS346" s="24">
        <v>2</v>
      </c>
      <c r="BT346" s="24">
        <v>2</v>
      </c>
      <c r="BU346" s="24">
        <v>2</v>
      </c>
      <c r="BV346" s="24">
        <v>2</v>
      </c>
      <c r="BW346" s="24">
        <v>2</v>
      </c>
      <c r="BX346" s="24">
        <v>2</v>
      </c>
      <c r="BY346" s="24">
        <v>2</v>
      </c>
      <c r="BZ346" s="24">
        <v>1</v>
      </c>
      <c r="CA346" s="24">
        <v>2</v>
      </c>
      <c r="CB346" s="24">
        <v>2</v>
      </c>
      <c r="CC346" s="24">
        <v>2</v>
      </c>
      <c r="CD346" s="24">
        <v>1</v>
      </c>
      <c r="CE346" s="24">
        <v>2</v>
      </c>
      <c r="CF346" s="24">
        <v>2</v>
      </c>
      <c r="CG346" s="24">
        <v>2</v>
      </c>
      <c r="CH346" s="24">
        <v>2</v>
      </c>
      <c r="CI346" s="24">
        <v>2</v>
      </c>
      <c r="CJ346" s="24">
        <v>2</v>
      </c>
      <c r="CK346" s="24">
        <v>1</v>
      </c>
      <c r="CL346" s="24">
        <v>2</v>
      </c>
      <c r="CM346" s="57">
        <f t="shared" si="105"/>
        <v>23</v>
      </c>
      <c r="CN346" s="67">
        <f t="shared" si="106"/>
        <v>0.8214285714285714</v>
      </c>
      <c r="CO346" s="57">
        <f t="shared" si="107"/>
        <v>5</v>
      </c>
      <c r="CP346" s="67">
        <f t="shared" si="108"/>
        <v>0.17857142857142858</v>
      </c>
      <c r="CQ346" s="57">
        <f t="shared" si="109"/>
        <v>0</v>
      </c>
      <c r="CR346" s="67">
        <f t="shared" si="110"/>
        <v>0</v>
      </c>
      <c r="CS346" s="57">
        <f t="shared" si="111"/>
        <v>1.8214285714285714</v>
      </c>
      <c r="CT346" s="57" t="str">
        <f t="shared" si="112"/>
        <v>Đạt mục tiêu</v>
      </c>
      <c r="CW346" s="1" t="s">
        <v>1633</v>
      </c>
    </row>
    <row r="347" spans="1:101" ht="59.25" hidden="1" customHeight="1">
      <c r="A347" s="21">
        <v>341</v>
      </c>
      <c r="B347" s="24"/>
      <c r="C347" s="182"/>
      <c r="D347" s="182"/>
      <c r="E347" s="182"/>
      <c r="F347" s="182"/>
      <c r="G347" s="50" t="s">
        <v>1050</v>
      </c>
      <c r="H347" s="50" t="s">
        <v>1049</v>
      </c>
      <c r="I347" s="52" t="s">
        <v>780</v>
      </c>
      <c r="J347" s="24" t="s">
        <v>1633</v>
      </c>
      <c r="K347" s="52" t="s">
        <v>344</v>
      </c>
      <c r="L347" s="24" t="s">
        <v>298</v>
      </c>
      <c r="M347" s="24" t="s">
        <v>186</v>
      </c>
      <c r="N347" s="24"/>
      <c r="O347" s="24"/>
      <c r="P347" s="24"/>
      <c r="Q347" s="24"/>
      <c r="R347" s="24"/>
      <c r="S347" s="21"/>
      <c r="T347" s="24"/>
      <c r="U347" s="24" t="s">
        <v>186</v>
      </c>
      <c r="V347" s="24"/>
      <c r="W347" s="24"/>
      <c r="X347" s="24"/>
      <c r="Y347" s="28">
        <f t="shared" si="113"/>
        <v>1</v>
      </c>
      <c r="Z347" s="24"/>
      <c r="AA347" s="91"/>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t="s">
        <v>757</v>
      </c>
      <c r="AY347" s="24" t="s">
        <v>757</v>
      </c>
      <c r="AZ347" s="24" t="s">
        <v>757</v>
      </c>
      <c r="BA347" s="24" t="s">
        <v>757</v>
      </c>
      <c r="BB347" s="24"/>
      <c r="BC347" s="24"/>
      <c r="BD347" s="24"/>
      <c r="BE347" s="24"/>
      <c r="BF347" s="24"/>
      <c r="BG347" s="24"/>
      <c r="BH347" s="24"/>
      <c r="BI347" s="24"/>
      <c r="BJ347" s="24"/>
      <c r="BK347" s="24">
        <v>2</v>
      </c>
      <c r="BL347" s="24">
        <v>2</v>
      </c>
      <c r="BM347" s="24">
        <v>2</v>
      </c>
      <c r="BN347" s="24">
        <v>1</v>
      </c>
      <c r="BO347" s="24">
        <v>2</v>
      </c>
      <c r="BP347" s="24">
        <v>2</v>
      </c>
      <c r="BQ347" s="24">
        <v>2</v>
      </c>
      <c r="BR347" s="24">
        <v>2</v>
      </c>
      <c r="BS347" s="24">
        <v>2</v>
      </c>
      <c r="BT347" s="24">
        <v>2</v>
      </c>
      <c r="BU347" s="24">
        <v>2</v>
      </c>
      <c r="BV347" s="24">
        <v>2</v>
      </c>
      <c r="BW347" s="24">
        <v>2</v>
      </c>
      <c r="BX347" s="24">
        <v>2</v>
      </c>
      <c r="BY347" s="24">
        <v>2</v>
      </c>
      <c r="BZ347" s="24">
        <v>1</v>
      </c>
      <c r="CA347" s="24">
        <v>2</v>
      </c>
      <c r="CB347" s="24">
        <v>2</v>
      </c>
      <c r="CC347" s="24">
        <v>2</v>
      </c>
      <c r="CD347" s="24">
        <v>1</v>
      </c>
      <c r="CE347" s="24">
        <v>2</v>
      </c>
      <c r="CF347" s="24">
        <v>2</v>
      </c>
      <c r="CG347" s="24">
        <v>2</v>
      </c>
      <c r="CH347" s="24">
        <v>2</v>
      </c>
      <c r="CI347" s="24">
        <v>2</v>
      </c>
      <c r="CJ347" s="24">
        <v>2</v>
      </c>
      <c r="CK347" s="24">
        <v>1</v>
      </c>
      <c r="CL347" s="24">
        <v>2</v>
      </c>
      <c r="CM347" s="57">
        <f t="shared" si="105"/>
        <v>24</v>
      </c>
      <c r="CN347" s="67">
        <f t="shared" si="106"/>
        <v>0.8571428571428571</v>
      </c>
      <c r="CO347" s="57">
        <f t="shared" si="107"/>
        <v>4</v>
      </c>
      <c r="CP347" s="67">
        <f t="shared" si="108"/>
        <v>0.14285714285714285</v>
      </c>
      <c r="CQ347" s="57">
        <f t="shared" si="109"/>
        <v>0</v>
      </c>
      <c r="CR347" s="67">
        <f t="shared" si="110"/>
        <v>0</v>
      </c>
      <c r="CS347" s="57">
        <f t="shared" si="111"/>
        <v>1.8571428571428572</v>
      </c>
      <c r="CT347" s="57" t="str">
        <f t="shared" si="112"/>
        <v>Đạt mục tiêu</v>
      </c>
    </row>
    <row r="348" spans="1:101" ht="49.5" hidden="1" customHeight="1">
      <c r="A348" s="21">
        <v>342</v>
      </c>
      <c r="B348" s="24"/>
      <c r="C348" s="181" t="s">
        <v>1378</v>
      </c>
      <c r="D348" s="181" t="s">
        <v>54</v>
      </c>
      <c r="E348" s="181" t="s">
        <v>434</v>
      </c>
      <c r="F348" s="181" t="s">
        <v>12</v>
      </c>
      <c r="G348" s="50" t="s">
        <v>921</v>
      </c>
      <c r="H348" s="50" t="s">
        <v>920</v>
      </c>
      <c r="I348" s="52" t="s">
        <v>780</v>
      </c>
      <c r="J348" s="24" t="s">
        <v>497</v>
      </c>
      <c r="K348" s="52" t="s">
        <v>344</v>
      </c>
      <c r="L348" s="24" t="s">
        <v>298</v>
      </c>
      <c r="M348" s="24" t="s">
        <v>186</v>
      </c>
      <c r="N348" s="24"/>
      <c r="O348" s="24"/>
      <c r="P348" s="24"/>
      <c r="Q348" s="24"/>
      <c r="R348" s="24"/>
      <c r="S348" s="21"/>
      <c r="T348" s="24"/>
      <c r="U348" s="24"/>
      <c r="V348" s="24" t="s">
        <v>186</v>
      </c>
      <c r="W348" s="24"/>
      <c r="X348" s="24"/>
      <c r="Y348" s="28">
        <f t="shared" si="113"/>
        <v>1</v>
      </c>
      <c r="Z348" s="24"/>
      <c r="AA348" s="91"/>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t="s">
        <v>757</v>
      </c>
      <c r="BC348" s="24" t="s">
        <v>757</v>
      </c>
      <c r="BD348" s="24" t="s">
        <v>757</v>
      </c>
      <c r="BE348" s="24"/>
      <c r="BF348" s="24"/>
      <c r="BG348" s="24"/>
      <c r="BH348" s="24"/>
      <c r="BI348" s="24"/>
      <c r="BJ348" s="24"/>
      <c r="BK348" s="24">
        <v>2</v>
      </c>
      <c r="BL348" s="24">
        <v>2</v>
      </c>
      <c r="BM348" s="24">
        <v>2</v>
      </c>
      <c r="BN348" s="24">
        <v>2</v>
      </c>
      <c r="BO348" s="24">
        <v>2</v>
      </c>
      <c r="BP348" s="24">
        <v>2</v>
      </c>
      <c r="BQ348" s="24">
        <v>2</v>
      </c>
      <c r="BR348" s="24">
        <v>2</v>
      </c>
      <c r="BS348" s="24">
        <v>2</v>
      </c>
      <c r="BT348" s="24">
        <v>2</v>
      </c>
      <c r="BU348" s="24">
        <v>2</v>
      </c>
      <c r="BV348" s="24">
        <v>2</v>
      </c>
      <c r="BW348" s="24">
        <v>2</v>
      </c>
      <c r="BX348" s="24">
        <v>2</v>
      </c>
      <c r="BY348" s="24">
        <v>2</v>
      </c>
      <c r="BZ348" s="24">
        <v>2</v>
      </c>
      <c r="CA348" s="24">
        <v>2</v>
      </c>
      <c r="CB348" s="24">
        <v>2</v>
      </c>
      <c r="CC348" s="24">
        <v>2</v>
      </c>
      <c r="CD348" s="24">
        <v>2</v>
      </c>
      <c r="CE348" s="24">
        <v>2</v>
      </c>
      <c r="CF348" s="24">
        <v>2</v>
      </c>
      <c r="CG348" s="24">
        <v>2</v>
      </c>
      <c r="CH348" s="24">
        <v>2</v>
      </c>
      <c r="CI348" s="24">
        <v>2</v>
      </c>
      <c r="CJ348" s="24">
        <v>2</v>
      </c>
      <c r="CK348" s="24">
        <v>1</v>
      </c>
      <c r="CL348" s="24">
        <v>2</v>
      </c>
      <c r="CM348" s="57">
        <f t="shared" si="105"/>
        <v>27</v>
      </c>
      <c r="CN348" s="67">
        <f t="shared" si="106"/>
        <v>0.9642857142857143</v>
      </c>
      <c r="CO348" s="57">
        <f t="shared" si="107"/>
        <v>1</v>
      </c>
      <c r="CP348" s="67">
        <f t="shared" si="108"/>
        <v>3.5714285714285712E-2</v>
      </c>
      <c r="CQ348" s="57">
        <f t="shared" si="109"/>
        <v>0</v>
      </c>
      <c r="CR348" s="67">
        <f t="shared" si="110"/>
        <v>0</v>
      </c>
      <c r="CS348" s="57">
        <f t="shared" si="111"/>
        <v>1.9642857142857142</v>
      </c>
      <c r="CT348" s="57" t="str">
        <f t="shared" si="112"/>
        <v>Đạt mục tiêu</v>
      </c>
    </row>
    <row r="349" spans="1:101" ht="49.5" hidden="1" customHeight="1">
      <c r="A349" s="21">
        <v>343</v>
      </c>
      <c r="B349" s="24"/>
      <c r="C349" s="182"/>
      <c r="D349" s="182"/>
      <c r="E349" s="182"/>
      <c r="F349" s="182"/>
      <c r="G349" s="50" t="s">
        <v>922</v>
      </c>
      <c r="H349" s="50" t="s">
        <v>1051</v>
      </c>
      <c r="I349" s="52" t="s">
        <v>780</v>
      </c>
      <c r="J349" s="24" t="s">
        <v>497</v>
      </c>
      <c r="K349" s="52" t="s">
        <v>344</v>
      </c>
      <c r="L349" s="24" t="s">
        <v>298</v>
      </c>
      <c r="M349" s="24" t="s">
        <v>186</v>
      </c>
      <c r="N349" s="24"/>
      <c r="O349" s="24"/>
      <c r="P349" s="24"/>
      <c r="Q349" s="24"/>
      <c r="R349" s="24"/>
      <c r="S349" s="21"/>
      <c r="T349" s="24"/>
      <c r="U349" s="24"/>
      <c r="V349" s="24"/>
      <c r="W349" s="24" t="s">
        <v>186</v>
      </c>
      <c r="X349" s="24"/>
      <c r="Y349" s="28">
        <f t="shared" si="113"/>
        <v>1</v>
      </c>
      <c r="Z349" s="24"/>
      <c r="AA349" s="91"/>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t="s">
        <v>757</v>
      </c>
      <c r="BF349" s="24" t="s">
        <v>757</v>
      </c>
      <c r="BG349" s="24" t="s">
        <v>757</v>
      </c>
      <c r="BH349" s="24"/>
      <c r="BI349" s="24"/>
      <c r="BJ349" s="24"/>
      <c r="BK349" s="24">
        <v>2</v>
      </c>
      <c r="BL349" s="24">
        <v>2</v>
      </c>
      <c r="BM349" s="24">
        <v>2</v>
      </c>
      <c r="BN349" s="24">
        <v>2</v>
      </c>
      <c r="BO349" s="24">
        <v>2</v>
      </c>
      <c r="BP349" s="24">
        <v>2</v>
      </c>
      <c r="BQ349" s="24">
        <v>2</v>
      </c>
      <c r="BR349" s="24">
        <v>2</v>
      </c>
      <c r="BS349" s="24">
        <v>2</v>
      </c>
      <c r="BT349" s="24">
        <v>2</v>
      </c>
      <c r="BU349" s="24">
        <v>2</v>
      </c>
      <c r="BV349" s="24">
        <v>2</v>
      </c>
      <c r="BW349" s="24">
        <v>2</v>
      </c>
      <c r="BX349" s="24">
        <v>2</v>
      </c>
      <c r="BY349" s="24">
        <v>2</v>
      </c>
      <c r="BZ349" s="24">
        <v>2</v>
      </c>
      <c r="CA349" s="24">
        <v>2</v>
      </c>
      <c r="CB349" s="24">
        <v>2</v>
      </c>
      <c r="CC349" s="24">
        <v>2</v>
      </c>
      <c r="CD349" s="24">
        <v>2</v>
      </c>
      <c r="CE349" s="24">
        <v>2</v>
      </c>
      <c r="CF349" s="24">
        <v>2</v>
      </c>
      <c r="CG349" s="24">
        <v>2</v>
      </c>
      <c r="CH349" s="24">
        <v>2</v>
      </c>
      <c r="CI349" s="24">
        <v>2</v>
      </c>
      <c r="CJ349" s="24">
        <v>2</v>
      </c>
      <c r="CK349" s="24">
        <v>1</v>
      </c>
      <c r="CL349" s="24">
        <v>2</v>
      </c>
      <c r="CM349" s="57">
        <f t="shared" si="105"/>
        <v>27</v>
      </c>
      <c r="CN349" s="67">
        <f t="shared" si="106"/>
        <v>0.9642857142857143</v>
      </c>
      <c r="CO349" s="57">
        <f t="shared" si="107"/>
        <v>1</v>
      </c>
      <c r="CP349" s="67">
        <f t="shared" si="108"/>
        <v>3.5714285714285712E-2</v>
      </c>
      <c r="CQ349" s="57">
        <f t="shared" si="109"/>
        <v>0</v>
      </c>
      <c r="CR349" s="67">
        <f t="shared" si="110"/>
        <v>0</v>
      </c>
      <c r="CS349" s="57">
        <f t="shared" si="111"/>
        <v>1.9642857142857142</v>
      </c>
      <c r="CT349" s="57" t="str">
        <f t="shared" si="112"/>
        <v>Đạt mục tiêu</v>
      </c>
    </row>
    <row r="350" spans="1:101" ht="49.5" hidden="1" customHeight="1">
      <c r="A350" s="21">
        <v>344</v>
      </c>
      <c r="B350" s="24">
        <v>421</v>
      </c>
      <c r="C350" s="181" t="s">
        <v>1394</v>
      </c>
      <c r="D350" s="181" t="s">
        <v>13</v>
      </c>
      <c r="E350" s="181" t="s">
        <v>1395</v>
      </c>
      <c r="F350" s="181" t="s">
        <v>13</v>
      </c>
      <c r="G350" s="181" t="s">
        <v>1396</v>
      </c>
      <c r="H350" s="50" t="s">
        <v>1052</v>
      </c>
      <c r="I350" s="52" t="s">
        <v>780</v>
      </c>
      <c r="J350" s="24" t="s">
        <v>497</v>
      </c>
      <c r="K350" s="52" t="s">
        <v>344</v>
      </c>
      <c r="L350" s="24" t="s">
        <v>298</v>
      </c>
      <c r="M350" s="24" t="s">
        <v>186</v>
      </c>
      <c r="N350" s="24"/>
      <c r="O350" s="24"/>
      <c r="P350" s="24"/>
      <c r="Q350" s="24"/>
      <c r="R350" s="24"/>
      <c r="S350" s="21"/>
      <c r="T350" s="24"/>
      <c r="U350" s="24"/>
      <c r="V350" s="24"/>
      <c r="W350" s="24"/>
      <c r="X350" s="24" t="s">
        <v>186</v>
      </c>
      <c r="Y350" s="28">
        <f t="shared" si="113"/>
        <v>1</v>
      </c>
      <c r="Z350" s="24"/>
      <c r="AA350" s="93"/>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t="s">
        <v>759</v>
      </c>
      <c r="BI350" s="24" t="s">
        <v>759</v>
      </c>
      <c r="BJ350" s="24" t="s">
        <v>759</v>
      </c>
      <c r="BK350" s="24">
        <v>2</v>
      </c>
      <c r="BL350" s="24">
        <v>2</v>
      </c>
      <c r="BM350" s="24">
        <v>2</v>
      </c>
      <c r="BN350" s="24">
        <v>2</v>
      </c>
      <c r="BO350" s="24">
        <v>2</v>
      </c>
      <c r="BP350" s="24">
        <v>2</v>
      </c>
      <c r="BQ350" s="24">
        <v>2</v>
      </c>
      <c r="BR350" s="24">
        <v>2</v>
      </c>
      <c r="BS350" s="24">
        <v>2</v>
      </c>
      <c r="BT350" s="24">
        <v>2</v>
      </c>
      <c r="BU350" s="24">
        <v>2</v>
      </c>
      <c r="BV350" s="24">
        <v>2</v>
      </c>
      <c r="BW350" s="24">
        <v>2</v>
      </c>
      <c r="BX350" s="24">
        <v>2</v>
      </c>
      <c r="BY350" s="24">
        <v>2</v>
      </c>
      <c r="BZ350" s="24">
        <v>2</v>
      </c>
      <c r="CA350" s="24">
        <v>2</v>
      </c>
      <c r="CB350" s="24">
        <v>2</v>
      </c>
      <c r="CC350" s="24">
        <v>2</v>
      </c>
      <c r="CD350" s="24">
        <v>2</v>
      </c>
      <c r="CE350" s="24">
        <v>2</v>
      </c>
      <c r="CF350" s="24">
        <v>2</v>
      </c>
      <c r="CG350" s="24">
        <v>2</v>
      </c>
      <c r="CH350" s="24">
        <v>2</v>
      </c>
      <c r="CI350" s="24">
        <v>2</v>
      </c>
      <c r="CJ350" s="24">
        <v>2</v>
      </c>
      <c r="CK350" s="24">
        <v>2</v>
      </c>
      <c r="CL350" s="24">
        <v>2</v>
      </c>
      <c r="CM350" s="57">
        <f t="shared" si="105"/>
        <v>28</v>
      </c>
      <c r="CN350" s="67">
        <f>CM350/COUNTA($BK350:$CL350)</f>
        <v>1</v>
      </c>
      <c r="CO350" s="57">
        <f t="shared" si="107"/>
        <v>0</v>
      </c>
      <c r="CP350" s="67">
        <f>CO350/COUNTA($BK350:$CL350)</f>
        <v>0</v>
      </c>
      <c r="CQ350" s="57">
        <f t="shared" si="109"/>
        <v>0</v>
      </c>
      <c r="CR350" s="67">
        <f>CQ350/COUNTA($BK350:$CL350)</f>
        <v>0</v>
      </c>
      <c r="CS350" s="57">
        <f>(((CM350*2)+(CO350*1)+(CQ350*0)))/COUNTA($BK350:$CL350)</f>
        <v>2</v>
      </c>
      <c r="CT350" s="57" t="str">
        <f>IF(CS350&gt;=1.6,"Đạt mục tiêu",IF(CS350&gt;=1,"Cần cố gắng","Chưa đạt"))</f>
        <v>Đạt mục tiêu</v>
      </c>
    </row>
    <row r="351" spans="1:101" ht="66.75" hidden="1" customHeight="1">
      <c r="A351" s="21">
        <v>345</v>
      </c>
      <c r="B351" s="24">
        <v>421</v>
      </c>
      <c r="C351" s="182"/>
      <c r="D351" s="182"/>
      <c r="E351" s="182"/>
      <c r="F351" s="182"/>
      <c r="G351" s="182"/>
      <c r="H351" s="50" t="s">
        <v>1397</v>
      </c>
      <c r="I351" s="52" t="s">
        <v>780</v>
      </c>
      <c r="J351" s="24" t="s">
        <v>497</v>
      </c>
      <c r="K351" s="52" t="s">
        <v>344</v>
      </c>
      <c r="L351" s="24" t="s">
        <v>298</v>
      </c>
      <c r="M351" s="24" t="s">
        <v>186</v>
      </c>
      <c r="N351" s="24"/>
      <c r="O351" s="24"/>
      <c r="P351" s="24"/>
      <c r="Q351" s="24" t="s">
        <v>186</v>
      </c>
      <c r="R351" s="24"/>
      <c r="S351" s="21"/>
      <c r="T351" s="24"/>
      <c r="U351" s="24"/>
      <c r="V351" s="24"/>
      <c r="W351" s="24"/>
      <c r="X351" s="24"/>
      <c r="Y351" s="28">
        <f t="shared" si="113"/>
        <v>1</v>
      </c>
      <c r="Z351" s="24"/>
      <c r="AA351" s="93"/>
      <c r="AB351" s="24" t="s">
        <v>759</v>
      </c>
      <c r="AC351" s="24" t="s">
        <v>759</v>
      </c>
      <c r="AD351" s="24" t="s">
        <v>759</v>
      </c>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v>2</v>
      </c>
      <c r="BL351" s="24">
        <v>2</v>
      </c>
      <c r="BM351" s="24">
        <v>2</v>
      </c>
      <c r="BN351" s="24">
        <v>2</v>
      </c>
      <c r="BO351" s="24">
        <v>2</v>
      </c>
      <c r="BP351" s="24">
        <v>2</v>
      </c>
      <c r="BQ351" s="24">
        <v>2</v>
      </c>
      <c r="BR351" s="24">
        <v>2</v>
      </c>
      <c r="BS351" s="24">
        <v>2</v>
      </c>
      <c r="BT351" s="24">
        <v>2</v>
      </c>
      <c r="BU351" s="24">
        <v>2</v>
      </c>
      <c r="BV351" s="24">
        <v>2</v>
      </c>
      <c r="BW351" s="24">
        <v>2</v>
      </c>
      <c r="BX351" s="24">
        <v>2</v>
      </c>
      <c r="BY351" s="24">
        <v>2</v>
      </c>
      <c r="BZ351" s="24">
        <v>2</v>
      </c>
      <c r="CA351" s="24">
        <v>2</v>
      </c>
      <c r="CB351" s="24">
        <v>2</v>
      </c>
      <c r="CC351" s="24">
        <v>2</v>
      </c>
      <c r="CD351" s="24">
        <v>2</v>
      </c>
      <c r="CE351" s="24">
        <v>2</v>
      </c>
      <c r="CF351" s="24">
        <v>2</v>
      </c>
      <c r="CG351" s="24">
        <v>2</v>
      </c>
      <c r="CH351" s="24">
        <v>2</v>
      </c>
      <c r="CI351" s="24">
        <v>2</v>
      </c>
      <c r="CJ351" s="24">
        <v>2</v>
      </c>
      <c r="CK351" s="24">
        <v>1</v>
      </c>
      <c r="CL351" s="24">
        <v>2</v>
      </c>
      <c r="CM351" s="57">
        <f t="shared" si="105"/>
        <v>27</v>
      </c>
      <c r="CN351" s="67">
        <f t="shared" si="106"/>
        <v>0.9642857142857143</v>
      </c>
      <c r="CO351" s="57">
        <f t="shared" si="107"/>
        <v>1</v>
      </c>
      <c r="CP351" s="67">
        <f t="shared" si="108"/>
        <v>3.5714285714285712E-2</v>
      </c>
      <c r="CQ351" s="57">
        <f t="shared" si="109"/>
        <v>0</v>
      </c>
      <c r="CR351" s="67">
        <f t="shared" si="110"/>
        <v>0</v>
      </c>
      <c r="CS351" s="57">
        <f t="shared" si="111"/>
        <v>1.9642857142857142</v>
      </c>
      <c r="CT351" s="57" t="str">
        <f t="shared" si="112"/>
        <v>Đạt mục tiêu</v>
      </c>
    </row>
    <row r="352" spans="1:101" ht="25.5" customHeight="1">
      <c r="A352" s="21">
        <v>59</v>
      </c>
      <c r="B352" s="28">
        <v>422</v>
      </c>
      <c r="C352" s="198" t="s">
        <v>257</v>
      </c>
      <c r="D352" s="259"/>
      <c r="E352" s="259"/>
      <c r="F352" s="259"/>
      <c r="G352" s="199"/>
      <c r="H352" s="200"/>
      <c r="I352" s="29" t="s">
        <v>361</v>
      </c>
      <c r="J352" s="29" t="s">
        <v>361</v>
      </c>
      <c r="K352" s="29" t="s">
        <v>361</v>
      </c>
      <c r="L352" s="29" t="s">
        <v>361</v>
      </c>
      <c r="M352" s="29" t="s">
        <v>361</v>
      </c>
      <c r="N352" s="29" t="s">
        <v>361</v>
      </c>
      <c r="O352" s="29" t="s">
        <v>361</v>
      </c>
      <c r="P352" s="29" t="s">
        <v>361</v>
      </c>
      <c r="Q352" s="29" t="s">
        <v>361</v>
      </c>
      <c r="R352" s="29" t="s">
        <v>361</v>
      </c>
      <c r="S352" s="31" t="s">
        <v>361</v>
      </c>
      <c r="T352" s="29" t="s">
        <v>361</v>
      </c>
      <c r="U352" s="29" t="s">
        <v>361</v>
      </c>
      <c r="V352" s="29" t="s">
        <v>361</v>
      </c>
      <c r="W352" s="29" t="s">
        <v>361</v>
      </c>
      <c r="X352" s="29" t="s">
        <v>361</v>
      </c>
      <c r="Y352" s="29" t="s">
        <v>361</v>
      </c>
      <c r="Z352" s="29"/>
      <c r="AA352" s="29" t="s">
        <v>361</v>
      </c>
      <c r="AB352" s="29" t="s">
        <v>361</v>
      </c>
      <c r="AC352" s="29" t="s">
        <v>361</v>
      </c>
      <c r="AD352" s="29" t="s">
        <v>361</v>
      </c>
      <c r="AE352" s="29" t="s">
        <v>361</v>
      </c>
      <c r="AF352" s="29" t="s">
        <v>361</v>
      </c>
      <c r="AG352" s="29" t="s">
        <v>361</v>
      </c>
      <c r="AH352" s="29" t="s">
        <v>361</v>
      </c>
      <c r="AI352" s="29" t="s">
        <v>361</v>
      </c>
      <c r="AJ352" s="29" t="s">
        <v>361</v>
      </c>
      <c r="AK352" s="29" t="s">
        <v>361</v>
      </c>
      <c r="AL352" s="29" t="s">
        <v>361</v>
      </c>
      <c r="AM352" s="29" t="s">
        <v>361</v>
      </c>
      <c r="AN352" s="29" t="s">
        <v>361</v>
      </c>
      <c r="AO352" s="29" t="s">
        <v>361</v>
      </c>
      <c r="AP352" s="29" t="s">
        <v>361</v>
      </c>
      <c r="AQ352" s="29" t="s">
        <v>361</v>
      </c>
      <c r="AR352" s="29" t="s">
        <v>361</v>
      </c>
      <c r="AS352" s="29" t="s">
        <v>361</v>
      </c>
      <c r="AT352" s="29" t="s">
        <v>361</v>
      </c>
      <c r="AU352" s="29" t="s">
        <v>361</v>
      </c>
      <c r="AV352" s="29" t="s">
        <v>361</v>
      </c>
      <c r="AW352" s="29" t="s">
        <v>361</v>
      </c>
      <c r="AX352" s="29" t="s">
        <v>361</v>
      </c>
      <c r="AY352" s="29" t="s">
        <v>361</v>
      </c>
      <c r="AZ352" s="29" t="s">
        <v>361</v>
      </c>
      <c r="BA352" s="29" t="s">
        <v>361</v>
      </c>
      <c r="BB352" s="29" t="s">
        <v>361</v>
      </c>
      <c r="BC352" s="29" t="s">
        <v>361</v>
      </c>
      <c r="BD352" s="29" t="s">
        <v>361</v>
      </c>
      <c r="BE352" s="29" t="s">
        <v>361</v>
      </c>
      <c r="BF352" s="29" t="s">
        <v>361</v>
      </c>
      <c r="BG352" s="29" t="s">
        <v>361</v>
      </c>
      <c r="BH352" s="29" t="s">
        <v>361</v>
      </c>
      <c r="BI352" s="29" t="s">
        <v>361</v>
      </c>
      <c r="BJ352" s="29" t="s">
        <v>361</v>
      </c>
      <c r="BK352" s="29" t="s">
        <v>361</v>
      </c>
      <c r="BL352" s="29" t="s">
        <v>361</v>
      </c>
      <c r="BM352" s="29" t="s">
        <v>361</v>
      </c>
      <c r="BN352" s="29" t="s">
        <v>361</v>
      </c>
      <c r="BO352" s="29" t="s">
        <v>361</v>
      </c>
      <c r="BP352" s="29" t="s">
        <v>361</v>
      </c>
      <c r="BQ352" s="29" t="s">
        <v>361</v>
      </c>
      <c r="BR352" s="29" t="s">
        <v>361</v>
      </c>
      <c r="BS352" s="29" t="s">
        <v>361</v>
      </c>
      <c r="BT352" s="29" t="s">
        <v>361</v>
      </c>
      <c r="BU352" s="29" t="s">
        <v>361</v>
      </c>
      <c r="BV352" s="29" t="s">
        <v>361</v>
      </c>
      <c r="BW352" s="29" t="s">
        <v>361</v>
      </c>
      <c r="BX352" s="29" t="s">
        <v>361</v>
      </c>
      <c r="BY352" s="29" t="s">
        <v>361</v>
      </c>
      <c r="BZ352" s="29" t="s">
        <v>361</v>
      </c>
      <c r="CA352" s="29" t="s">
        <v>361</v>
      </c>
      <c r="CB352" s="29" t="s">
        <v>361</v>
      </c>
      <c r="CC352" s="29" t="s">
        <v>361</v>
      </c>
      <c r="CD352" s="29" t="s">
        <v>361</v>
      </c>
      <c r="CE352" s="29" t="s">
        <v>361</v>
      </c>
      <c r="CF352" s="29" t="s">
        <v>361</v>
      </c>
      <c r="CG352" s="29" t="s">
        <v>361</v>
      </c>
      <c r="CH352" s="29" t="s">
        <v>361</v>
      </c>
      <c r="CI352" s="29" t="s">
        <v>361</v>
      </c>
      <c r="CJ352" s="29" t="s">
        <v>361</v>
      </c>
      <c r="CK352" s="29" t="s">
        <v>361</v>
      </c>
      <c r="CL352" s="29" t="s">
        <v>361</v>
      </c>
      <c r="CM352" s="29" t="s">
        <v>361</v>
      </c>
      <c r="CN352" s="29" t="s">
        <v>361</v>
      </c>
      <c r="CO352" s="29" t="s">
        <v>361</v>
      </c>
      <c r="CP352" s="29" t="s">
        <v>361</v>
      </c>
      <c r="CQ352" s="29" t="s">
        <v>361</v>
      </c>
      <c r="CR352" s="29" t="s">
        <v>361</v>
      </c>
      <c r="CS352" s="29" t="s">
        <v>361</v>
      </c>
      <c r="CT352" s="29" t="s">
        <v>361</v>
      </c>
    </row>
    <row r="353" spans="1:98" ht="63.75" hidden="1" customHeight="1">
      <c r="A353" s="21">
        <v>347</v>
      </c>
      <c r="B353" s="24">
        <v>425</v>
      </c>
      <c r="C353" s="181" t="s">
        <v>215</v>
      </c>
      <c r="D353" s="191" t="s">
        <v>10</v>
      </c>
      <c r="E353" s="181" t="s">
        <v>489</v>
      </c>
      <c r="F353" s="191" t="s">
        <v>12</v>
      </c>
      <c r="G353" s="50" t="s">
        <v>489</v>
      </c>
      <c r="H353" s="50" t="s">
        <v>1053</v>
      </c>
      <c r="I353" s="52" t="s">
        <v>780</v>
      </c>
      <c r="J353" s="24" t="s">
        <v>497</v>
      </c>
      <c r="K353" s="52" t="s">
        <v>344</v>
      </c>
      <c r="L353" s="24" t="s">
        <v>298</v>
      </c>
      <c r="M353" s="24" t="s">
        <v>186</v>
      </c>
      <c r="N353" s="24"/>
      <c r="O353" s="24"/>
      <c r="P353" s="24"/>
      <c r="Q353" s="24"/>
      <c r="R353" s="24"/>
      <c r="S353" s="21"/>
      <c r="T353" s="24" t="s">
        <v>186</v>
      </c>
      <c r="U353" s="24"/>
      <c r="V353" s="24"/>
      <c r="W353" s="24"/>
      <c r="X353" s="24"/>
      <c r="Y353" s="28">
        <f t="shared" si="113"/>
        <v>1</v>
      </c>
      <c r="Z353" s="24"/>
      <c r="AA353" s="91"/>
      <c r="AB353" s="24"/>
      <c r="AC353" s="24"/>
      <c r="AD353" s="24"/>
      <c r="AE353" s="24"/>
      <c r="AF353" s="24"/>
      <c r="AG353" s="24"/>
      <c r="AH353" s="24"/>
      <c r="AI353" s="24"/>
      <c r="AJ353" s="24"/>
      <c r="AK353" s="24"/>
      <c r="AL353" s="24"/>
      <c r="AM353" s="24"/>
      <c r="AN353" s="24"/>
      <c r="AO353" s="24"/>
      <c r="AP353" s="24"/>
      <c r="AQ353" s="24"/>
      <c r="AR353" s="24"/>
      <c r="AS353" s="24"/>
      <c r="AT353" s="24" t="s">
        <v>758</v>
      </c>
      <c r="AU353" s="24" t="s">
        <v>758</v>
      </c>
      <c r="AV353" s="24" t="s">
        <v>758</v>
      </c>
      <c r="AW353" s="24" t="s">
        <v>758</v>
      </c>
      <c r="AX353" s="24"/>
      <c r="AY353" s="24"/>
      <c r="AZ353" s="24"/>
      <c r="BA353" s="24"/>
      <c r="BB353" s="24"/>
      <c r="BC353" s="24"/>
      <c r="BD353" s="24"/>
      <c r="BE353" s="24"/>
      <c r="BF353" s="24"/>
      <c r="BG353" s="24"/>
      <c r="BH353" s="24"/>
      <c r="BI353" s="24"/>
      <c r="BJ353" s="24"/>
      <c r="BK353" s="24">
        <v>2</v>
      </c>
      <c r="BL353" s="24">
        <v>2</v>
      </c>
      <c r="BM353" s="24">
        <v>2</v>
      </c>
      <c r="BN353" s="24">
        <v>2</v>
      </c>
      <c r="BO353" s="24">
        <v>2</v>
      </c>
      <c r="BP353" s="24">
        <v>2</v>
      </c>
      <c r="BQ353" s="24">
        <v>2</v>
      </c>
      <c r="BR353" s="24">
        <v>2</v>
      </c>
      <c r="BS353" s="24">
        <v>2</v>
      </c>
      <c r="BT353" s="24">
        <v>2</v>
      </c>
      <c r="BU353" s="24">
        <v>2</v>
      </c>
      <c r="BV353" s="24">
        <v>2</v>
      </c>
      <c r="BW353" s="24">
        <v>2</v>
      </c>
      <c r="BX353" s="24">
        <v>2</v>
      </c>
      <c r="BY353" s="24">
        <v>2</v>
      </c>
      <c r="BZ353" s="24">
        <v>2</v>
      </c>
      <c r="CA353" s="24">
        <v>2</v>
      </c>
      <c r="CB353" s="24">
        <v>2</v>
      </c>
      <c r="CC353" s="24">
        <v>2</v>
      </c>
      <c r="CD353" s="24">
        <v>2</v>
      </c>
      <c r="CE353" s="24">
        <v>2</v>
      </c>
      <c r="CF353" s="24">
        <v>2</v>
      </c>
      <c r="CG353" s="24">
        <v>2</v>
      </c>
      <c r="CH353" s="24">
        <v>2</v>
      </c>
      <c r="CI353" s="24">
        <v>2</v>
      </c>
      <c r="CJ353" s="24">
        <v>2</v>
      </c>
      <c r="CK353" s="24">
        <v>2</v>
      </c>
      <c r="CL353" s="24">
        <v>2</v>
      </c>
      <c r="CM353" s="57">
        <f t="shared" ref="CM353:CM363" si="114">COUNTIF($BK353:$CL353,2)</f>
        <v>28</v>
      </c>
      <c r="CN353" s="67">
        <f t="shared" ref="CN353:CN363" si="115">CM353/COUNTA($BK353:$CL353)</f>
        <v>1</v>
      </c>
      <c r="CO353" s="57">
        <f t="shared" ref="CO353:CO363" si="116">COUNTIF($BK353:$CL353,1)</f>
        <v>0</v>
      </c>
      <c r="CP353" s="67">
        <f t="shared" ref="CP353:CP363" si="117">CO353/COUNTA($BK353:$CL353)</f>
        <v>0</v>
      </c>
      <c r="CQ353" s="57">
        <f t="shared" ref="CQ353:CQ363" si="118">COUNTIF($BK353:$CL353,0)</f>
        <v>0</v>
      </c>
      <c r="CR353" s="67">
        <f t="shared" ref="CR353:CR363" si="119">CQ353/COUNTA($BK353:$CL353)</f>
        <v>0</v>
      </c>
      <c r="CS353" s="57">
        <f t="shared" ref="CS353:CS363" si="120">(((CM353*2)+(CO353*1)+(CQ353*0)))/COUNTA($BK353:$CL353)</f>
        <v>2</v>
      </c>
      <c r="CT353" s="57" t="str">
        <f t="shared" si="112"/>
        <v>Đạt mục tiêu</v>
      </c>
    </row>
    <row r="354" spans="1:98" ht="63.75" hidden="1" customHeight="1">
      <c r="A354" s="21">
        <v>348</v>
      </c>
      <c r="B354" s="24"/>
      <c r="C354" s="190"/>
      <c r="D354" s="192"/>
      <c r="E354" s="190"/>
      <c r="F354" s="192"/>
      <c r="G354" s="50" t="s">
        <v>1055</v>
      </c>
      <c r="H354" s="50" t="s">
        <v>1054</v>
      </c>
      <c r="I354" s="52" t="s">
        <v>780</v>
      </c>
      <c r="J354" s="24" t="s">
        <v>497</v>
      </c>
      <c r="K354" s="52" t="s">
        <v>344</v>
      </c>
      <c r="L354" s="24" t="s">
        <v>298</v>
      </c>
      <c r="M354" s="24" t="s">
        <v>186</v>
      </c>
      <c r="N354" s="24"/>
      <c r="O354" s="24" t="s">
        <v>186</v>
      </c>
      <c r="P354" s="24"/>
      <c r="Q354" s="24"/>
      <c r="R354" s="24"/>
      <c r="S354" s="21"/>
      <c r="T354" s="24"/>
      <c r="U354" s="24"/>
      <c r="V354" s="24"/>
      <c r="W354" s="24"/>
      <c r="X354" s="24"/>
      <c r="Y354" s="28">
        <f t="shared" si="113"/>
        <v>1</v>
      </c>
      <c r="Z354" s="24"/>
      <c r="AA354" s="91"/>
      <c r="AB354" s="24"/>
      <c r="AC354" s="24"/>
      <c r="AD354" s="24"/>
      <c r="AE354" s="24" t="s">
        <v>758</v>
      </c>
      <c r="AF354" s="24" t="s">
        <v>758</v>
      </c>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v>2</v>
      </c>
      <c r="BL354" s="24">
        <v>2</v>
      </c>
      <c r="BM354" s="24">
        <v>2</v>
      </c>
      <c r="BN354" s="24">
        <v>1</v>
      </c>
      <c r="BO354" s="24">
        <v>2</v>
      </c>
      <c r="BP354" s="24">
        <v>1</v>
      </c>
      <c r="BQ354" s="24">
        <v>1</v>
      </c>
      <c r="BR354" s="24">
        <v>2</v>
      </c>
      <c r="BS354" s="24">
        <v>1</v>
      </c>
      <c r="BT354" s="24">
        <v>2</v>
      </c>
      <c r="BU354" s="24">
        <v>2</v>
      </c>
      <c r="BV354" s="24">
        <v>2</v>
      </c>
      <c r="BW354" s="24">
        <v>2</v>
      </c>
      <c r="BX354" s="24">
        <v>1</v>
      </c>
      <c r="BY354" s="24">
        <v>1</v>
      </c>
      <c r="BZ354" s="24">
        <v>1</v>
      </c>
      <c r="CA354" s="24">
        <v>2</v>
      </c>
      <c r="CB354" s="24">
        <v>2</v>
      </c>
      <c r="CC354" s="24">
        <v>2</v>
      </c>
      <c r="CD354" s="24">
        <v>2</v>
      </c>
      <c r="CE354" s="24">
        <v>2</v>
      </c>
      <c r="CF354" s="24">
        <v>2</v>
      </c>
      <c r="CG354" s="24">
        <v>2</v>
      </c>
      <c r="CH354" s="24">
        <v>2</v>
      </c>
      <c r="CI354" s="24">
        <v>2</v>
      </c>
      <c r="CJ354" s="24">
        <v>2</v>
      </c>
      <c r="CK354" s="24">
        <v>1</v>
      </c>
      <c r="CL354" s="24">
        <v>1</v>
      </c>
      <c r="CM354" s="57">
        <f t="shared" si="114"/>
        <v>19</v>
      </c>
      <c r="CN354" s="67">
        <f t="shared" si="115"/>
        <v>0.6785714285714286</v>
      </c>
      <c r="CO354" s="57">
        <f t="shared" si="116"/>
        <v>9</v>
      </c>
      <c r="CP354" s="67">
        <f t="shared" si="117"/>
        <v>0.32142857142857145</v>
      </c>
      <c r="CQ354" s="57">
        <f t="shared" si="118"/>
        <v>0</v>
      </c>
      <c r="CR354" s="67">
        <f t="shared" si="119"/>
        <v>0</v>
      </c>
      <c r="CS354" s="57">
        <f t="shared" si="120"/>
        <v>1.6785714285714286</v>
      </c>
      <c r="CT354" s="57" t="str">
        <f>IF(CS354&gt;=1.6,"Đạt mục tiêu",IF(CS354&gt;=1,"Cần cố gắng","Chưa đạt"))</f>
        <v>Đạt mục tiêu</v>
      </c>
    </row>
    <row r="355" spans="1:98" ht="63.75" hidden="1" customHeight="1">
      <c r="A355" s="21">
        <v>349</v>
      </c>
      <c r="B355" s="24"/>
      <c r="C355" s="190"/>
      <c r="D355" s="192"/>
      <c r="E355" s="190"/>
      <c r="F355" s="192"/>
      <c r="G355" s="50" t="s">
        <v>1055</v>
      </c>
      <c r="H355" s="50" t="s">
        <v>1054</v>
      </c>
      <c r="I355" s="52" t="s">
        <v>780</v>
      </c>
      <c r="J355" s="24" t="s">
        <v>497</v>
      </c>
      <c r="K355" s="52" t="s">
        <v>344</v>
      </c>
      <c r="L355" s="24" t="s">
        <v>298</v>
      </c>
      <c r="M355" s="24" t="s">
        <v>186</v>
      </c>
      <c r="N355" s="24"/>
      <c r="O355" s="24"/>
      <c r="P355" s="24"/>
      <c r="Q355" s="24"/>
      <c r="R355" s="24"/>
      <c r="S355" s="21" t="s">
        <v>186</v>
      </c>
      <c r="T355" s="24"/>
      <c r="U355" s="24"/>
      <c r="V355" s="24"/>
      <c r="W355" s="24"/>
      <c r="X355" s="24"/>
      <c r="Y355" s="28">
        <f t="shared" si="113"/>
        <v>1</v>
      </c>
      <c r="Z355" s="24"/>
      <c r="AA355" s="91"/>
      <c r="AB355" s="24"/>
      <c r="AC355" s="24"/>
      <c r="AD355" s="24"/>
      <c r="AE355" s="24"/>
      <c r="AF355" s="24"/>
      <c r="AG355" s="24"/>
      <c r="AH355" s="24"/>
      <c r="AI355" s="24"/>
      <c r="AJ355" s="24"/>
      <c r="AK355" s="24"/>
      <c r="AL355" s="24"/>
      <c r="AM355" s="24"/>
      <c r="AN355" s="24"/>
      <c r="AO355" s="24"/>
      <c r="AP355" s="24"/>
      <c r="AQ355" s="24"/>
      <c r="AR355" s="24" t="s">
        <v>758</v>
      </c>
      <c r="AS355" s="24" t="s">
        <v>758</v>
      </c>
      <c r="AT355" s="24"/>
      <c r="AU355" s="24"/>
      <c r="AV355" s="24"/>
      <c r="AW355" s="24"/>
      <c r="AX355" s="24"/>
      <c r="AY355" s="24"/>
      <c r="AZ355" s="24"/>
      <c r="BA355" s="24"/>
      <c r="BB355" s="24"/>
      <c r="BC355" s="24"/>
      <c r="BD355" s="24"/>
      <c r="BE355" s="24"/>
      <c r="BF355" s="24"/>
      <c r="BG355" s="24"/>
      <c r="BH355" s="24"/>
      <c r="BI355" s="24"/>
      <c r="BJ355" s="24"/>
      <c r="BK355" s="24">
        <v>2</v>
      </c>
      <c r="BL355" s="24">
        <v>2</v>
      </c>
      <c r="BM355" s="24">
        <v>2</v>
      </c>
      <c r="BN355" s="24">
        <v>2</v>
      </c>
      <c r="BO355" s="24">
        <v>2</v>
      </c>
      <c r="BP355" s="24">
        <v>2</v>
      </c>
      <c r="BQ355" s="24">
        <v>2</v>
      </c>
      <c r="BR355" s="24">
        <v>2</v>
      </c>
      <c r="BS355" s="24">
        <v>2</v>
      </c>
      <c r="BT355" s="24">
        <v>2</v>
      </c>
      <c r="BU355" s="24">
        <v>2</v>
      </c>
      <c r="BV355" s="24">
        <v>2</v>
      </c>
      <c r="BW355" s="24">
        <v>2</v>
      </c>
      <c r="BX355" s="24">
        <v>2</v>
      </c>
      <c r="BY355" s="24">
        <v>2</v>
      </c>
      <c r="BZ355" s="24">
        <v>1</v>
      </c>
      <c r="CA355" s="24">
        <v>2</v>
      </c>
      <c r="CB355" s="24">
        <v>2</v>
      </c>
      <c r="CC355" s="24">
        <v>2</v>
      </c>
      <c r="CD355" s="24">
        <v>2</v>
      </c>
      <c r="CE355" s="24">
        <v>2</v>
      </c>
      <c r="CF355" s="24">
        <v>2</v>
      </c>
      <c r="CG355" s="24">
        <v>2</v>
      </c>
      <c r="CH355" s="24">
        <v>2</v>
      </c>
      <c r="CI355" s="24">
        <v>2</v>
      </c>
      <c r="CJ355" s="24">
        <v>2</v>
      </c>
      <c r="CK355" s="24">
        <v>1</v>
      </c>
      <c r="CL355" s="24">
        <v>2</v>
      </c>
      <c r="CM355" s="57">
        <f t="shared" si="114"/>
        <v>26</v>
      </c>
      <c r="CN355" s="67">
        <f t="shared" si="115"/>
        <v>0.9285714285714286</v>
      </c>
      <c r="CO355" s="57">
        <f t="shared" si="116"/>
        <v>2</v>
      </c>
      <c r="CP355" s="67">
        <f t="shared" si="117"/>
        <v>7.1428571428571425E-2</v>
      </c>
      <c r="CQ355" s="57">
        <f t="shared" si="118"/>
        <v>0</v>
      </c>
      <c r="CR355" s="67">
        <f t="shared" si="119"/>
        <v>0</v>
      </c>
      <c r="CS355" s="57">
        <f t="shared" si="120"/>
        <v>1.9285714285714286</v>
      </c>
      <c r="CT355" s="57" t="str">
        <f>IF(CS355&gt;=1.6,"Đạt mục tiêu",IF(CS355&gt;=1,"Cần cố gắng","Chưa đạt"))</f>
        <v>Đạt mục tiêu</v>
      </c>
    </row>
    <row r="356" spans="1:98" ht="63.75" hidden="1" customHeight="1">
      <c r="A356" s="21">
        <v>350</v>
      </c>
      <c r="B356" s="24"/>
      <c r="C356" s="182"/>
      <c r="D356" s="193"/>
      <c r="E356" s="182"/>
      <c r="F356" s="193"/>
      <c r="G356" s="50" t="s">
        <v>1055</v>
      </c>
      <c r="H356" s="50" t="s">
        <v>1054</v>
      </c>
      <c r="I356" s="52" t="s">
        <v>780</v>
      </c>
      <c r="J356" s="24" t="s">
        <v>497</v>
      </c>
      <c r="K356" s="52" t="s">
        <v>344</v>
      </c>
      <c r="L356" s="24" t="s">
        <v>298</v>
      </c>
      <c r="M356" s="24" t="s">
        <v>186</v>
      </c>
      <c r="N356" s="24"/>
      <c r="O356" s="24"/>
      <c r="P356" s="24"/>
      <c r="Q356" s="24"/>
      <c r="R356" s="24"/>
      <c r="S356" s="21"/>
      <c r="T356" s="24"/>
      <c r="U356" s="24" t="s">
        <v>186</v>
      </c>
      <c r="V356" s="24"/>
      <c r="W356" s="24"/>
      <c r="X356" s="24"/>
      <c r="Y356" s="28">
        <f t="shared" si="113"/>
        <v>1</v>
      </c>
      <c r="Z356" s="24"/>
      <c r="AA356" s="91"/>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t="s">
        <v>758</v>
      </c>
      <c r="AY356" s="24" t="s">
        <v>757</v>
      </c>
      <c r="AZ356" s="24" t="s">
        <v>758</v>
      </c>
      <c r="BA356" s="24" t="s">
        <v>758</v>
      </c>
      <c r="BB356" s="24"/>
      <c r="BC356" s="24"/>
      <c r="BD356" s="24"/>
      <c r="BE356" s="24"/>
      <c r="BF356" s="24"/>
      <c r="BG356" s="24"/>
      <c r="BH356" s="24"/>
      <c r="BI356" s="24"/>
      <c r="BJ356" s="24"/>
      <c r="BK356" s="24">
        <v>2</v>
      </c>
      <c r="BL356" s="24">
        <v>2</v>
      </c>
      <c r="BM356" s="24">
        <v>2</v>
      </c>
      <c r="BN356" s="24">
        <v>1</v>
      </c>
      <c r="BO356" s="24">
        <v>2</v>
      </c>
      <c r="BP356" s="24">
        <v>2</v>
      </c>
      <c r="BQ356" s="24">
        <v>2</v>
      </c>
      <c r="BR356" s="24">
        <v>2</v>
      </c>
      <c r="BS356" s="24">
        <v>2</v>
      </c>
      <c r="BT356" s="24">
        <v>2</v>
      </c>
      <c r="BU356" s="24">
        <v>2</v>
      </c>
      <c r="BV356" s="24">
        <v>2</v>
      </c>
      <c r="BW356" s="24">
        <v>2</v>
      </c>
      <c r="BX356" s="24">
        <v>2</v>
      </c>
      <c r="BY356" s="24">
        <v>2</v>
      </c>
      <c r="BZ356" s="24">
        <v>1</v>
      </c>
      <c r="CA356" s="24">
        <v>2</v>
      </c>
      <c r="CB356" s="24">
        <v>2</v>
      </c>
      <c r="CC356" s="24">
        <v>2</v>
      </c>
      <c r="CD356" s="24">
        <v>1</v>
      </c>
      <c r="CE356" s="24">
        <v>2</v>
      </c>
      <c r="CF356" s="24">
        <v>2</v>
      </c>
      <c r="CG356" s="24">
        <v>2</v>
      </c>
      <c r="CH356" s="24">
        <v>2</v>
      </c>
      <c r="CI356" s="24">
        <v>2</v>
      </c>
      <c r="CJ356" s="24">
        <v>2</v>
      </c>
      <c r="CK356" s="24">
        <v>1</v>
      </c>
      <c r="CL356" s="24">
        <v>2</v>
      </c>
      <c r="CM356" s="57">
        <f t="shared" si="114"/>
        <v>24</v>
      </c>
      <c r="CN356" s="67">
        <f t="shared" si="115"/>
        <v>0.8571428571428571</v>
      </c>
      <c r="CO356" s="57">
        <f t="shared" si="116"/>
        <v>4</v>
      </c>
      <c r="CP356" s="67">
        <f t="shared" si="117"/>
        <v>0.14285714285714285</v>
      </c>
      <c r="CQ356" s="57">
        <f t="shared" si="118"/>
        <v>0</v>
      </c>
      <c r="CR356" s="67">
        <f t="shared" si="119"/>
        <v>0</v>
      </c>
      <c r="CS356" s="57">
        <f t="shared" si="120"/>
        <v>1.8571428571428572</v>
      </c>
      <c r="CT356" s="57" t="str">
        <f t="shared" si="112"/>
        <v>Đạt mục tiêu</v>
      </c>
    </row>
    <row r="357" spans="1:98" ht="63.75" hidden="1" customHeight="1">
      <c r="A357" s="21">
        <v>351</v>
      </c>
      <c r="B357" s="24">
        <v>428</v>
      </c>
      <c r="C357" s="50" t="s">
        <v>216</v>
      </c>
      <c r="D357" s="55" t="s">
        <v>10</v>
      </c>
      <c r="E357" s="50" t="s">
        <v>56</v>
      </c>
      <c r="F357" s="55" t="s">
        <v>12</v>
      </c>
      <c r="G357" s="50" t="s">
        <v>56</v>
      </c>
      <c r="H357" s="50" t="s">
        <v>1056</v>
      </c>
      <c r="I357" s="52" t="s">
        <v>780</v>
      </c>
      <c r="J357" s="24" t="s">
        <v>497</v>
      </c>
      <c r="K357" s="52" t="s">
        <v>344</v>
      </c>
      <c r="L357" s="24" t="s">
        <v>298</v>
      </c>
      <c r="M357" s="24" t="s">
        <v>186</v>
      </c>
      <c r="N357" s="24"/>
      <c r="O357" s="24"/>
      <c r="P357" s="24"/>
      <c r="Q357" s="24"/>
      <c r="R357" s="24"/>
      <c r="S357" s="21" t="s">
        <v>186</v>
      </c>
      <c r="T357" s="24"/>
      <c r="U357" s="24"/>
      <c r="V357" s="24"/>
      <c r="W357" s="24"/>
      <c r="X357" s="24"/>
      <c r="Y357" s="28">
        <f t="shared" si="113"/>
        <v>1</v>
      </c>
      <c r="Z357" s="24"/>
      <c r="AA357" s="93"/>
      <c r="AB357" s="24"/>
      <c r="AC357" s="24"/>
      <c r="AD357" s="24"/>
      <c r="AE357" s="24"/>
      <c r="AF357" s="24"/>
      <c r="AG357" s="24"/>
      <c r="AH357" s="24"/>
      <c r="AI357" s="24"/>
      <c r="AJ357" s="24"/>
      <c r="AK357" s="24"/>
      <c r="AL357" s="24"/>
      <c r="AM357" s="24"/>
      <c r="AN357" s="24"/>
      <c r="AO357" s="24"/>
      <c r="AP357" s="24"/>
      <c r="AQ357" s="24"/>
      <c r="AR357" s="24" t="s">
        <v>758</v>
      </c>
      <c r="AS357" s="24" t="s">
        <v>758</v>
      </c>
      <c r="AT357" s="24"/>
      <c r="AU357" s="24"/>
      <c r="AV357" s="24"/>
      <c r="AW357" s="24"/>
      <c r="AX357" s="24"/>
      <c r="AY357" s="24"/>
      <c r="AZ357" s="24"/>
      <c r="BA357" s="24"/>
      <c r="BB357" s="24"/>
      <c r="BC357" s="24"/>
      <c r="BD357" s="24"/>
      <c r="BE357" s="24"/>
      <c r="BF357" s="24"/>
      <c r="BG357" s="24"/>
      <c r="BH357" s="24"/>
      <c r="BI357" s="24"/>
      <c r="BJ357" s="24"/>
      <c r="BK357" s="24">
        <v>2</v>
      </c>
      <c r="BL357" s="24">
        <v>2</v>
      </c>
      <c r="BM357" s="24">
        <v>2</v>
      </c>
      <c r="BN357" s="24">
        <v>2</v>
      </c>
      <c r="BO357" s="24">
        <v>2</v>
      </c>
      <c r="BP357" s="24">
        <v>2</v>
      </c>
      <c r="BQ357" s="24">
        <v>2</v>
      </c>
      <c r="BR357" s="24">
        <v>2</v>
      </c>
      <c r="BS357" s="24">
        <v>2</v>
      </c>
      <c r="BT357" s="24">
        <v>2</v>
      </c>
      <c r="BU357" s="24">
        <v>2</v>
      </c>
      <c r="BV357" s="24">
        <v>2</v>
      </c>
      <c r="BW357" s="24">
        <v>2</v>
      </c>
      <c r="BX357" s="24">
        <v>2</v>
      </c>
      <c r="BY357" s="24">
        <v>2</v>
      </c>
      <c r="BZ357" s="24">
        <v>1</v>
      </c>
      <c r="CA357" s="24">
        <v>2</v>
      </c>
      <c r="CB357" s="24">
        <v>2</v>
      </c>
      <c r="CC357" s="24">
        <v>2</v>
      </c>
      <c r="CD357" s="24">
        <v>2</v>
      </c>
      <c r="CE357" s="24">
        <v>2</v>
      </c>
      <c r="CF357" s="24">
        <v>2</v>
      </c>
      <c r="CG357" s="24">
        <v>2</v>
      </c>
      <c r="CH357" s="24">
        <v>2</v>
      </c>
      <c r="CI357" s="24">
        <v>2</v>
      </c>
      <c r="CJ357" s="24">
        <v>2</v>
      </c>
      <c r="CK357" s="24">
        <v>1</v>
      </c>
      <c r="CL357" s="24">
        <v>2</v>
      </c>
      <c r="CM357" s="57">
        <f t="shared" si="114"/>
        <v>26</v>
      </c>
      <c r="CN357" s="67">
        <f t="shared" si="115"/>
        <v>0.9285714285714286</v>
      </c>
      <c r="CO357" s="57">
        <f t="shared" si="116"/>
        <v>2</v>
      </c>
      <c r="CP357" s="67">
        <f t="shared" si="117"/>
        <v>7.1428571428571425E-2</v>
      </c>
      <c r="CQ357" s="57">
        <f t="shared" si="118"/>
        <v>0</v>
      </c>
      <c r="CR357" s="67">
        <f t="shared" si="119"/>
        <v>0</v>
      </c>
      <c r="CS357" s="57">
        <f t="shared" si="120"/>
        <v>1.9285714285714286</v>
      </c>
      <c r="CT357" s="57" t="str">
        <f t="shared" si="112"/>
        <v>Đạt mục tiêu</v>
      </c>
    </row>
    <row r="358" spans="1:98" ht="63.75" hidden="1" customHeight="1">
      <c r="A358" s="21">
        <v>352</v>
      </c>
      <c r="B358" s="24">
        <v>431</v>
      </c>
      <c r="C358" s="50" t="s">
        <v>220</v>
      </c>
      <c r="D358" s="55" t="s">
        <v>10</v>
      </c>
      <c r="E358" s="50" t="s">
        <v>221</v>
      </c>
      <c r="F358" s="55" t="s">
        <v>12</v>
      </c>
      <c r="G358" s="50" t="s">
        <v>221</v>
      </c>
      <c r="H358" s="50" t="s">
        <v>714</v>
      </c>
      <c r="I358" s="52" t="s">
        <v>780</v>
      </c>
      <c r="J358" s="24" t="s">
        <v>497</v>
      </c>
      <c r="K358" s="52" t="s">
        <v>344</v>
      </c>
      <c r="L358" s="24" t="s">
        <v>298</v>
      </c>
      <c r="M358" s="24" t="s">
        <v>186</v>
      </c>
      <c r="N358" s="24"/>
      <c r="O358" s="24"/>
      <c r="P358" s="24"/>
      <c r="Q358" s="24"/>
      <c r="R358" s="24"/>
      <c r="S358" s="21" t="s">
        <v>186</v>
      </c>
      <c r="T358" s="24"/>
      <c r="U358" s="24"/>
      <c r="V358" s="24"/>
      <c r="W358" s="24"/>
      <c r="X358" s="24"/>
      <c r="Y358" s="28">
        <f t="shared" si="113"/>
        <v>1</v>
      </c>
      <c r="Z358" s="24"/>
      <c r="AA358" s="91"/>
      <c r="AB358" s="24"/>
      <c r="AC358" s="24"/>
      <c r="AD358" s="24"/>
      <c r="AE358" s="24"/>
      <c r="AF358" s="24"/>
      <c r="AG358" s="24"/>
      <c r="AH358" s="24"/>
      <c r="AI358" s="24"/>
      <c r="AJ358" s="24" t="s">
        <v>757</v>
      </c>
      <c r="AK358" s="24" t="s">
        <v>757</v>
      </c>
      <c r="AL358" s="24" t="s">
        <v>757</v>
      </c>
      <c r="AM358" s="24" t="s">
        <v>757</v>
      </c>
      <c r="AN358" s="24"/>
      <c r="AO358" s="24"/>
      <c r="AP358" s="24"/>
      <c r="AQ358" s="24"/>
      <c r="AR358" s="24" t="s">
        <v>758</v>
      </c>
      <c r="AS358" s="24" t="s">
        <v>758</v>
      </c>
      <c r="AT358" s="24"/>
      <c r="AU358" s="24"/>
      <c r="AV358" s="24"/>
      <c r="AW358" s="24"/>
      <c r="AX358" s="24"/>
      <c r="AY358" s="24"/>
      <c r="AZ358" s="24"/>
      <c r="BA358" s="24"/>
      <c r="BB358" s="24"/>
      <c r="BC358" s="24"/>
      <c r="BD358" s="24"/>
      <c r="BE358" s="24"/>
      <c r="BF358" s="24"/>
      <c r="BG358" s="24"/>
      <c r="BH358" s="24"/>
      <c r="BI358" s="24"/>
      <c r="BJ358" s="24"/>
      <c r="BK358" s="24">
        <v>2</v>
      </c>
      <c r="BL358" s="24">
        <v>2</v>
      </c>
      <c r="BM358" s="24">
        <v>2</v>
      </c>
      <c r="BN358" s="24">
        <v>2</v>
      </c>
      <c r="BO358" s="24">
        <v>2</v>
      </c>
      <c r="BP358" s="24">
        <v>2</v>
      </c>
      <c r="BQ358" s="24">
        <v>2</v>
      </c>
      <c r="BR358" s="24">
        <v>2</v>
      </c>
      <c r="BS358" s="24">
        <v>2</v>
      </c>
      <c r="BT358" s="24">
        <v>2</v>
      </c>
      <c r="BU358" s="24">
        <v>2</v>
      </c>
      <c r="BV358" s="24">
        <v>2</v>
      </c>
      <c r="BW358" s="24">
        <v>2</v>
      </c>
      <c r="BX358" s="24">
        <v>2</v>
      </c>
      <c r="BY358" s="24">
        <v>2</v>
      </c>
      <c r="BZ358" s="24">
        <v>1</v>
      </c>
      <c r="CA358" s="24">
        <v>2</v>
      </c>
      <c r="CB358" s="24">
        <v>2</v>
      </c>
      <c r="CC358" s="24">
        <v>2</v>
      </c>
      <c r="CD358" s="24">
        <v>2</v>
      </c>
      <c r="CE358" s="24">
        <v>2</v>
      </c>
      <c r="CF358" s="24">
        <v>2</v>
      </c>
      <c r="CG358" s="24">
        <v>2</v>
      </c>
      <c r="CH358" s="24">
        <v>2</v>
      </c>
      <c r="CI358" s="24">
        <v>2</v>
      </c>
      <c r="CJ358" s="24">
        <v>2</v>
      </c>
      <c r="CK358" s="24">
        <v>1</v>
      </c>
      <c r="CL358" s="24">
        <v>2</v>
      </c>
      <c r="CM358" s="57">
        <f t="shared" si="114"/>
        <v>26</v>
      </c>
      <c r="CN358" s="67">
        <f t="shared" si="115"/>
        <v>0.9285714285714286</v>
      </c>
      <c r="CO358" s="57">
        <f t="shared" si="116"/>
        <v>2</v>
      </c>
      <c r="CP358" s="67">
        <f t="shared" si="117"/>
        <v>7.1428571428571425E-2</v>
      </c>
      <c r="CQ358" s="57">
        <f t="shared" si="118"/>
        <v>0</v>
      </c>
      <c r="CR358" s="67">
        <f t="shared" si="119"/>
        <v>0</v>
      </c>
      <c r="CS358" s="57">
        <f t="shared" si="120"/>
        <v>1.9285714285714286</v>
      </c>
      <c r="CT358" s="57" t="str">
        <f t="shared" si="112"/>
        <v>Đạt mục tiêu</v>
      </c>
    </row>
    <row r="359" spans="1:98" ht="63.75" hidden="1" customHeight="1">
      <c r="A359" s="21">
        <v>353</v>
      </c>
      <c r="B359" s="24">
        <v>434</v>
      </c>
      <c r="C359" s="50" t="s">
        <v>222</v>
      </c>
      <c r="D359" s="55" t="s">
        <v>12</v>
      </c>
      <c r="E359" s="50" t="s">
        <v>223</v>
      </c>
      <c r="F359" s="55" t="s">
        <v>12</v>
      </c>
      <c r="G359" s="50" t="s">
        <v>223</v>
      </c>
      <c r="H359" s="50" t="s">
        <v>1060</v>
      </c>
      <c r="I359" s="52" t="s">
        <v>780</v>
      </c>
      <c r="J359" s="24" t="s">
        <v>497</v>
      </c>
      <c r="K359" s="52" t="s">
        <v>344</v>
      </c>
      <c r="L359" s="24" t="s">
        <v>298</v>
      </c>
      <c r="M359" s="24" t="s">
        <v>186</v>
      </c>
      <c r="N359" s="24"/>
      <c r="O359" s="24"/>
      <c r="P359" s="24"/>
      <c r="Q359" s="24"/>
      <c r="R359" s="24"/>
      <c r="S359" s="21"/>
      <c r="T359" s="24"/>
      <c r="U359" s="24"/>
      <c r="V359" s="24"/>
      <c r="W359" s="24" t="s">
        <v>186</v>
      </c>
      <c r="X359" s="24"/>
      <c r="Y359" s="28">
        <f t="shared" si="113"/>
        <v>1</v>
      </c>
      <c r="Z359" s="24"/>
      <c r="AA359" s="91"/>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t="s">
        <v>757</v>
      </c>
      <c r="BF359" s="24" t="s">
        <v>757</v>
      </c>
      <c r="BG359" s="24" t="s">
        <v>757</v>
      </c>
      <c r="BH359" s="24"/>
      <c r="BI359" s="24"/>
      <c r="BJ359" s="24"/>
      <c r="BK359" s="24">
        <v>2</v>
      </c>
      <c r="BL359" s="24">
        <v>2</v>
      </c>
      <c r="BM359" s="24">
        <v>2</v>
      </c>
      <c r="BN359" s="24">
        <v>1</v>
      </c>
      <c r="BO359" s="24">
        <v>2</v>
      </c>
      <c r="BP359" s="24">
        <v>2</v>
      </c>
      <c r="BQ359" s="24">
        <v>2</v>
      </c>
      <c r="BR359" s="24">
        <v>2</v>
      </c>
      <c r="BS359" s="24">
        <v>2</v>
      </c>
      <c r="BT359" s="24">
        <v>2</v>
      </c>
      <c r="BU359" s="24">
        <v>2</v>
      </c>
      <c r="BV359" s="24">
        <v>2</v>
      </c>
      <c r="BW359" s="24">
        <v>2</v>
      </c>
      <c r="BX359" s="24">
        <v>2</v>
      </c>
      <c r="BY359" s="24">
        <v>2</v>
      </c>
      <c r="BZ359" s="24">
        <v>2</v>
      </c>
      <c r="CA359" s="24">
        <v>2</v>
      </c>
      <c r="CB359" s="24">
        <v>2</v>
      </c>
      <c r="CC359" s="24">
        <v>2</v>
      </c>
      <c r="CD359" s="24">
        <v>1</v>
      </c>
      <c r="CE359" s="24">
        <v>1</v>
      </c>
      <c r="CF359" s="24">
        <v>2</v>
      </c>
      <c r="CG359" s="24">
        <v>2</v>
      </c>
      <c r="CH359" s="24">
        <v>2</v>
      </c>
      <c r="CI359" s="24">
        <v>2</v>
      </c>
      <c r="CJ359" s="24">
        <v>2</v>
      </c>
      <c r="CK359" s="24">
        <v>2</v>
      </c>
      <c r="CL359" s="24">
        <v>2</v>
      </c>
      <c r="CM359" s="57">
        <f t="shared" si="114"/>
        <v>25</v>
      </c>
      <c r="CN359" s="67">
        <f t="shared" si="115"/>
        <v>0.8928571428571429</v>
      </c>
      <c r="CO359" s="57">
        <f t="shared" si="116"/>
        <v>3</v>
      </c>
      <c r="CP359" s="67">
        <f t="shared" si="117"/>
        <v>0.10714285714285714</v>
      </c>
      <c r="CQ359" s="57">
        <f t="shared" si="118"/>
        <v>0</v>
      </c>
      <c r="CR359" s="67">
        <f t="shared" si="119"/>
        <v>0</v>
      </c>
      <c r="CS359" s="57">
        <f t="shared" si="120"/>
        <v>1.8928571428571428</v>
      </c>
      <c r="CT359" s="57" t="str">
        <f t="shared" si="112"/>
        <v>Đạt mục tiêu</v>
      </c>
    </row>
    <row r="360" spans="1:98" ht="83.25" customHeight="1">
      <c r="A360" s="21">
        <v>60</v>
      </c>
      <c r="B360" s="24">
        <v>437</v>
      </c>
      <c r="C360" s="50" t="s">
        <v>218</v>
      </c>
      <c r="D360" s="55" t="s">
        <v>10</v>
      </c>
      <c r="E360" s="50" t="s">
        <v>219</v>
      </c>
      <c r="F360" s="55" t="s">
        <v>12</v>
      </c>
      <c r="G360" s="50" t="s">
        <v>219</v>
      </c>
      <c r="H360" s="50" t="s">
        <v>1057</v>
      </c>
      <c r="I360" s="52" t="s">
        <v>780</v>
      </c>
      <c r="J360" s="24" t="s">
        <v>497</v>
      </c>
      <c r="K360" s="52" t="s">
        <v>344</v>
      </c>
      <c r="L360" s="24" t="s">
        <v>298</v>
      </c>
      <c r="M360" s="24" t="s">
        <v>186</v>
      </c>
      <c r="N360" s="24" t="s">
        <v>186</v>
      </c>
      <c r="O360" s="24"/>
      <c r="P360" s="24"/>
      <c r="Q360" s="24"/>
      <c r="R360" s="24"/>
      <c r="S360" s="21"/>
      <c r="T360" s="24"/>
      <c r="U360" s="24"/>
      <c r="V360" s="24"/>
      <c r="W360" s="24"/>
      <c r="X360" s="24"/>
      <c r="Y360" s="28">
        <f t="shared" si="113"/>
        <v>1</v>
      </c>
      <c r="Z360" s="24"/>
      <c r="AA360" s="91"/>
      <c r="AB360" s="24" t="s">
        <v>757</v>
      </c>
      <c r="AC360" s="24" t="s">
        <v>757</v>
      </c>
      <c r="AD360" s="24" t="s">
        <v>757</v>
      </c>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v>2</v>
      </c>
      <c r="BL360" s="24">
        <v>2</v>
      </c>
      <c r="BM360" s="24">
        <v>2</v>
      </c>
      <c r="BN360" s="57">
        <v>2</v>
      </c>
      <c r="BO360" s="57">
        <v>2</v>
      </c>
      <c r="BP360" s="24">
        <v>2</v>
      </c>
      <c r="BQ360" s="24">
        <v>2</v>
      </c>
      <c r="BR360" s="24">
        <v>2</v>
      </c>
      <c r="BS360" s="24">
        <v>2</v>
      </c>
      <c r="BT360" s="24">
        <v>2</v>
      </c>
      <c r="BU360" s="24">
        <v>2</v>
      </c>
      <c r="BV360" s="24">
        <v>2</v>
      </c>
      <c r="BW360" s="24">
        <v>2</v>
      </c>
      <c r="BX360" s="24">
        <v>1</v>
      </c>
      <c r="BY360" s="24">
        <v>2</v>
      </c>
      <c r="BZ360" s="24">
        <v>1</v>
      </c>
      <c r="CA360" s="24">
        <v>2</v>
      </c>
      <c r="CB360" s="24">
        <v>2</v>
      </c>
      <c r="CC360" s="57">
        <v>2</v>
      </c>
      <c r="CD360" s="57">
        <v>2</v>
      </c>
      <c r="CE360" s="57">
        <v>2</v>
      </c>
      <c r="CF360" s="24">
        <v>2</v>
      </c>
      <c r="CG360" s="24">
        <v>2</v>
      </c>
      <c r="CH360" s="24">
        <v>2</v>
      </c>
      <c r="CI360" s="24">
        <v>2</v>
      </c>
      <c r="CJ360" s="24">
        <v>2</v>
      </c>
      <c r="CK360" s="24">
        <v>1</v>
      </c>
      <c r="CL360" s="24">
        <v>1</v>
      </c>
      <c r="CM360" s="57">
        <f t="shared" si="114"/>
        <v>24</v>
      </c>
      <c r="CN360" s="67">
        <f t="shared" si="115"/>
        <v>0.8571428571428571</v>
      </c>
      <c r="CO360" s="57">
        <f t="shared" si="116"/>
        <v>4</v>
      </c>
      <c r="CP360" s="67">
        <f t="shared" si="117"/>
        <v>0.14285714285714285</v>
      </c>
      <c r="CQ360" s="57">
        <f t="shared" si="118"/>
        <v>0</v>
      </c>
      <c r="CR360" s="67">
        <f t="shared" si="119"/>
        <v>0</v>
      </c>
      <c r="CS360" s="57">
        <f t="shared" si="120"/>
        <v>1.8571428571428572</v>
      </c>
      <c r="CT360" s="57" t="str">
        <f t="shared" si="112"/>
        <v>Đạt mục tiêu</v>
      </c>
    </row>
    <row r="361" spans="1:98" ht="40.5" hidden="1" customHeight="1">
      <c r="A361" s="21">
        <v>355</v>
      </c>
      <c r="B361" s="24"/>
      <c r="C361" s="181" t="s">
        <v>55</v>
      </c>
      <c r="D361" s="191" t="s">
        <v>54</v>
      </c>
      <c r="E361" s="181" t="s">
        <v>224</v>
      </c>
      <c r="F361" s="191" t="s">
        <v>54</v>
      </c>
      <c r="G361" s="20" t="s">
        <v>924</v>
      </c>
      <c r="H361" s="20" t="s">
        <v>1058</v>
      </c>
      <c r="I361" s="52" t="s">
        <v>780</v>
      </c>
      <c r="J361" s="24" t="s">
        <v>497</v>
      </c>
      <c r="K361" s="52" t="s">
        <v>344</v>
      </c>
      <c r="L361" s="24" t="s">
        <v>298</v>
      </c>
      <c r="M361" s="24" t="s">
        <v>186</v>
      </c>
      <c r="N361" s="24"/>
      <c r="O361" s="24"/>
      <c r="P361" s="24"/>
      <c r="Q361" s="24"/>
      <c r="R361" s="24"/>
      <c r="S361" s="21"/>
      <c r="T361" s="24"/>
      <c r="U361" s="24"/>
      <c r="V361" s="24" t="s">
        <v>186</v>
      </c>
      <c r="W361" s="24"/>
      <c r="X361" s="24"/>
      <c r="Y361" s="28">
        <f t="shared" si="113"/>
        <v>1</v>
      </c>
      <c r="Z361" s="24"/>
      <c r="AA361" s="93"/>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t="s">
        <v>758</v>
      </c>
      <c r="BC361" s="24" t="s">
        <v>758</v>
      </c>
      <c r="BD361" s="24" t="s">
        <v>758</v>
      </c>
      <c r="BE361" s="24"/>
      <c r="BF361" s="24"/>
      <c r="BG361" s="24"/>
      <c r="BH361" s="24"/>
      <c r="BI361" s="24"/>
      <c r="BJ361" s="24"/>
      <c r="BK361" s="24">
        <v>2</v>
      </c>
      <c r="BL361" s="24">
        <v>2</v>
      </c>
      <c r="BM361" s="24">
        <v>2</v>
      </c>
      <c r="BN361" s="24">
        <v>2</v>
      </c>
      <c r="BO361" s="24">
        <v>2</v>
      </c>
      <c r="BP361" s="24">
        <v>2</v>
      </c>
      <c r="BQ361" s="24">
        <v>2</v>
      </c>
      <c r="BR361" s="24">
        <v>2</v>
      </c>
      <c r="BS361" s="24">
        <v>2</v>
      </c>
      <c r="BT361" s="24">
        <v>2</v>
      </c>
      <c r="BU361" s="24">
        <v>2</v>
      </c>
      <c r="BV361" s="24">
        <v>2</v>
      </c>
      <c r="BW361" s="24">
        <v>2</v>
      </c>
      <c r="BX361" s="24">
        <v>2</v>
      </c>
      <c r="BY361" s="24">
        <v>2</v>
      </c>
      <c r="BZ361" s="24">
        <v>2</v>
      </c>
      <c r="CA361" s="24">
        <v>2</v>
      </c>
      <c r="CB361" s="24">
        <v>2</v>
      </c>
      <c r="CC361" s="24">
        <v>2</v>
      </c>
      <c r="CD361" s="24">
        <v>2</v>
      </c>
      <c r="CE361" s="24">
        <v>2</v>
      </c>
      <c r="CF361" s="24">
        <v>2</v>
      </c>
      <c r="CG361" s="24">
        <v>2</v>
      </c>
      <c r="CH361" s="24">
        <v>2</v>
      </c>
      <c r="CI361" s="24">
        <v>2</v>
      </c>
      <c r="CJ361" s="24">
        <v>2</v>
      </c>
      <c r="CK361" s="24">
        <v>1</v>
      </c>
      <c r="CL361" s="24">
        <v>2</v>
      </c>
      <c r="CM361" s="57">
        <f t="shared" si="114"/>
        <v>27</v>
      </c>
      <c r="CN361" s="67">
        <f t="shared" si="115"/>
        <v>0.9642857142857143</v>
      </c>
      <c r="CO361" s="57">
        <f t="shared" si="116"/>
        <v>1</v>
      </c>
      <c r="CP361" s="67">
        <f t="shared" si="117"/>
        <v>3.5714285714285712E-2</v>
      </c>
      <c r="CQ361" s="57">
        <f t="shared" si="118"/>
        <v>0</v>
      </c>
      <c r="CR361" s="67">
        <f t="shared" si="119"/>
        <v>0</v>
      </c>
      <c r="CS361" s="57">
        <f t="shared" si="120"/>
        <v>1.9642857142857142</v>
      </c>
      <c r="CT361" s="57" t="str">
        <f t="shared" si="112"/>
        <v>Đạt mục tiêu</v>
      </c>
    </row>
    <row r="362" spans="1:98" ht="40.5" hidden="1" customHeight="1">
      <c r="A362" s="21">
        <v>356</v>
      </c>
      <c r="B362" s="24">
        <v>438</v>
      </c>
      <c r="C362" s="182"/>
      <c r="D362" s="193"/>
      <c r="E362" s="182"/>
      <c r="F362" s="193"/>
      <c r="G362" s="20" t="s">
        <v>925</v>
      </c>
      <c r="H362" s="20" t="s">
        <v>923</v>
      </c>
      <c r="I362" s="52" t="s">
        <v>780</v>
      </c>
      <c r="J362" s="24" t="s">
        <v>497</v>
      </c>
      <c r="K362" s="52" t="s">
        <v>344</v>
      </c>
      <c r="L362" s="24" t="s">
        <v>298</v>
      </c>
      <c r="M362" s="24" t="s">
        <v>186</v>
      </c>
      <c r="N362" s="24"/>
      <c r="O362" s="24"/>
      <c r="P362" s="24"/>
      <c r="Q362" s="24"/>
      <c r="R362" s="24"/>
      <c r="S362" s="21"/>
      <c r="T362" s="24"/>
      <c r="U362" s="24"/>
      <c r="V362" s="24"/>
      <c r="W362" s="24"/>
      <c r="X362" s="24" t="s">
        <v>186</v>
      </c>
      <c r="Y362" s="28">
        <f t="shared" si="113"/>
        <v>1</v>
      </c>
      <c r="Z362" s="24"/>
      <c r="AA362" s="93"/>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t="s">
        <v>758</v>
      </c>
      <c r="BI362" s="24" t="s">
        <v>758</v>
      </c>
      <c r="BJ362" s="24" t="s">
        <v>758</v>
      </c>
      <c r="BK362" s="24">
        <v>2</v>
      </c>
      <c r="BL362" s="24">
        <v>2</v>
      </c>
      <c r="BM362" s="24">
        <v>2</v>
      </c>
      <c r="BN362" s="24">
        <v>2</v>
      </c>
      <c r="BO362" s="24">
        <v>2</v>
      </c>
      <c r="BP362" s="24">
        <v>2</v>
      </c>
      <c r="BQ362" s="24">
        <v>2</v>
      </c>
      <c r="BR362" s="24">
        <v>2</v>
      </c>
      <c r="BS362" s="24">
        <v>2</v>
      </c>
      <c r="BT362" s="24">
        <v>2</v>
      </c>
      <c r="BU362" s="24">
        <v>2</v>
      </c>
      <c r="BV362" s="24">
        <v>2</v>
      </c>
      <c r="BW362" s="24">
        <v>2</v>
      </c>
      <c r="BX362" s="24">
        <v>2</v>
      </c>
      <c r="BY362" s="24">
        <v>2</v>
      </c>
      <c r="BZ362" s="24">
        <v>2</v>
      </c>
      <c r="CA362" s="24">
        <v>2</v>
      </c>
      <c r="CB362" s="24">
        <v>2</v>
      </c>
      <c r="CC362" s="24">
        <v>2</v>
      </c>
      <c r="CD362" s="24">
        <v>2</v>
      </c>
      <c r="CE362" s="24">
        <v>2</v>
      </c>
      <c r="CF362" s="24">
        <v>2</v>
      </c>
      <c r="CG362" s="24">
        <v>2</v>
      </c>
      <c r="CH362" s="24">
        <v>2</v>
      </c>
      <c r="CI362" s="24">
        <v>2</v>
      </c>
      <c r="CJ362" s="24">
        <v>2</v>
      </c>
      <c r="CK362" s="24">
        <v>2</v>
      </c>
      <c r="CL362" s="24">
        <v>2</v>
      </c>
      <c r="CM362" s="57">
        <f t="shared" si="114"/>
        <v>28</v>
      </c>
      <c r="CN362" s="67">
        <f t="shared" si="115"/>
        <v>1</v>
      </c>
      <c r="CO362" s="57">
        <f t="shared" si="116"/>
        <v>0</v>
      </c>
      <c r="CP362" s="67">
        <f t="shared" si="117"/>
        <v>0</v>
      </c>
      <c r="CQ362" s="57">
        <f t="shared" si="118"/>
        <v>0</v>
      </c>
      <c r="CR362" s="67">
        <f t="shared" si="119"/>
        <v>0</v>
      </c>
      <c r="CS362" s="57">
        <f t="shared" si="120"/>
        <v>2</v>
      </c>
      <c r="CT362" s="57" t="str">
        <f t="shared" si="112"/>
        <v>Đạt mục tiêu</v>
      </c>
    </row>
    <row r="363" spans="1:98" ht="40.5" hidden="1" customHeight="1">
      <c r="A363" s="21">
        <v>357</v>
      </c>
      <c r="B363" s="24">
        <v>441</v>
      </c>
      <c r="C363" s="50" t="s">
        <v>57</v>
      </c>
      <c r="D363" s="55" t="s">
        <v>10</v>
      </c>
      <c r="E363" s="50" t="s">
        <v>217</v>
      </c>
      <c r="F363" s="55" t="s">
        <v>12</v>
      </c>
      <c r="G363" s="50" t="s">
        <v>217</v>
      </c>
      <c r="H363" s="50" t="s">
        <v>1059</v>
      </c>
      <c r="I363" s="52" t="s">
        <v>780</v>
      </c>
      <c r="J363" s="24" t="s">
        <v>497</v>
      </c>
      <c r="K363" s="52" t="s">
        <v>344</v>
      </c>
      <c r="L363" s="24" t="s">
        <v>298</v>
      </c>
      <c r="M363" s="24" t="s">
        <v>186</v>
      </c>
      <c r="N363" s="24"/>
      <c r="O363" s="24" t="s">
        <v>186</v>
      </c>
      <c r="P363" s="24"/>
      <c r="Q363" s="24"/>
      <c r="R363" s="24"/>
      <c r="S363" s="21"/>
      <c r="T363" s="24"/>
      <c r="U363" s="24"/>
      <c r="V363" s="24"/>
      <c r="W363" s="24"/>
      <c r="X363" s="24"/>
      <c r="Y363" s="28">
        <f t="shared" si="113"/>
        <v>1</v>
      </c>
      <c r="Z363" s="24"/>
      <c r="AA363" s="91"/>
      <c r="AB363" s="24"/>
      <c r="AC363" s="24"/>
      <c r="AD363" s="24"/>
      <c r="AE363" s="24" t="s">
        <v>758</v>
      </c>
      <c r="AF363" s="24" t="s">
        <v>758</v>
      </c>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v>2</v>
      </c>
      <c r="BL363" s="24">
        <v>2</v>
      </c>
      <c r="BM363" s="24">
        <v>2</v>
      </c>
      <c r="BN363" s="24">
        <v>2</v>
      </c>
      <c r="BO363" s="24">
        <v>2</v>
      </c>
      <c r="BP363" s="24">
        <v>2</v>
      </c>
      <c r="BQ363" s="24">
        <v>2</v>
      </c>
      <c r="BR363" s="24">
        <v>2</v>
      </c>
      <c r="BS363" s="24">
        <v>2</v>
      </c>
      <c r="BT363" s="24">
        <v>2</v>
      </c>
      <c r="BU363" s="24">
        <v>2</v>
      </c>
      <c r="BV363" s="24">
        <v>2</v>
      </c>
      <c r="BW363" s="24">
        <v>2</v>
      </c>
      <c r="BX363" s="24">
        <v>1</v>
      </c>
      <c r="BY363" s="24">
        <v>1</v>
      </c>
      <c r="BZ363" s="24">
        <v>1</v>
      </c>
      <c r="CA363" s="24">
        <v>2</v>
      </c>
      <c r="CB363" s="24">
        <v>2</v>
      </c>
      <c r="CC363" s="24">
        <v>2</v>
      </c>
      <c r="CD363" s="24">
        <v>2</v>
      </c>
      <c r="CE363" s="24">
        <v>2</v>
      </c>
      <c r="CF363" s="24">
        <v>2</v>
      </c>
      <c r="CG363" s="24">
        <v>2</v>
      </c>
      <c r="CH363" s="24">
        <v>2</v>
      </c>
      <c r="CI363" s="24">
        <v>2</v>
      </c>
      <c r="CJ363" s="24">
        <v>2</v>
      </c>
      <c r="CK363" s="24">
        <v>1</v>
      </c>
      <c r="CL363" s="24">
        <v>1</v>
      </c>
      <c r="CM363" s="57">
        <f t="shared" si="114"/>
        <v>23</v>
      </c>
      <c r="CN363" s="67">
        <f t="shared" si="115"/>
        <v>0.8214285714285714</v>
      </c>
      <c r="CO363" s="57">
        <f t="shared" si="116"/>
        <v>5</v>
      </c>
      <c r="CP363" s="67">
        <f t="shared" si="117"/>
        <v>0.17857142857142858</v>
      </c>
      <c r="CQ363" s="57">
        <f t="shared" si="118"/>
        <v>0</v>
      </c>
      <c r="CR363" s="67">
        <f t="shared" si="119"/>
        <v>0</v>
      </c>
      <c r="CS363" s="57">
        <f t="shared" si="120"/>
        <v>1.8214285714285714</v>
      </c>
      <c r="CT363" s="57" t="str">
        <f t="shared" si="112"/>
        <v>Đạt mục tiêu</v>
      </c>
    </row>
    <row r="364" spans="1:98" ht="21" customHeight="1">
      <c r="A364" s="21">
        <v>61</v>
      </c>
      <c r="B364" s="28">
        <v>446</v>
      </c>
      <c r="C364" s="198" t="s">
        <v>258</v>
      </c>
      <c r="D364" s="259"/>
      <c r="E364" s="259"/>
      <c r="F364" s="259"/>
      <c r="G364" s="199"/>
      <c r="H364" s="200"/>
      <c r="I364" s="29" t="s">
        <v>361</v>
      </c>
      <c r="J364" s="29" t="s">
        <v>361</v>
      </c>
      <c r="K364" s="29" t="s">
        <v>361</v>
      </c>
      <c r="L364" s="29" t="s">
        <v>361</v>
      </c>
      <c r="M364" s="29" t="s">
        <v>361</v>
      </c>
      <c r="N364" s="29" t="s">
        <v>361</v>
      </c>
      <c r="O364" s="29" t="s">
        <v>361</v>
      </c>
      <c r="P364" s="29" t="s">
        <v>361</v>
      </c>
      <c r="Q364" s="29" t="s">
        <v>361</v>
      </c>
      <c r="R364" s="29" t="s">
        <v>361</v>
      </c>
      <c r="S364" s="31" t="s">
        <v>361</v>
      </c>
      <c r="T364" s="29" t="s">
        <v>361</v>
      </c>
      <c r="U364" s="29" t="s">
        <v>361</v>
      </c>
      <c r="V364" s="29" t="s">
        <v>361</v>
      </c>
      <c r="W364" s="29" t="s">
        <v>361</v>
      </c>
      <c r="X364" s="29" t="s">
        <v>361</v>
      </c>
      <c r="Y364" s="28">
        <f t="shared" si="113"/>
        <v>0</v>
      </c>
      <c r="Z364" s="29"/>
      <c r="AA364" s="91">
        <f>AA365+AA396</f>
        <v>16</v>
      </c>
      <c r="AB364" s="29" t="s">
        <v>361</v>
      </c>
      <c r="AC364" s="29" t="s">
        <v>361</v>
      </c>
      <c r="AD364" s="29" t="s">
        <v>361</v>
      </c>
      <c r="AE364" s="29" t="s">
        <v>361</v>
      </c>
      <c r="AF364" s="29" t="s">
        <v>361</v>
      </c>
      <c r="AG364" s="29" t="s">
        <v>361</v>
      </c>
      <c r="AH364" s="29" t="s">
        <v>361</v>
      </c>
      <c r="AI364" s="29" t="s">
        <v>361</v>
      </c>
      <c r="AJ364" s="29" t="s">
        <v>361</v>
      </c>
      <c r="AK364" s="29" t="s">
        <v>361</v>
      </c>
      <c r="AL364" s="29" t="s">
        <v>361</v>
      </c>
      <c r="AM364" s="29" t="s">
        <v>361</v>
      </c>
      <c r="AN364" s="29" t="s">
        <v>361</v>
      </c>
      <c r="AO364" s="29" t="s">
        <v>361</v>
      </c>
      <c r="AP364" s="29" t="s">
        <v>361</v>
      </c>
      <c r="AQ364" s="29" t="s">
        <v>361</v>
      </c>
      <c r="AR364" s="29" t="s">
        <v>361</v>
      </c>
      <c r="AS364" s="29" t="s">
        <v>361</v>
      </c>
      <c r="AT364" s="29" t="s">
        <v>361</v>
      </c>
      <c r="AU364" s="29" t="s">
        <v>361</v>
      </c>
      <c r="AV364" s="29" t="s">
        <v>361</v>
      </c>
      <c r="AW364" s="29" t="s">
        <v>361</v>
      </c>
      <c r="AX364" s="29" t="s">
        <v>361</v>
      </c>
      <c r="AY364" s="29" t="s">
        <v>361</v>
      </c>
      <c r="AZ364" s="29" t="s">
        <v>361</v>
      </c>
      <c r="BA364" s="29" t="s">
        <v>361</v>
      </c>
      <c r="BB364" s="29" t="s">
        <v>361</v>
      </c>
      <c r="BC364" s="29" t="s">
        <v>361</v>
      </c>
      <c r="BD364" s="29" t="s">
        <v>361</v>
      </c>
      <c r="BE364" s="29" t="s">
        <v>361</v>
      </c>
      <c r="BF364" s="29" t="s">
        <v>361</v>
      </c>
      <c r="BG364" s="29" t="s">
        <v>361</v>
      </c>
      <c r="BH364" s="29" t="s">
        <v>361</v>
      </c>
      <c r="BI364" s="29" t="s">
        <v>361</v>
      </c>
      <c r="BJ364" s="29" t="s">
        <v>361</v>
      </c>
      <c r="BK364" s="29" t="s">
        <v>361</v>
      </c>
      <c r="BL364" s="29" t="s">
        <v>361</v>
      </c>
      <c r="BM364" s="29" t="s">
        <v>361</v>
      </c>
      <c r="BN364" s="29" t="s">
        <v>361</v>
      </c>
      <c r="BO364" s="29" t="s">
        <v>361</v>
      </c>
      <c r="BP364" s="29" t="s">
        <v>361</v>
      </c>
      <c r="BQ364" s="29" t="s">
        <v>361</v>
      </c>
      <c r="BR364" s="29" t="s">
        <v>361</v>
      </c>
      <c r="BS364" s="29" t="s">
        <v>361</v>
      </c>
      <c r="BT364" s="29" t="s">
        <v>361</v>
      </c>
      <c r="BU364" s="29" t="s">
        <v>361</v>
      </c>
      <c r="BV364" s="29" t="s">
        <v>361</v>
      </c>
      <c r="BW364" s="29" t="s">
        <v>361</v>
      </c>
      <c r="BX364" s="29" t="s">
        <v>361</v>
      </c>
      <c r="BY364" s="29" t="s">
        <v>361</v>
      </c>
      <c r="BZ364" s="29" t="s">
        <v>361</v>
      </c>
      <c r="CA364" s="29" t="s">
        <v>361</v>
      </c>
      <c r="CB364" s="29" t="s">
        <v>361</v>
      </c>
      <c r="CC364" s="29" t="s">
        <v>361</v>
      </c>
      <c r="CD364" s="29" t="s">
        <v>361</v>
      </c>
      <c r="CE364" s="29" t="s">
        <v>361</v>
      </c>
      <c r="CF364" s="29" t="s">
        <v>361</v>
      </c>
      <c r="CG364" s="29" t="s">
        <v>361</v>
      </c>
      <c r="CH364" s="29" t="s">
        <v>361</v>
      </c>
      <c r="CI364" s="29" t="s">
        <v>361</v>
      </c>
      <c r="CJ364" s="29" t="s">
        <v>361</v>
      </c>
      <c r="CK364" s="29" t="s">
        <v>361</v>
      </c>
      <c r="CL364" s="29" t="s">
        <v>361</v>
      </c>
      <c r="CM364" s="29" t="s">
        <v>361</v>
      </c>
      <c r="CN364" s="29" t="s">
        <v>361</v>
      </c>
      <c r="CO364" s="29" t="s">
        <v>361</v>
      </c>
      <c r="CP364" s="29" t="s">
        <v>361</v>
      </c>
      <c r="CQ364" s="29" t="s">
        <v>361</v>
      </c>
      <c r="CR364" s="29" t="s">
        <v>361</v>
      </c>
      <c r="CS364" s="29" t="s">
        <v>361</v>
      </c>
      <c r="CT364" s="29" t="s">
        <v>361</v>
      </c>
    </row>
    <row r="365" spans="1:98" ht="21.75" customHeight="1">
      <c r="A365" s="21">
        <v>62</v>
      </c>
      <c r="B365" s="28">
        <v>447</v>
      </c>
      <c r="C365" s="198" t="s">
        <v>259</v>
      </c>
      <c r="D365" s="259"/>
      <c r="E365" s="259"/>
      <c r="F365" s="259"/>
      <c r="G365" s="199"/>
      <c r="H365" s="200"/>
      <c r="I365" s="29" t="s">
        <v>361</v>
      </c>
      <c r="J365" s="29" t="s">
        <v>361</v>
      </c>
      <c r="K365" s="29" t="s">
        <v>361</v>
      </c>
      <c r="L365" s="29" t="s">
        <v>361</v>
      </c>
      <c r="M365" s="29" t="s">
        <v>361</v>
      </c>
      <c r="N365" s="29" t="s">
        <v>361</v>
      </c>
      <c r="O365" s="29" t="s">
        <v>361</v>
      </c>
      <c r="P365" s="29" t="s">
        <v>361</v>
      </c>
      <c r="Q365" s="29" t="s">
        <v>361</v>
      </c>
      <c r="R365" s="29" t="s">
        <v>361</v>
      </c>
      <c r="S365" s="31" t="s">
        <v>361</v>
      </c>
      <c r="T365" s="29" t="s">
        <v>361</v>
      </c>
      <c r="U365" s="29" t="s">
        <v>361</v>
      </c>
      <c r="V365" s="29" t="s">
        <v>361</v>
      </c>
      <c r="W365" s="29" t="s">
        <v>361</v>
      </c>
      <c r="X365" s="29" t="s">
        <v>361</v>
      </c>
      <c r="Y365" s="28">
        <f t="shared" si="113"/>
        <v>0</v>
      </c>
      <c r="Z365" s="29"/>
      <c r="AA365" s="91">
        <f>SUM(AA366+AA369+AA383)</f>
        <v>15</v>
      </c>
      <c r="AB365" s="29" t="s">
        <v>361</v>
      </c>
      <c r="AC365" s="29" t="s">
        <v>361</v>
      </c>
      <c r="AD365" s="29" t="s">
        <v>361</v>
      </c>
      <c r="AE365" s="29" t="s">
        <v>361</v>
      </c>
      <c r="AF365" s="29" t="s">
        <v>361</v>
      </c>
      <c r="AG365" s="29" t="s">
        <v>361</v>
      </c>
      <c r="AH365" s="29" t="s">
        <v>361</v>
      </c>
      <c r="AI365" s="29" t="s">
        <v>361</v>
      </c>
      <c r="AJ365" s="29" t="s">
        <v>361</v>
      </c>
      <c r="AK365" s="29" t="s">
        <v>361</v>
      </c>
      <c r="AL365" s="29" t="s">
        <v>361</v>
      </c>
      <c r="AM365" s="29" t="s">
        <v>361</v>
      </c>
      <c r="AN365" s="29" t="s">
        <v>361</v>
      </c>
      <c r="AO365" s="29" t="s">
        <v>361</v>
      </c>
      <c r="AP365" s="29" t="s">
        <v>361</v>
      </c>
      <c r="AQ365" s="29" t="s">
        <v>361</v>
      </c>
      <c r="AR365" s="29" t="s">
        <v>361</v>
      </c>
      <c r="AS365" s="29" t="s">
        <v>361</v>
      </c>
      <c r="AT365" s="29" t="s">
        <v>361</v>
      </c>
      <c r="AU365" s="29" t="s">
        <v>361</v>
      </c>
      <c r="AV365" s="29" t="s">
        <v>361</v>
      </c>
      <c r="AW365" s="29" t="s">
        <v>361</v>
      </c>
      <c r="AX365" s="29" t="s">
        <v>361</v>
      </c>
      <c r="AY365" s="29" t="s">
        <v>361</v>
      </c>
      <c r="AZ365" s="29" t="s">
        <v>361</v>
      </c>
      <c r="BA365" s="29" t="s">
        <v>361</v>
      </c>
      <c r="BB365" s="29" t="s">
        <v>361</v>
      </c>
      <c r="BC365" s="29" t="s">
        <v>361</v>
      </c>
      <c r="BD365" s="29" t="s">
        <v>361</v>
      </c>
      <c r="BE365" s="29" t="s">
        <v>361</v>
      </c>
      <c r="BF365" s="29" t="s">
        <v>361</v>
      </c>
      <c r="BG365" s="29" t="s">
        <v>361</v>
      </c>
      <c r="BH365" s="29" t="s">
        <v>361</v>
      </c>
      <c r="BI365" s="29" t="s">
        <v>361</v>
      </c>
      <c r="BJ365" s="29" t="s">
        <v>361</v>
      </c>
      <c r="BK365" s="29" t="s">
        <v>361</v>
      </c>
      <c r="BL365" s="29" t="s">
        <v>361</v>
      </c>
      <c r="BM365" s="29" t="s">
        <v>361</v>
      </c>
      <c r="BN365" s="29" t="s">
        <v>361</v>
      </c>
      <c r="BO365" s="29" t="s">
        <v>361</v>
      </c>
      <c r="BP365" s="29" t="s">
        <v>361</v>
      </c>
      <c r="BQ365" s="29" t="s">
        <v>361</v>
      </c>
      <c r="BR365" s="29" t="s">
        <v>361</v>
      </c>
      <c r="BS365" s="29" t="s">
        <v>361</v>
      </c>
      <c r="BT365" s="29" t="s">
        <v>361</v>
      </c>
      <c r="BU365" s="29" t="s">
        <v>361</v>
      </c>
      <c r="BV365" s="29" t="s">
        <v>361</v>
      </c>
      <c r="BW365" s="29" t="s">
        <v>361</v>
      </c>
      <c r="BX365" s="29" t="s">
        <v>361</v>
      </c>
      <c r="BY365" s="29" t="s">
        <v>361</v>
      </c>
      <c r="BZ365" s="29" t="s">
        <v>361</v>
      </c>
      <c r="CA365" s="29" t="s">
        <v>361</v>
      </c>
      <c r="CB365" s="29" t="s">
        <v>361</v>
      </c>
      <c r="CC365" s="29" t="s">
        <v>361</v>
      </c>
      <c r="CD365" s="29" t="s">
        <v>361</v>
      </c>
      <c r="CE365" s="29" t="s">
        <v>361</v>
      </c>
      <c r="CF365" s="29" t="s">
        <v>361</v>
      </c>
      <c r="CG365" s="29" t="s">
        <v>361</v>
      </c>
      <c r="CH365" s="29" t="s">
        <v>361</v>
      </c>
      <c r="CI365" s="29" t="s">
        <v>361</v>
      </c>
      <c r="CJ365" s="29" t="s">
        <v>361</v>
      </c>
      <c r="CK365" s="29" t="s">
        <v>361</v>
      </c>
      <c r="CL365" s="29" t="s">
        <v>361</v>
      </c>
      <c r="CM365" s="29" t="s">
        <v>361</v>
      </c>
      <c r="CN365" s="29" t="s">
        <v>361</v>
      </c>
      <c r="CO365" s="29" t="s">
        <v>361</v>
      </c>
      <c r="CP365" s="29" t="s">
        <v>361</v>
      </c>
      <c r="CQ365" s="29" t="s">
        <v>361</v>
      </c>
      <c r="CR365" s="29" t="s">
        <v>361</v>
      </c>
      <c r="CS365" s="29" t="s">
        <v>361</v>
      </c>
      <c r="CT365" s="29" t="s">
        <v>361</v>
      </c>
    </row>
    <row r="366" spans="1:98" hidden="1">
      <c r="A366" s="21">
        <v>360</v>
      </c>
      <c r="B366" s="28">
        <v>448</v>
      </c>
      <c r="C366" s="186" t="s">
        <v>260</v>
      </c>
      <c r="D366" s="186"/>
      <c r="E366" s="186"/>
      <c r="F366" s="29" t="s">
        <v>361</v>
      </c>
      <c r="G366" s="29" t="s">
        <v>361</v>
      </c>
      <c r="H366" s="29" t="s">
        <v>361</v>
      </c>
      <c r="I366" s="29" t="s">
        <v>361</v>
      </c>
      <c r="J366" s="29" t="s">
        <v>361</v>
      </c>
      <c r="K366" s="29" t="s">
        <v>361</v>
      </c>
      <c r="L366" s="29" t="s">
        <v>361</v>
      </c>
      <c r="M366" s="29" t="s">
        <v>361</v>
      </c>
      <c r="N366" s="29" t="s">
        <v>361</v>
      </c>
      <c r="O366" s="29" t="s">
        <v>361</v>
      </c>
      <c r="P366" s="29" t="s">
        <v>361</v>
      </c>
      <c r="Q366" s="29" t="s">
        <v>361</v>
      </c>
      <c r="R366" s="29" t="s">
        <v>361</v>
      </c>
      <c r="S366" s="31" t="s">
        <v>361</v>
      </c>
      <c r="T366" s="29" t="s">
        <v>361</v>
      </c>
      <c r="U366" s="29" t="s">
        <v>361</v>
      </c>
      <c r="V366" s="29" t="s">
        <v>361</v>
      </c>
      <c r="W366" s="29" t="s">
        <v>361</v>
      </c>
      <c r="X366" s="29" t="s">
        <v>361</v>
      </c>
      <c r="Y366" s="28">
        <f t="shared" si="113"/>
        <v>0</v>
      </c>
      <c r="Z366" s="29"/>
      <c r="AA366" s="91">
        <f>SUM(AA367:AA368)</f>
        <v>1</v>
      </c>
      <c r="AB366" s="29" t="s">
        <v>361</v>
      </c>
      <c r="AC366" s="29" t="s">
        <v>361</v>
      </c>
      <c r="AD366" s="29" t="s">
        <v>361</v>
      </c>
      <c r="AE366" s="29" t="s">
        <v>361</v>
      </c>
      <c r="AF366" s="29" t="s">
        <v>361</v>
      </c>
      <c r="AG366" s="29" t="s">
        <v>361</v>
      </c>
      <c r="AH366" s="29" t="s">
        <v>361</v>
      </c>
      <c r="AI366" s="29" t="s">
        <v>361</v>
      </c>
      <c r="AJ366" s="29" t="s">
        <v>361</v>
      </c>
      <c r="AK366" s="29" t="s">
        <v>361</v>
      </c>
      <c r="AL366" s="29" t="s">
        <v>361</v>
      </c>
      <c r="AM366" s="29" t="s">
        <v>361</v>
      </c>
      <c r="AN366" s="29" t="s">
        <v>361</v>
      </c>
      <c r="AO366" s="29" t="s">
        <v>361</v>
      </c>
      <c r="AP366" s="29" t="s">
        <v>361</v>
      </c>
      <c r="AQ366" s="29" t="s">
        <v>361</v>
      </c>
      <c r="AR366" s="29" t="s">
        <v>361</v>
      </c>
      <c r="AS366" s="29" t="s">
        <v>361</v>
      </c>
      <c r="AT366" s="29" t="s">
        <v>361</v>
      </c>
      <c r="AU366" s="29" t="s">
        <v>361</v>
      </c>
      <c r="AV366" s="29" t="s">
        <v>361</v>
      </c>
      <c r="AW366" s="29" t="s">
        <v>361</v>
      </c>
      <c r="AX366" s="29" t="s">
        <v>361</v>
      </c>
      <c r="AY366" s="29" t="s">
        <v>361</v>
      </c>
      <c r="AZ366" s="29" t="s">
        <v>361</v>
      </c>
      <c r="BA366" s="29" t="s">
        <v>361</v>
      </c>
      <c r="BB366" s="29" t="s">
        <v>361</v>
      </c>
      <c r="BC366" s="29" t="s">
        <v>361</v>
      </c>
      <c r="BD366" s="29" t="s">
        <v>361</v>
      </c>
      <c r="BE366" s="29" t="s">
        <v>361</v>
      </c>
      <c r="BF366" s="29" t="s">
        <v>361</v>
      </c>
      <c r="BG366" s="29" t="s">
        <v>361</v>
      </c>
      <c r="BH366" s="29" t="s">
        <v>361</v>
      </c>
      <c r="BI366" s="29" t="s">
        <v>361</v>
      </c>
      <c r="BJ366" s="29" t="s">
        <v>361</v>
      </c>
      <c r="BK366" s="29" t="s">
        <v>361</v>
      </c>
      <c r="BL366" s="29" t="s">
        <v>361</v>
      </c>
      <c r="BM366" s="29" t="s">
        <v>361</v>
      </c>
      <c r="BN366" s="29" t="s">
        <v>361</v>
      </c>
      <c r="BO366" s="29" t="s">
        <v>361</v>
      </c>
      <c r="BP366" s="29" t="s">
        <v>361</v>
      </c>
      <c r="BQ366" s="29" t="s">
        <v>361</v>
      </c>
      <c r="BR366" s="29" t="s">
        <v>361</v>
      </c>
      <c r="BS366" s="29" t="s">
        <v>361</v>
      </c>
      <c r="BT366" s="29" t="s">
        <v>361</v>
      </c>
      <c r="BU366" s="29" t="s">
        <v>361</v>
      </c>
      <c r="BV366" s="29" t="s">
        <v>361</v>
      </c>
      <c r="BW366" s="29" t="s">
        <v>361</v>
      </c>
      <c r="BX366" s="29" t="s">
        <v>361</v>
      </c>
      <c r="BY366" s="29" t="s">
        <v>361</v>
      </c>
      <c r="BZ366" s="29" t="s">
        <v>361</v>
      </c>
      <c r="CA366" s="29" t="s">
        <v>361</v>
      </c>
      <c r="CB366" s="29" t="s">
        <v>361</v>
      </c>
      <c r="CC366" s="29" t="s">
        <v>361</v>
      </c>
      <c r="CD366" s="29" t="s">
        <v>361</v>
      </c>
      <c r="CE366" s="29" t="s">
        <v>361</v>
      </c>
      <c r="CF366" s="29" t="s">
        <v>361</v>
      </c>
      <c r="CG366" s="29" t="s">
        <v>361</v>
      </c>
      <c r="CH366" s="29" t="s">
        <v>361</v>
      </c>
      <c r="CI366" s="29" t="s">
        <v>361</v>
      </c>
      <c r="CJ366" s="29" t="s">
        <v>361</v>
      </c>
      <c r="CK366" s="29" t="s">
        <v>361</v>
      </c>
      <c r="CL366" s="29" t="s">
        <v>361</v>
      </c>
      <c r="CM366" s="29" t="s">
        <v>361</v>
      </c>
      <c r="CN366" s="29" t="s">
        <v>361</v>
      </c>
      <c r="CO366" s="29" t="s">
        <v>361</v>
      </c>
      <c r="CP366" s="29" t="s">
        <v>361</v>
      </c>
      <c r="CQ366" s="29" t="s">
        <v>361</v>
      </c>
      <c r="CR366" s="29" t="s">
        <v>361</v>
      </c>
      <c r="CS366" s="29" t="s">
        <v>361</v>
      </c>
      <c r="CT366" s="29" t="s">
        <v>361</v>
      </c>
    </row>
    <row r="367" spans="1:98" ht="51.75" hidden="1" customHeight="1">
      <c r="A367" s="21">
        <v>361</v>
      </c>
      <c r="B367" s="24">
        <v>451</v>
      </c>
      <c r="C367" s="50" t="s">
        <v>74</v>
      </c>
      <c r="D367" s="55" t="s">
        <v>10</v>
      </c>
      <c r="E367" s="50" t="s">
        <v>124</v>
      </c>
      <c r="F367" s="55" t="s">
        <v>12</v>
      </c>
      <c r="G367" s="50" t="s">
        <v>124</v>
      </c>
      <c r="H367" s="50" t="s">
        <v>1061</v>
      </c>
      <c r="I367" s="52" t="s">
        <v>780</v>
      </c>
      <c r="J367" s="24" t="s">
        <v>497</v>
      </c>
      <c r="K367" s="55" t="s">
        <v>372</v>
      </c>
      <c r="L367" s="24" t="s">
        <v>298</v>
      </c>
      <c r="M367" s="24" t="s">
        <v>186</v>
      </c>
      <c r="N367" s="24"/>
      <c r="O367" s="24"/>
      <c r="P367" s="24" t="s">
        <v>186</v>
      </c>
      <c r="Q367" s="24"/>
      <c r="R367" s="24"/>
      <c r="S367" s="21"/>
      <c r="T367" s="24"/>
      <c r="U367" s="24"/>
      <c r="V367" s="24"/>
      <c r="W367" s="24"/>
      <c r="X367" s="24"/>
      <c r="Y367" s="28">
        <f t="shared" si="113"/>
        <v>1</v>
      </c>
      <c r="Z367" s="24"/>
      <c r="AA367" s="91"/>
      <c r="AB367" s="24"/>
      <c r="AC367" s="24"/>
      <c r="AD367" s="24"/>
      <c r="AE367" s="24"/>
      <c r="AF367" s="24"/>
      <c r="AG367" s="24" t="s">
        <v>757</v>
      </c>
      <c r="AH367" s="24" t="s">
        <v>757</v>
      </c>
      <c r="AI367" s="24" t="s">
        <v>757</v>
      </c>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v>2</v>
      </c>
      <c r="BL367" s="24">
        <v>2</v>
      </c>
      <c r="BM367" s="24">
        <v>2</v>
      </c>
      <c r="BN367" s="24">
        <v>2</v>
      </c>
      <c r="BO367" s="24">
        <v>2</v>
      </c>
      <c r="BP367" s="24">
        <v>2</v>
      </c>
      <c r="BQ367" s="24">
        <v>2</v>
      </c>
      <c r="BR367" s="24">
        <v>2</v>
      </c>
      <c r="BS367" s="24">
        <v>2</v>
      </c>
      <c r="BT367" s="24">
        <v>2</v>
      </c>
      <c r="BU367" s="24">
        <v>2</v>
      </c>
      <c r="BV367" s="24">
        <v>2</v>
      </c>
      <c r="BW367" s="24">
        <v>2</v>
      </c>
      <c r="BX367" s="24">
        <v>2</v>
      </c>
      <c r="BY367" s="24">
        <v>2</v>
      </c>
      <c r="BZ367" s="24">
        <v>2</v>
      </c>
      <c r="CA367" s="24">
        <v>2</v>
      </c>
      <c r="CB367" s="24">
        <v>2</v>
      </c>
      <c r="CC367" s="24">
        <v>2</v>
      </c>
      <c r="CD367" s="24">
        <v>2</v>
      </c>
      <c r="CE367" s="24">
        <v>2</v>
      </c>
      <c r="CF367" s="24">
        <v>2</v>
      </c>
      <c r="CG367" s="24">
        <v>2</v>
      </c>
      <c r="CH367" s="24">
        <v>2</v>
      </c>
      <c r="CI367" s="24">
        <v>2</v>
      </c>
      <c r="CJ367" s="24">
        <v>2</v>
      </c>
      <c r="CK367" s="24">
        <v>2</v>
      </c>
      <c r="CL367" s="24">
        <v>2</v>
      </c>
      <c r="CM367" s="57">
        <f>COUNTIF($BK367:$CL367,2)</f>
        <v>28</v>
      </c>
      <c r="CN367" s="67">
        <f>CM367/COUNTA($BK367:$CL367)</f>
        <v>1</v>
      </c>
      <c r="CO367" s="57">
        <f>COUNTIF($BK367:$CL367,1)</f>
        <v>0</v>
      </c>
      <c r="CP367" s="67">
        <f>CO367/COUNTA($BK367:$CL367)</f>
        <v>0</v>
      </c>
      <c r="CQ367" s="57">
        <f>COUNTIF($BK367:$CL367,0)</f>
        <v>0</v>
      </c>
      <c r="CR367" s="67">
        <f>CQ367/COUNTA($BK367:$CL367)</f>
        <v>0</v>
      </c>
      <c r="CS367" s="57">
        <f>(((CM367*2)+(CO367*1)+(CQ367*0)))/COUNTA($BK367:$CL367)</f>
        <v>2</v>
      </c>
      <c r="CT367" s="57" t="str">
        <f t="shared" si="112"/>
        <v>Đạt mục tiêu</v>
      </c>
    </row>
    <row r="368" spans="1:98" ht="69" hidden="1" customHeight="1">
      <c r="A368" s="21">
        <v>362</v>
      </c>
      <c r="B368" s="24">
        <v>454</v>
      </c>
      <c r="C368" s="50" t="s">
        <v>75</v>
      </c>
      <c r="D368" s="55" t="s">
        <v>10</v>
      </c>
      <c r="E368" s="50" t="s">
        <v>76</v>
      </c>
      <c r="F368" s="55" t="s">
        <v>12</v>
      </c>
      <c r="G368" s="50" t="s">
        <v>659</v>
      </c>
      <c r="H368" s="142" t="s">
        <v>1265</v>
      </c>
      <c r="I368" s="52" t="s">
        <v>780</v>
      </c>
      <c r="J368" s="24" t="s">
        <v>497</v>
      </c>
      <c r="K368" s="55" t="s">
        <v>372</v>
      </c>
      <c r="L368" s="24" t="s">
        <v>298</v>
      </c>
      <c r="M368" s="24" t="s">
        <v>186</v>
      </c>
      <c r="N368" s="24"/>
      <c r="O368" s="24"/>
      <c r="P368" s="24" t="s">
        <v>186</v>
      </c>
      <c r="Q368" s="24"/>
      <c r="R368" s="24"/>
      <c r="S368" s="21"/>
      <c r="T368" s="24"/>
      <c r="U368" s="24"/>
      <c r="V368" s="24"/>
      <c r="W368" s="24"/>
      <c r="X368" s="24"/>
      <c r="Y368" s="28">
        <f t="shared" si="113"/>
        <v>1</v>
      </c>
      <c r="Z368" s="24"/>
      <c r="AA368" s="91">
        <v>1</v>
      </c>
      <c r="AB368" s="24"/>
      <c r="AC368" s="24"/>
      <c r="AD368" s="24"/>
      <c r="AE368" s="24"/>
      <c r="AF368" s="24"/>
      <c r="AG368" s="24"/>
      <c r="AH368" s="24"/>
      <c r="AI368" s="24" t="s">
        <v>754</v>
      </c>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v>2</v>
      </c>
      <c r="BL368" s="24">
        <v>2</v>
      </c>
      <c r="BM368" s="24">
        <v>2</v>
      </c>
      <c r="BN368" s="24">
        <v>2</v>
      </c>
      <c r="BO368" s="24">
        <v>2</v>
      </c>
      <c r="BP368" s="24">
        <v>2</v>
      </c>
      <c r="BQ368" s="24">
        <v>2</v>
      </c>
      <c r="BR368" s="24">
        <v>2</v>
      </c>
      <c r="BS368" s="24">
        <v>2</v>
      </c>
      <c r="BT368" s="24">
        <v>2</v>
      </c>
      <c r="BU368" s="24">
        <v>2</v>
      </c>
      <c r="BV368" s="24">
        <v>2</v>
      </c>
      <c r="BW368" s="24">
        <v>2</v>
      </c>
      <c r="BX368" s="24">
        <v>2</v>
      </c>
      <c r="BY368" s="24">
        <v>2</v>
      </c>
      <c r="BZ368" s="24">
        <v>2</v>
      </c>
      <c r="CA368" s="24">
        <v>2</v>
      </c>
      <c r="CB368" s="24">
        <v>2</v>
      </c>
      <c r="CC368" s="24">
        <v>2</v>
      </c>
      <c r="CD368" s="24">
        <v>2</v>
      </c>
      <c r="CE368" s="24">
        <v>2</v>
      </c>
      <c r="CF368" s="24">
        <v>2</v>
      </c>
      <c r="CG368" s="24">
        <v>2</v>
      </c>
      <c r="CH368" s="24">
        <v>2</v>
      </c>
      <c r="CI368" s="24">
        <v>2</v>
      </c>
      <c r="CJ368" s="24">
        <v>2</v>
      </c>
      <c r="CK368" s="24">
        <v>2</v>
      </c>
      <c r="CL368" s="24">
        <v>2</v>
      </c>
      <c r="CM368" s="57">
        <f>COUNTIF($BK368:$CL368,2)</f>
        <v>28</v>
      </c>
      <c r="CN368" s="67">
        <f>CM368/COUNTA($BK368:$CL368)</f>
        <v>1</v>
      </c>
      <c r="CO368" s="57">
        <f>COUNTIF($BK368:$CL368,1)</f>
        <v>0</v>
      </c>
      <c r="CP368" s="67">
        <f>CO368/COUNTA($BK368:$CL368)</f>
        <v>0</v>
      </c>
      <c r="CQ368" s="57">
        <f>COUNTIF($BK368:$CL368,0)</f>
        <v>0</v>
      </c>
      <c r="CR368" s="67">
        <f>CQ368/COUNTA($BK368:$CL368)</f>
        <v>0</v>
      </c>
      <c r="CS368" s="57">
        <f>(((CM368*2)+(CO368*1)+(CQ368*0)))/COUNTA($BK368:$CL368)</f>
        <v>2</v>
      </c>
      <c r="CT368" s="57" t="str">
        <f t="shared" si="112"/>
        <v>Đạt mục tiêu</v>
      </c>
    </row>
    <row r="369" spans="1:101" ht="24" customHeight="1">
      <c r="A369" s="21">
        <v>63</v>
      </c>
      <c r="B369" s="28">
        <v>462</v>
      </c>
      <c r="C369" s="198" t="s">
        <v>261</v>
      </c>
      <c r="D369" s="259"/>
      <c r="E369" s="259"/>
      <c r="F369" s="259"/>
      <c r="G369" s="199"/>
      <c r="H369" s="200"/>
      <c r="I369" s="29" t="s">
        <v>361</v>
      </c>
      <c r="J369" s="29" t="s">
        <v>361</v>
      </c>
      <c r="K369" s="29" t="s">
        <v>361</v>
      </c>
      <c r="L369" s="29" t="s">
        <v>361</v>
      </c>
      <c r="M369" s="29" t="s">
        <v>361</v>
      </c>
      <c r="N369" s="29" t="s">
        <v>361</v>
      </c>
      <c r="O369" s="29" t="s">
        <v>361</v>
      </c>
      <c r="P369" s="29" t="s">
        <v>361</v>
      </c>
      <c r="Q369" s="29" t="s">
        <v>361</v>
      </c>
      <c r="R369" s="29" t="s">
        <v>361</v>
      </c>
      <c r="S369" s="31" t="s">
        <v>361</v>
      </c>
      <c r="T369" s="29" t="s">
        <v>361</v>
      </c>
      <c r="U369" s="29" t="s">
        <v>361</v>
      </c>
      <c r="V369" s="29" t="s">
        <v>361</v>
      </c>
      <c r="W369" s="29" t="s">
        <v>361</v>
      </c>
      <c r="X369" s="29" t="s">
        <v>361</v>
      </c>
      <c r="Y369" s="28">
        <f t="shared" si="113"/>
        <v>0</v>
      </c>
      <c r="Z369" s="29"/>
      <c r="AA369" s="91">
        <f>SUM(AA370:AA382)</f>
        <v>5</v>
      </c>
      <c r="AB369" s="29" t="s">
        <v>361</v>
      </c>
      <c r="AC369" s="29" t="s">
        <v>361</v>
      </c>
      <c r="AD369" s="29" t="s">
        <v>361</v>
      </c>
      <c r="AE369" s="29" t="s">
        <v>361</v>
      </c>
      <c r="AF369" s="29" t="s">
        <v>361</v>
      </c>
      <c r="AG369" s="29" t="s">
        <v>361</v>
      </c>
      <c r="AH369" s="29" t="s">
        <v>361</v>
      </c>
      <c r="AI369" s="29" t="s">
        <v>361</v>
      </c>
      <c r="AJ369" s="29" t="s">
        <v>361</v>
      </c>
      <c r="AK369" s="29" t="s">
        <v>361</v>
      </c>
      <c r="AL369" s="29" t="s">
        <v>361</v>
      </c>
      <c r="AM369" s="29" t="s">
        <v>361</v>
      </c>
      <c r="AN369" s="29" t="s">
        <v>361</v>
      </c>
      <c r="AO369" s="29" t="s">
        <v>361</v>
      </c>
      <c r="AP369" s="29" t="s">
        <v>361</v>
      </c>
      <c r="AQ369" s="29" t="s">
        <v>361</v>
      </c>
      <c r="AR369" s="29" t="s">
        <v>361</v>
      </c>
      <c r="AS369" s="29" t="s">
        <v>361</v>
      </c>
      <c r="AT369" s="29" t="s">
        <v>361</v>
      </c>
      <c r="AU369" s="29" t="s">
        <v>361</v>
      </c>
      <c r="AV369" s="29" t="s">
        <v>361</v>
      </c>
      <c r="AW369" s="29" t="s">
        <v>361</v>
      </c>
      <c r="AX369" s="29" t="s">
        <v>361</v>
      </c>
      <c r="AY369" s="29" t="s">
        <v>361</v>
      </c>
      <c r="AZ369" s="29" t="s">
        <v>361</v>
      </c>
      <c r="BA369" s="29" t="s">
        <v>361</v>
      </c>
      <c r="BB369" s="29" t="s">
        <v>361</v>
      </c>
      <c r="BC369" s="29" t="s">
        <v>361</v>
      </c>
      <c r="BD369" s="29" t="s">
        <v>361</v>
      </c>
      <c r="BE369" s="29" t="s">
        <v>361</v>
      </c>
      <c r="BF369" s="29" t="s">
        <v>361</v>
      </c>
      <c r="BG369" s="29" t="s">
        <v>361</v>
      </c>
      <c r="BH369" s="29" t="s">
        <v>361</v>
      </c>
      <c r="BI369" s="29" t="s">
        <v>361</v>
      </c>
      <c r="BJ369" s="29" t="s">
        <v>361</v>
      </c>
      <c r="BK369" s="29" t="s">
        <v>361</v>
      </c>
      <c r="BL369" s="29" t="s">
        <v>361</v>
      </c>
      <c r="BM369" s="29" t="s">
        <v>361</v>
      </c>
      <c r="BN369" s="29" t="s">
        <v>361</v>
      </c>
      <c r="BO369" s="29" t="s">
        <v>361</v>
      </c>
      <c r="BP369" s="29" t="s">
        <v>361</v>
      </c>
      <c r="BQ369" s="29" t="s">
        <v>361</v>
      </c>
      <c r="BR369" s="29" t="s">
        <v>361</v>
      </c>
      <c r="BS369" s="29" t="s">
        <v>361</v>
      </c>
      <c r="BT369" s="29" t="s">
        <v>361</v>
      </c>
      <c r="BU369" s="29" t="s">
        <v>361</v>
      </c>
      <c r="BV369" s="29" t="s">
        <v>361</v>
      </c>
      <c r="BW369" s="29" t="s">
        <v>361</v>
      </c>
      <c r="BX369" s="29" t="s">
        <v>361</v>
      </c>
      <c r="BY369" s="29" t="s">
        <v>361</v>
      </c>
      <c r="BZ369" s="29" t="s">
        <v>361</v>
      </c>
      <c r="CA369" s="29" t="s">
        <v>361</v>
      </c>
      <c r="CB369" s="29" t="s">
        <v>361</v>
      </c>
      <c r="CC369" s="29" t="s">
        <v>361</v>
      </c>
      <c r="CD369" s="29" t="s">
        <v>361</v>
      </c>
      <c r="CE369" s="29" t="s">
        <v>361</v>
      </c>
      <c r="CF369" s="29" t="s">
        <v>361</v>
      </c>
      <c r="CG369" s="29" t="s">
        <v>361</v>
      </c>
      <c r="CH369" s="29" t="s">
        <v>361</v>
      </c>
      <c r="CI369" s="29" t="s">
        <v>361</v>
      </c>
      <c r="CJ369" s="29" t="s">
        <v>361</v>
      </c>
      <c r="CK369" s="29" t="s">
        <v>361</v>
      </c>
      <c r="CL369" s="29" t="s">
        <v>361</v>
      </c>
      <c r="CM369" s="29" t="s">
        <v>361</v>
      </c>
      <c r="CN369" s="29" t="s">
        <v>361</v>
      </c>
      <c r="CO369" s="29" t="s">
        <v>361</v>
      </c>
      <c r="CP369" s="29" t="s">
        <v>361</v>
      </c>
      <c r="CQ369" s="29" t="s">
        <v>361</v>
      </c>
      <c r="CR369" s="29" t="s">
        <v>361</v>
      </c>
      <c r="CS369" s="29" t="s">
        <v>361</v>
      </c>
      <c r="CT369" s="29" t="s">
        <v>361</v>
      </c>
    </row>
    <row r="370" spans="1:101" ht="86.25" hidden="1" customHeight="1">
      <c r="A370" s="21">
        <v>364</v>
      </c>
      <c r="B370" s="24">
        <v>465</v>
      </c>
      <c r="C370" s="50" t="s">
        <v>225</v>
      </c>
      <c r="D370" s="55" t="s">
        <v>10</v>
      </c>
      <c r="E370" s="50" t="s">
        <v>226</v>
      </c>
      <c r="F370" s="55" t="s">
        <v>11</v>
      </c>
      <c r="G370" s="50" t="s">
        <v>226</v>
      </c>
      <c r="H370" s="50" t="s">
        <v>1340</v>
      </c>
      <c r="I370" s="52" t="s">
        <v>780</v>
      </c>
      <c r="J370" s="24" t="s">
        <v>497</v>
      </c>
      <c r="K370" s="55" t="s">
        <v>372</v>
      </c>
      <c r="L370" s="24" t="s">
        <v>298</v>
      </c>
      <c r="M370" s="24" t="s">
        <v>186</v>
      </c>
      <c r="N370" s="24"/>
      <c r="O370" s="24"/>
      <c r="P370" s="24" t="s">
        <v>186</v>
      </c>
      <c r="Q370" s="24"/>
      <c r="R370" s="24"/>
      <c r="S370" s="21"/>
      <c r="T370" s="24"/>
      <c r="U370" s="24"/>
      <c r="V370" s="24"/>
      <c r="W370" s="24"/>
      <c r="X370" s="24"/>
      <c r="Y370" s="28">
        <f t="shared" si="113"/>
        <v>1</v>
      </c>
      <c r="Z370" s="24"/>
      <c r="AA370" s="91"/>
      <c r="AB370" s="24"/>
      <c r="AC370" s="24"/>
      <c r="AD370" s="24"/>
      <c r="AE370" s="24"/>
      <c r="AF370" s="24"/>
      <c r="AG370" s="24" t="s">
        <v>757</v>
      </c>
      <c r="AH370" s="24" t="s">
        <v>757</v>
      </c>
      <c r="AI370" s="24" t="s">
        <v>757</v>
      </c>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v>2</v>
      </c>
      <c r="BL370" s="24">
        <v>2</v>
      </c>
      <c r="BM370" s="24">
        <v>2</v>
      </c>
      <c r="BN370" s="24">
        <v>2</v>
      </c>
      <c r="BO370" s="24">
        <v>2</v>
      </c>
      <c r="BP370" s="24">
        <v>2</v>
      </c>
      <c r="BQ370" s="24">
        <v>2</v>
      </c>
      <c r="BR370" s="24">
        <v>2</v>
      </c>
      <c r="BS370" s="24">
        <v>2</v>
      </c>
      <c r="BT370" s="24">
        <v>2</v>
      </c>
      <c r="BU370" s="24">
        <v>2</v>
      </c>
      <c r="BV370" s="24">
        <v>2</v>
      </c>
      <c r="BW370" s="24">
        <v>2</v>
      </c>
      <c r="BX370" s="24">
        <v>2</v>
      </c>
      <c r="BY370" s="24">
        <v>2</v>
      </c>
      <c r="BZ370" s="24">
        <v>2</v>
      </c>
      <c r="CA370" s="24">
        <v>2</v>
      </c>
      <c r="CB370" s="24">
        <v>2</v>
      </c>
      <c r="CC370" s="24">
        <v>2</v>
      </c>
      <c r="CD370" s="24">
        <v>2</v>
      </c>
      <c r="CE370" s="24">
        <v>2</v>
      </c>
      <c r="CF370" s="24">
        <v>2</v>
      </c>
      <c r="CG370" s="24">
        <v>2</v>
      </c>
      <c r="CH370" s="24">
        <v>2</v>
      </c>
      <c r="CI370" s="24">
        <v>2</v>
      </c>
      <c r="CJ370" s="24">
        <v>2</v>
      </c>
      <c r="CK370" s="24">
        <v>2</v>
      </c>
      <c r="CL370" s="24">
        <v>2</v>
      </c>
      <c r="CM370" s="57">
        <f t="shared" ref="CM370:CM382" si="121">COUNTIF($BK370:$CL370,2)</f>
        <v>28</v>
      </c>
      <c r="CN370" s="67">
        <f t="shared" ref="CN370:CN382" si="122">CM370/COUNTA($BK370:$CL370)</f>
        <v>1</v>
      </c>
      <c r="CO370" s="57">
        <f t="shared" ref="CO370:CO382" si="123">COUNTIF($BK370:$CL370,1)</f>
        <v>0</v>
      </c>
      <c r="CP370" s="67">
        <f t="shared" ref="CP370:CP382" si="124">CO370/COUNTA($BK370:$CL370)</f>
        <v>0</v>
      </c>
      <c r="CQ370" s="57">
        <f t="shared" ref="CQ370:CQ382" si="125">COUNTIF($BK370:$CL370,0)</f>
        <v>0</v>
      </c>
      <c r="CR370" s="67">
        <f t="shared" ref="CR370:CR382" si="126">CQ370/COUNTA($BK370:$CL370)</f>
        <v>0</v>
      </c>
      <c r="CS370" s="57">
        <f t="shared" ref="CS370:CS382" si="127">(((CM370*2)+(CO370*1)+(CQ370*0)))/COUNTA($BK370:$CL370)</f>
        <v>2</v>
      </c>
      <c r="CT370" s="57" t="str">
        <f t="shared" si="112"/>
        <v>Đạt mục tiêu</v>
      </c>
    </row>
    <row r="371" spans="1:101" ht="46.5" hidden="1" customHeight="1">
      <c r="A371" s="21">
        <v>365</v>
      </c>
      <c r="B371" s="24"/>
      <c r="C371" s="181" t="s">
        <v>227</v>
      </c>
      <c r="D371" s="126" t="s">
        <v>10</v>
      </c>
      <c r="E371" s="222" t="s">
        <v>1165</v>
      </c>
      <c r="F371" s="126" t="s">
        <v>12</v>
      </c>
      <c r="G371" s="41" t="s">
        <v>1166</v>
      </c>
      <c r="H371" s="41" t="s">
        <v>1326</v>
      </c>
      <c r="I371" s="34" t="s">
        <v>780</v>
      </c>
      <c r="J371" s="21" t="s">
        <v>497</v>
      </c>
      <c r="K371" s="118" t="s">
        <v>372</v>
      </c>
      <c r="L371" s="21" t="s">
        <v>298</v>
      </c>
      <c r="M371" s="21" t="s">
        <v>186</v>
      </c>
      <c r="N371" s="21"/>
      <c r="O371" s="21" t="s">
        <v>186</v>
      </c>
      <c r="P371" s="21"/>
      <c r="Q371" s="21"/>
      <c r="R371" s="21"/>
      <c r="S371" s="21"/>
      <c r="T371" s="21"/>
      <c r="U371" s="21"/>
      <c r="V371" s="21"/>
      <c r="W371" s="21"/>
      <c r="X371" s="21"/>
      <c r="Y371" s="124">
        <f t="shared" si="113"/>
        <v>1</v>
      </c>
      <c r="Z371" s="21"/>
      <c r="AA371" s="125"/>
      <c r="AB371" s="21"/>
      <c r="AC371" s="21"/>
      <c r="AD371" s="21"/>
      <c r="AE371" s="21" t="s">
        <v>757</v>
      </c>
      <c r="AF371" s="21" t="s">
        <v>757</v>
      </c>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4"/>
      <c r="BH371" s="24"/>
      <c r="BI371" s="24"/>
      <c r="BJ371" s="24"/>
      <c r="BK371" s="24">
        <v>2</v>
      </c>
      <c r="BL371" s="24">
        <v>2</v>
      </c>
      <c r="BM371" s="24">
        <v>2</v>
      </c>
      <c r="BN371" s="24">
        <v>2</v>
      </c>
      <c r="BO371" s="24">
        <v>2</v>
      </c>
      <c r="BP371" s="24">
        <v>2</v>
      </c>
      <c r="BQ371" s="24">
        <v>2</v>
      </c>
      <c r="BR371" s="24">
        <v>2</v>
      </c>
      <c r="BS371" s="24">
        <v>2</v>
      </c>
      <c r="BT371" s="24">
        <v>2</v>
      </c>
      <c r="BU371" s="24">
        <v>2</v>
      </c>
      <c r="BV371" s="24">
        <v>2</v>
      </c>
      <c r="BW371" s="24">
        <v>2</v>
      </c>
      <c r="BX371" s="24">
        <v>2</v>
      </c>
      <c r="BY371" s="24">
        <v>2</v>
      </c>
      <c r="BZ371" s="24">
        <v>2</v>
      </c>
      <c r="CA371" s="24">
        <v>2</v>
      </c>
      <c r="CB371" s="24">
        <v>2</v>
      </c>
      <c r="CC371" s="24">
        <v>2</v>
      </c>
      <c r="CD371" s="24">
        <v>2</v>
      </c>
      <c r="CE371" s="24">
        <v>2</v>
      </c>
      <c r="CF371" s="24">
        <v>2</v>
      </c>
      <c r="CG371" s="24">
        <v>2</v>
      </c>
      <c r="CH371" s="24">
        <v>2</v>
      </c>
      <c r="CI371" s="24">
        <v>2</v>
      </c>
      <c r="CJ371" s="24">
        <v>2</v>
      </c>
      <c r="CK371" s="24">
        <v>2</v>
      </c>
      <c r="CL371" s="24">
        <v>2</v>
      </c>
      <c r="CM371" s="57">
        <f t="shared" si="121"/>
        <v>28</v>
      </c>
      <c r="CN371" s="67">
        <f t="shared" si="122"/>
        <v>1</v>
      </c>
      <c r="CO371" s="57">
        <f t="shared" si="123"/>
        <v>0</v>
      </c>
      <c r="CP371" s="67">
        <f t="shared" si="124"/>
        <v>0</v>
      </c>
      <c r="CQ371" s="57">
        <f t="shared" si="125"/>
        <v>0</v>
      </c>
      <c r="CR371" s="67">
        <f t="shared" si="126"/>
        <v>0</v>
      </c>
      <c r="CS371" s="57">
        <f t="shared" si="127"/>
        <v>2</v>
      </c>
      <c r="CT371" s="57" t="str">
        <f>IF(CS371&gt;=1.6,"Đạt mục tiêu",IF(CS371&gt;=1,"Cần cố gắng","Chưa đạt"))</f>
        <v>Đạt mục tiêu</v>
      </c>
    </row>
    <row r="372" spans="1:101" ht="46.5" hidden="1" customHeight="1">
      <c r="A372" s="21">
        <v>366</v>
      </c>
      <c r="B372" s="24"/>
      <c r="C372" s="190"/>
      <c r="D372" s="126" t="s">
        <v>10</v>
      </c>
      <c r="E372" s="223"/>
      <c r="F372" s="126" t="s">
        <v>12</v>
      </c>
      <c r="G372" s="41" t="s">
        <v>1414</v>
      </c>
      <c r="H372" s="142" t="s">
        <v>1415</v>
      </c>
      <c r="I372" s="34" t="s">
        <v>780</v>
      </c>
      <c r="J372" s="21" t="s">
        <v>497</v>
      </c>
      <c r="K372" s="118" t="s">
        <v>372</v>
      </c>
      <c r="L372" s="21" t="s">
        <v>298</v>
      </c>
      <c r="M372" s="21" t="s">
        <v>186</v>
      </c>
      <c r="N372" s="21"/>
      <c r="O372" s="21"/>
      <c r="P372" s="21" t="s">
        <v>186</v>
      </c>
      <c r="Q372" s="21"/>
      <c r="R372" s="21"/>
      <c r="S372" s="21"/>
      <c r="T372" s="21"/>
      <c r="U372" s="21"/>
      <c r="V372" s="21"/>
      <c r="W372" s="21"/>
      <c r="X372" s="21"/>
      <c r="Y372" s="124">
        <f t="shared" si="113"/>
        <v>1</v>
      </c>
      <c r="Z372" s="21"/>
      <c r="AA372" s="125"/>
      <c r="AB372" s="21"/>
      <c r="AC372" s="21"/>
      <c r="AD372" s="21"/>
      <c r="AE372" s="21"/>
      <c r="AF372" s="21"/>
      <c r="AG372" s="21"/>
      <c r="AH372" s="21" t="s">
        <v>754</v>
      </c>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4"/>
      <c r="BH372" s="24"/>
      <c r="BI372" s="24"/>
      <c r="BJ372" s="24"/>
      <c r="BK372" s="24">
        <v>2</v>
      </c>
      <c r="BL372" s="24">
        <v>2</v>
      </c>
      <c r="BM372" s="24">
        <v>2</v>
      </c>
      <c r="BN372" s="24">
        <v>2</v>
      </c>
      <c r="BO372" s="24">
        <v>2</v>
      </c>
      <c r="BP372" s="24">
        <v>2</v>
      </c>
      <c r="BQ372" s="24">
        <v>2</v>
      </c>
      <c r="BR372" s="24">
        <v>2</v>
      </c>
      <c r="BS372" s="24">
        <v>2</v>
      </c>
      <c r="BT372" s="24">
        <v>2</v>
      </c>
      <c r="BU372" s="24">
        <v>2</v>
      </c>
      <c r="BV372" s="24">
        <v>2</v>
      </c>
      <c r="BW372" s="24">
        <v>2</v>
      </c>
      <c r="BX372" s="24">
        <v>1</v>
      </c>
      <c r="BY372" s="24">
        <v>2</v>
      </c>
      <c r="BZ372" s="24">
        <v>1</v>
      </c>
      <c r="CA372" s="24">
        <v>2</v>
      </c>
      <c r="CB372" s="24">
        <v>2</v>
      </c>
      <c r="CC372" s="24">
        <v>2</v>
      </c>
      <c r="CD372" s="24">
        <v>2</v>
      </c>
      <c r="CE372" s="24">
        <v>2</v>
      </c>
      <c r="CF372" s="24">
        <v>2</v>
      </c>
      <c r="CG372" s="24">
        <v>2</v>
      </c>
      <c r="CH372" s="24">
        <v>2</v>
      </c>
      <c r="CI372" s="24">
        <v>2</v>
      </c>
      <c r="CJ372" s="24">
        <v>2</v>
      </c>
      <c r="CK372" s="24">
        <v>1</v>
      </c>
      <c r="CL372" s="24">
        <v>1</v>
      </c>
      <c r="CM372" s="57"/>
      <c r="CN372" s="67"/>
      <c r="CO372" s="57"/>
      <c r="CP372" s="67"/>
      <c r="CQ372" s="57"/>
      <c r="CR372" s="67"/>
      <c r="CS372" s="57"/>
      <c r="CT372" s="57"/>
    </row>
    <row r="373" spans="1:101" s="117" customFormat="1" ht="45.75" hidden="1" customHeight="1">
      <c r="A373" s="21">
        <v>367</v>
      </c>
      <c r="B373" s="113"/>
      <c r="C373" s="190"/>
      <c r="D373" s="126" t="s">
        <v>10</v>
      </c>
      <c r="E373" s="223"/>
      <c r="F373" s="126" t="s">
        <v>12</v>
      </c>
      <c r="G373" s="41" t="s">
        <v>1167</v>
      </c>
      <c r="H373" s="142" t="s">
        <v>1272</v>
      </c>
      <c r="I373" s="34" t="s">
        <v>780</v>
      </c>
      <c r="J373" s="21" t="s">
        <v>497</v>
      </c>
      <c r="K373" s="118" t="s">
        <v>372</v>
      </c>
      <c r="L373" s="21" t="s">
        <v>298</v>
      </c>
      <c r="M373" s="21" t="s">
        <v>186</v>
      </c>
      <c r="N373" s="21"/>
      <c r="O373" s="21"/>
      <c r="P373" s="21"/>
      <c r="Q373" s="21" t="s">
        <v>186</v>
      </c>
      <c r="R373" s="21"/>
      <c r="S373" s="21"/>
      <c r="T373" s="21"/>
      <c r="U373" s="21"/>
      <c r="V373" s="21"/>
      <c r="W373" s="21"/>
      <c r="X373" s="21"/>
      <c r="Y373" s="124">
        <f t="shared" si="113"/>
        <v>1</v>
      </c>
      <c r="Z373" s="21"/>
      <c r="AA373" s="125">
        <v>1</v>
      </c>
      <c r="AB373" s="21"/>
      <c r="AC373" s="21"/>
      <c r="AD373" s="21"/>
      <c r="AE373" s="21"/>
      <c r="AF373" s="21"/>
      <c r="AG373" s="21"/>
      <c r="AH373" s="21"/>
      <c r="AI373" s="21"/>
      <c r="AJ373" s="21"/>
      <c r="AK373" s="21"/>
      <c r="AL373" s="21"/>
      <c r="AM373" s="21" t="s">
        <v>754</v>
      </c>
      <c r="AN373" s="21"/>
      <c r="AO373" s="21"/>
      <c r="AP373" s="21"/>
      <c r="AQ373" s="21"/>
      <c r="AR373" s="21"/>
      <c r="AS373" s="21"/>
      <c r="AT373" s="21"/>
      <c r="AU373" s="21"/>
      <c r="AV373" s="21"/>
      <c r="AW373" s="21"/>
      <c r="AX373" s="21"/>
      <c r="AY373" s="21"/>
      <c r="AZ373" s="21"/>
      <c r="BA373" s="21"/>
      <c r="BB373" s="21"/>
      <c r="BC373" s="21"/>
      <c r="BD373" s="21"/>
      <c r="BE373" s="21"/>
      <c r="BF373" s="21"/>
      <c r="BG373" s="113"/>
      <c r="BH373" s="113"/>
      <c r="BI373" s="113"/>
      <c r="BJ373" s="113"/>
      <c r="BK373" s="113">
        <v>2</v>
      </c>
      <c r="BL373" s="113">
        <v>2</v>
      </c>
      <c r="BM373" s="113">
        <v>2</v>
      </c>
      <c r="BN373" s="113">
        <v>2</v>
      </c>
      <c r="BO373" s="113">
        <v>2</v>
      </c>
      <c r="BP373" s="113">
        <v>2</v>
      </c>
      <c r="BQ373" s="113">
        <v>2</v>
      </c>
      <c r="BR373" s="113">
        <v>2</v>
      </c>
      <c r="BS373" s="113">
        <v>2</v>
      </c>
      <c r="BT373" s="113">
        <v>2</v>
      </c>
      <c r="BU373" s="113">
        <v>2</v>
      </c>
      <c r="BV373" s="113">
        <v>2</v>
      </c>
      <c r="BW373" s="113">
        <v>2</v>
      </c>
      <c r="BX373" s="113">
        <v>2</v>
      </c>
      <c r="BY373" s="113">
        <v>2</v>
      </c>
      <c r="BZ373" s="113">
        <v>2</v>
      </c>
      <c r="CA373" s="113">
        <v>2</v>
      </c>
      <c r="CB373" s="113">
        <v>2</v>
      </c>
      <c r="CC373" s="113">
        <v>2</v>
      </c>
      <c r="CD373" s="113">
        <v>2</v>
      </c>
      <c r="CE373" s="113">
        <v>2</v>
      </c>
      <c r="CF373" s="113">
        <v>2</v>
      </c>
      <c r="CG373" s="113">
        <v>2</v>
      </c>
      <c r="CH373" s="113">
        <v>2</v>
      </c>
      <c r="CI373" s="113">
        <v>2</v>
      </c>
      <c r="CJ373" s="113">
        <v>2</v>
      </c>
      <c r="CK373" s="113">
        <v>2</v>
      </c>
      <c r="CL373" s="113">
        <v>2</v>
      </c>
      <c r="CM373" s="113">
        <f t="shared" si="121"/>
        <v>28</v>
      </c>
      <c r="CN373" s="116">
        <f t="shared" si="122"/>
        <v>1</v>
      </c>
      <c r="CO373" s="113">
        <f t="shared" si="123"/>
        <v>0</v>
      </c>
      <c r="CP373" s="116">
        <f t="shared" si="124"/>
        <v>0</v>
      </c>
      <c r="CQ373" s="113">
        <f t="shared" si="125"/>
        <v>0</v>
      </c>
      <c r="CR373" s="116">
        <f t="shared" si="126"/>
        <v>0</v>
      </c>
      <c r="CS373" s="113">
        <f t="shared" si="127"/>
        <v>2</v>
      </c>
      <c r="CT373" s="113" t="str">
        <f>IF(CS373&gt;=1.6,"Đạt mục tiêu",IF(CS373&gt;=1,"Cần cố gắng","Chưa đạt"))</f>
        <v>Đạt mục tiêu</v>
      </c>
    </row>
    <row r="374" spans="1:101" s="117" customFormat="1" ht="46.5" hidden="1" customHeight="1">
      <c r="A374" s="21">
        <v>368</v>
      </c>
      <c r="B374" s="113"/>
      <c r="C374" s="190"/>
      <c r="D374" s="126" t="s">
        <v>10</v>
      </c>
      <c r="E374" s="223"/>
      <c r="F374" s="126" t="s">
        <v>12</v>
      </c>
      <c r="G374" s="41" t="s">
        <v>1168</v>
      </c>
      <c r="H374" s="142" t="s">
        <v>1177</v>
      </c>
      <c r="I374" s="34" t="s">
        <v>780</v>
      </c>
      <c r="J374" s="21" t="s">
        <v>497</v>
      </c>
      <c r="K374" s="118" t="s">
        <v>372</v>
      </c>
      <c r="L374" s="21" t="s">
        <v>298</v>
      </c>
      <c r="M374" s="21" t="s">
        <v>186</v>
      </c>
      <c r="N374" s="21"/>
      <c r="O374" s="21"/>
      <c r="P374" s="21"/>
      <c r="Q374" s="21"/>
      <c r="R374" s="21"/>
      <c r="S374" s="21" t="s">
        <v>186</v>
      </c>
      <c r="T374" s="21"/>
      <c r="U374" s="21"/>
      <c r="V374" s="21"/>
      <c r="W374" s="21"/>
      <c r="X374" s="21"/>
      <c r="Y374" s="124">
        <f t="shared" si="113"/>
        <v>1</v>
      </c>
      <c r="Z374" s="21"/>
      <c r="AA374" s="125">
        <v>1</v>
      </c>
      <c r="AB374" s="21"/>
      <c r="AC374" s="21"/>
      <c r="AD374" s="21"/>
      <c r="AE374" s="21"/>
      <c r="AF374" s="21"/>
      <c r="AG374" s="21"/>
      <c r="AH374" s="21"/>
      <c r="AI374" s="21"/>
      <c r="AJ374" s="21"/>
      <c r="AK374" s="21"/>
      <c r="AL374" s="21"/>
      <c r="AM374" s="21"/>
      <c r="AN374" s="21"/>
      <c r="AO374" s="21"/>
      <c r="AP374" s="21"/>
      <c r="AQ374" s="21"/>
      <c r="AR374" s="21"/>
      <c r="AS374" s="21" t="s">
        <v>754</v>
      </c>
      <c r="AT374" s="21"/>
      <c r="AU374" s="21"/>
      <c r="AV374" s="21"/>
      <c r="AW374" s="21"/>
      <c r="AX374" s="21"/>
      <c r="AY374" s="21"/>
      <c r="AZ374" s="21"/>
      <c r="BA374" s="21"/>
      <c r="BB374" s="21"/>
      <c r="BC374" s="21"/>
      <c r="BD374" s="21"/>
      <c r="BE374" s="21"/>
      <c r="BF374" s="21"/>
      <c r="BG374" s="113"/>
      <c r="BH374" s="113"/>
      <c r="BI374" s="113"/>
      <c r="BJ374" s="113"/>
      <c r="BK374" s="113">
        <v>2</v>
      </c>
      <c r="BL374" s="113">
        <v>2</v>
      </c>
      <c r="BM374" s="113">
        <v>2</v>
      </c>
      <c r="BN374" s="113">
        <v>2</v>
      </c>
      <c r="BO374" s="113">
        <v>2</v>
      </c>
      <c r="BP374" s="113">
        <v>2</v>
      </c>
      <c r="BQ374" s="113">
        <v>2</v>
      </c>
      <c r="BR374" s="113">
        <v>2</v>
      </c>
      <c r="BS374" s="113">
        <v>2</v>
      </c>
      <c r="BT374" s="113">
        <v>2</v>
      </c>
      <c r="BU374" s="113">
        <v>2</v>
      </c>
      <c r="BV374" s="113">
        <v>2</v>
      </c>
      <c r="BW374" s="113">
        <v>2</v>
      </c>
      <c r="BX374" s="113">
        <v>2</v>
      </c>
      <c r="BY374" s="113">
        <v>2</v>
      </c>
      <c r="BZ374" s="113">
        <v>1</v>
      </c>
      <c r="CA374" s="113">
        <v>2</v>
      </c>
      <c r="CB374" s="113">
        <v>2</v>
      </c>
      <c r="CC374" s="113">
        <v>2</v>
      </c>
      <c r="CD374" s="113">
        <v>2</v>
      </c>
      <c r="CE374" s="113">
        <v>2</v>
      </c>
      <c r="CF374" s="113">
        <v>2</v>
      </c>
      <c r="CG374" s="113">
        <v>2</v>
      </c>
      <c r="CH374" s="113">
        <v>2</v>
      </c>
      <c r="CI374" s="113">
        <v>2</v>
      </c>
      <c r="CJ374" s="113">
        <v>2</v>
      </c>
      <c r="CK374" s="113">
        <v>1</v>
      </c>
      <c r="CL374" s="113">
        <v>2</v>
      </c>
      <c r="CM374" s="113">
        <f t="shared" si="121"/>
        <v>26</v>
      </c>
      <c r="CN374" s="116">
        <f t="shared" si="122"/>
        <v>0.9285714285714286</v>
      </c>
      <c r="CO374" s="113">
        <f t="shared" si="123"/>
        <v>2</v>
      </c>
      <c r="CP374" s="116">
        <f t="shared" si="124"/>
        <v>7.1428571428571425E-2</v>
      </c>
      <c r="CQ374" s="113">
        <f t="shared" si="125"/>
        <v>0</v>
      </c>
      <c r="CR374" s="116">
        <f t="shared" si="126"/>
        <v>0</v>
      </c>
      <c r="CS374" s="113">
        <f t="shared" si="127"/>
        <v>1.9285714285714286</v>
      </c>
      <c r="CT374" s="113" t="str">
        <f>IF(CS374&gt;=1.6,"Đạt mục tiêu",IF(CS374&gt;=1,"Cần cố gắng","Chưa đạt"))</f>
        <v>Đạt mục tiêu</v>
      </c>
    </row>
    <row r="375" spans="1:101" s="117" customFormat="1" ht="46.5" hidden="1" customHeight="1">
      <c r="A375" s="21">
        <v>369</v>
      </c>
      <c r="B375" s="113"/>
      <c r="C375" s="190"/>
      <c r="D375" s="126" t="s">
        <v>10</v>
      </c>
      <c r="E375" s="223"/>
      <c r="F375" s="126" t="s">
        <v>12</v>
      </c>
      <c r="G375" s="41" t="s">
        <v>1314</v>
      </c>
      <c r="H375" s="142" t="s">
        <v>1574</v>
      </c>
      <c r="I375" s="34" t="s">
        <v>780</v>
      </c>
      <c r="J375" s="21" t="s">
        <v>497</v>
      </c>
      <c r="K375" s="118" t="s">
        <v>372</v>
      </c>
      <c r="L375" s="21" t="s">
        <v>298</v>
      </c>
      <c r="M375" s="21" t="s">
        <v>186</v>
      </c>
      <c r="N375" s="21"/>
      <c r="O375" s="21"/>
      <c r="P375" s="21"/>
      <c r="Q375" s="21"/>
      <c r="R375" s="21"/>
      <c r="S375" s="21"/>
      <c r="T375" s="21"/>
      <c r="U375" s="21"/>
      <c r="V375" s="21"/>
      <c r="W375" s="21" t="s">
        <v>186</v>
      </c>
      <c r="X375" s="21"/>
      <c r="Y375" s="124">
        <f t="shared" si="113"/>
        <v>1</v>
      </c>
      <c r="Z375" s="21"/>
      <c r="AA375" s="125">
        <v>1</v>
      </c>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t="s">
        <v>754</v>
      </c>
      <c r="BG375" s="113"/>
      <c r="BH375" s="113"/>
      <c r="BI375" s="113"/>
      <c r="BJ375" s="113"/>
      <c r="BK375" s="113">
        <v>2</v>
      </c>
      <c r="BL375" s="113">
        <v>2</v>
      </c>
      <c r="BM375" s="113">
        <v>2</v>
      </c>
      <c r="BN375" s="113">
        <v>2</v>
      </c>
      <c r="BO375" s="113">
        <v>2</v>
      </c>
      <c r="BP375" s="113">
        <v>2</v>
      </c>
      <c r="BQ375" s="113">
        <v>2</v>
      </c>
      <c r="BR375" s="113">
        <v>2</v>
      </c>
      <c r="BS375" s="113">
        <v>2</v>
      </c>
      <c r="BT375" s="113">
        <v>2</v>
      </c>
      <c r="BU375" s="113">
        <v>2</v>
      </c>
      <c r="BV375" s="113">
        <v>2</v>
      </c>
      <c r="BW375" s="113">
        <v>2</v>
      </c>
      <c r="BX375" s="113">
        <v>2</v>
      </c>
      <c r="BY375" s="113">
        <v>2</v>
      </c>
      <c r="BZ375" s="113">
        <v>2</v>
      </c>
      <c r="CA375" s="113">
        <v>2</v>
      </c>
      <c r="CB375" s="113">
        <v>2</v>
      </c>
      <c r="CC375" s="113">
        <v>2</v>
      </c>
      <c r="CD375" s="113">
        <v>2</v>
      </c>
      <c r="CE375" s="113">
        <v>2</v>
      </c>
      <c r="CF375" s="113">
        <v>2</v>
      </c>
      <c r="CG375" s="113">
        <v>2</v>
      </c>
      <c r="CH375" s="113">
        <v>2</v>
      </c>
      <c r="CI375" s="113">
        <v>2</v>
      </c>
      <c r="CJ375" s="113">
        <v>2</v>
      </c>
      <c r="CK375" s="113">
        <v>2</v>
      </c>
      <c r="CL375" s="113">
        <v>2</v>
      </c>
      <c r="CM375" s="113">
        <f t="shared" si="121"/>
        <v>28</v>
      </c>
      <c r="CN375" s="116">
        <f t="shared" si="122"/>
        <v>1</v>
      </c>
      <c r="CO375" s="113">
        <f t="shared" si="123"/>
        <v>0</v>
      </c>
      <c r="CP375" s="116">
        <f t="shared" si="124"/>
        <v>0</v>
      </c>
      <c r="CQ375" s="113">
        <f t="shared" si="125"/>
        <v>0</v>
      </c>
      <c r="CR375" s="116">
        <f t="shared" si="126"/>
        <v>0</v>
      </c>
      <c r="CS375" s="113">
        <f t="shared" si="127"/>
        <v>2</v>
      </c>
      <c r="CT375" s="113" t="str">
        <f>IF(CS375&gt;=1.6,"Đạt mục tiêu",IF(CS375&gt;=1,"Cần cố gắng","Chưa đạt"))</f>
        <v>Đạt mục tiêu</v>
      </c>
    </row>
    <row r="376" spans="1:101" s="117" customFormat="1" ht="46.5" hidden="1" customHeight="1">
      <c r="A376" s="21">
        <v>370</v>
      </c>
      <c r="B376" s="113"/>
      <c r="C376" s="190"/>
      <c r="D376" s="126" t="s">
        <v>10</v>
      </c>
      <c r="E376" s="223"/>
      <c r="F376" s="126" t="s">
        <v>13</v>
      </c>
      <c r="G376" s="41" t="s">
        <v>768</v>
      </c>
      <c r="H376" s="50" t="s">
        <v>1575</v>
      </c>
      <c r="I376" s="34" t="s">
        <v>780</v>
      </c>
      <c r="J376" s="21" t="s">
        <v>497</v>
      </c>
      <c r="K376" s="118" t="s">
        <v>372</v>
      </c>
      <c r="L376" s="21" t="s">
        <v>298</v>
      </c>
      <c r="M376" s="21" t="s">
        <v>186</v>
      </c>
      <c r="N376" s="21"/>
      <c r="O376" s="21"/>
      <c r="P376" s="21"/>
      <c r="Q376" s="21"/>
      <c r="R376" s="21"/>
      <c r="S376" s="21" t="s">
        <v>186</v>
      </c>
      <c r="T376" s="21"/>
      <c r="U376" s="21"/>
      <c r="V376" s="21"/>
      <c r="W376" s="21"/>
      <c r="X376" s="21"/>
      <c r="Y376" s="124">
        <f t="shared" si="113"/>
        <v>1</v>
      </c>
      <c r="Z376" s="21"/>
      <c r="AA376" s="125">
        <v>1</v>
      </c>
      <c r="AB376" s="21"/>
      <c r="AC376" s="21"/>
      <c r="AD376" s="21"/>
      <c r="AE376" s="21"/>
      <c r="AF376" s="21"/>
      <c r="AG376" s="21"/>
      <c r="AH376" s="21"/>
      <c r="AI376" s="21"/>
      <c r="AJ376" s="21"/>
      <c r="AK376" s="21"/>
      <c r="AL376" s="21"/>
      <c r="AM376" s="21"/>
      <c r="AN376" s="21"/>
      <c r="AO376" s="21"/>
      <c r="AP376" s="21"/>
      <c r="AQ376" s="21"/>
      <c r="AR376" s="21" t="s">
        <v>757</v>
      </c>
      <c r="AS376" s="21"/>
      <c r="AT376" s="21"/>
      <c r="AU376" s="21"/>
      <c r="AV376" s="21"/>
      <c r="AW376" s="21"/>
      <c r="AX376" s="21"/>
      <c r="AY376" s="21"/>
      <c r="AZ376" s="21"/>
      <c r="BA376" s="21"/>
      <c r="BB376" s="21"/>
      <c r="BC376" s="21"/>
      <c r="BD376" s="21"/>
      <c r="BE376" s="21"/>
      <c r="BF376" s="21"/>
      <c r="BG376" s="113"/>
      <c r="BH376" s="113"/>
      <c r="BI376" s="113"/>
      <c r="BJ376" s="113"/>
      <c r="BK376" s="113">
        <v>2</v>
      </c>
      <c r="BL376" s="113">
        <v>2</v>
      </c>
      <c r="BM376" s="113">
        <v>2</v>
      </c>
      <c r="BN376" s="113">
        <v>2</v>
      </c>
      <c r="BO376" s="113">
        <v>2</v>
      </c>
      <c r="BP376" s="113">
        <v>2</v>
      </c>
      <c r="BQ376" s="113">
        <v>2</v>
      </c>
      <c r="BR376" s="113">
        <v>2</v>
      </c>
      <c r="BS376" s="113">
        <v>2</v>
      </c>
      <c r="BT376" s="113">
        <v>2</v>
      </c>
      <c r="BU376" s="113">
        <v>2</v>
      </c>
      <c r="BV376" s="113">
        <v>2</v>
      </c>
      <c r="BW376" s="113">
        <v>2</v>
      </c>
      <c r="BX376" s="113">
        <v>2</v>
      </c>
      <c r="BY376" s="113">
        <v>2</v>
      </c>
      <c r="BZ376" s="113">
        <v>1</v>
      </c>
      <c r="CA376" s="113">
        <v>2</v>
      </c>
      <c r="CB376" s="113">
        <v>2</v>
      </c>
      <c r="CC376" s="113">
        <v>2</v>
      </c>
      <c r="CD376" s="113">
        <v>2</v>
      </c>
      <c r="CE376" s="113">
        <v>2</v>
      </c>
      <c r="CF376" s="113">
        <v>2</v>
      </c>
      <c r="CG376" s="113">
        <v>2</v>
      </c>
      <c r="CH376" s="113">
        <v>2</v>
      </c>
      <c r="CI376" s="113">
        <v>2</v>
      </c>
      <c r="CJ376" s="113">
        <v>2</v>
      </c>
      <c r="CK376" s="113">
        <v>1</v>
      </c>
      <c r="CL376" s="113">
        <v>2</v>
      </c>
      <c r="CM376" s="113">
        <f t="shared" si="121"/>
        <v>26</v>
      </c>
      <c r="CN376" s="116">
        <f t="shared" si="122"/>
        <v>0.9285714285714286</v>
      </c>
      <c r="CO376" s="113">
        <f t="shared" si="123"/>
        <v>2</v>
      </c>
      <c r="CP376" s="116">
        <f t="shared" si="124"/>
        <v>7.1428571428571425E-2</v>
      </c>
      <c r="CQ376" s="113">
        <f t="shared" si="125"/>
        <v>0</v>
      </c>
      <c r="CR376" s="116">
        <f t="shared" si="126"/>
        <v>0</v>
      </c>
      <c r="CS376" s="113">
        <f t="shared" si="127"/>
        <v>1.9285714285714286</v>
      </c>
      <c r="CT376" s="113" t="str">
        <f>IF(CS376&gt;=1.6,"Đạt mục tiêu",IF(CS376&gt;=1,"Cần cố gắng","Chưa đạt"))</f>
        <v>Đạt mục tiêu</v>
      </c>
    </row>
    <row r="377" spans="1:101" s="117" customFormat="1" ht="46.5" hidden="1" customHeight="1">
      <c r="A377" s="21">
        <v>371</v>
      </c>
      <c r="B377" s="113"/>
      <c r="C377" s="190"/>
      <c r="D377" s="126" t="s">
        <v>10</v>
      </c>
      <c r="E377" s="223"/>
      <c r="F377" s="126" t="s">
        <v>13</v>
      </c>
      <c r="G377" s="41" t="s">
        <v>1416</v>
      </c>
      <c r="H377" s="142" t="s">
        <v>1417</v>
      </c>
      <c r="I377" s="34" t="s">
        <v>780</v>
      </c>
      <c r="J377" s="21" t="s">
        <v>497</v>
      </c>
      <c r="K377" s="118" t="s">
        <v>372</v>
      </c>
      <c r="L377" s="21" t="s">
        <v>298</v>
      </c>
      <c r="M377" s="21" t="s">
        <v>186</v>
      </c>
      <c r="N377" s="21"/>
      <c r="O377" s="21"/>
      <c r="P377" s="21"/>
      <c r="Q377" s="21"/>
      <c r="R377" s="21"/>
      <c r="S377" s="21"/>
      <c r="T377" s="21" t="s">
        <v>186</v>
      </c>
      <c r="U377" s="21"/>
      <c r="V377" s="21"/>
      <c r="W377" s="21"/>
      <c r="X377" s="21"/>
      <c r="Y377" s="28">
        <f t="shared" si="113"/>
        <v>1</v>
      </c>
      <c r="Z377" s="21"/>
      <c r="AA377" s="125"/>
      <c r="AB377" s="21"/>
      <c r="AC377" s="21"/>
      <c r="AD377" s="21"/>
      <c r="AE377" s="21"/>
      <c r="AF377" s="21"/>
      <c r="AG377" s="21"/>
      <c r="AH377" s="21"/>
      <c r="AI377" s="21"/>
      <c r="AJ377" s="21"/>
      <c r="AK377" s="21"/>
      <c r="AL377" s="21"/>
      <c r="AM377" s="21"/>
      <c r="AN377" s="21"/>
      <c r="AO377" s="21"/>
      <c r="AP377" s="21"/>
      <c r="AQ377" s="21"/>
      <c r="AR377" s="21"/>
      <c r="AS377" s="21"/>
      <c r="AT377" s="21"/>
      <c r="AU377" s="21"/>
      <c r="AV377" s="21" t="s">
        <v>754</v>
      </c>
      <c r="AW377" s="21"/>
      <c r="AX377" s="21"/>
      <c r="AY377" s="21"/>
      <c r="AZ377" s="21"/>
      <c r="BA377" s="21"/>
      <c r="BB377" s="21"/>
      <c r="BC377" s="21"/>
      <c r="BD377" s="21"/>
      <c r="BE377" s="21"/>
      <c r="BF377" s="21"/>
      <c r="BG377" s="113"/>
      <c r="BH377" s="113"/>
      <c r="BI377" s="113"/>
      <c r="BJ377" s="113"/>
      <c r="BK377" s="113">
        <v>2</v>
      </c>
      <c r="BL377" s="113">
        <v>2</v>
      </c>
      <c r="BM377" s="113">
        <v>2</v>
      </c>
      <c r="BN377" s="113">
        <v>2</v>
      </c>
      <c r="BO377" s="113">
        <v>2</v>
      </c>
      <c r="BP377" s="113">
        <v>2</v>
      </c>
      <c r="BQ377" s="113">
        <v>2</v>
      </c>
      <c r="BR377" s="113">
        <v>2</v>
      </c>
      <c r="BS377" s="113">
        <v>2</v>
      </c>
      <c r="BT377" s="113">
        <v>2</v>
      </c>
      <c r="BU377" s="113">
        <v>2</v>
      </c>
      <c r="BV377" s="113">
        <v>2</v>
      </c>
      <c r="BW377" s="113">
        <v>2</v>
      </c>
      <c r="BX377" s="113">
        <v>2</v>
      </c>
      <c r="BY377" s="113">
        <v>2</v>
      </c>
      <c r="BZ377" s="113">
        <v>1</v>
      </c>
      <c r="CA377" s="113">
        <v>2</v>
      </c>
      <c r="CB377" s="113">
        <v>2</v>
      </c>
      <c r="CC377" s="113">
        <v>2</v>
      </c>
      <c r="CD377" s="113">
        <v>2</v>
      </c>
      <c r="CE377" s="113">
        <v>2</v>
      </c>
      <c r="CF377" s="113">
        <v>2</v>
      </c>
      <c r="CG377" s="113">
        <v>2</v>
      </c>
      <c r="CH377" s="113">
        <v>2</v>
      </c>
      <c r="CI377" s="113">
        <v>2</v>
      </c>
      <c r="CJ377" s="113">
        <v>2</v>
      </c>
      <c r="CK377" s="113">
        <v>1</v>
      </c>
      <c r="CL377" s="113">
        <v>2</v>
      </c>
      <c r="CM377" s="113"/>
      <c r="CN377" s="116"/>
      <c r="CO377" s="113"/>
      <c r="CP377" s="116"/>
      <c r="CQ377" s="113"/>
      <c r="CR377" s="116"/>
      <c r="CS377" s="113"/>
      <c r="CT377" s="113"/>
    </row>
    <row r="378" spans="1:101" s="117" customFormat="1" ht="46.5" hidden="1" customHeight="1">
      <c r="A378" s="21">
        <v>372</v>
      </c>
      <c r="B378" s="113"/>
      <c r="C378" s="190"/>
      <c r="D378" s="126" t="s">
        <v>10</v>
      </c>
      <c r="E378" s="224"/>
      <c r="F378" s="126" t="s">
        <v>12</v>
      </c>
      <c r="G378" s="41" t="s">
        <v>1169</v>
      </c>
      <c r="H378" s="142" t="s">
        <v>1190</v>
      </c>
      <c r="I378" s="34" t="s">
        <v>780</v>
      </c>
      <c r="J378" s="21" t="s">
        <v>497</v>
      </c>
      <c r="K378" s="118" t="s">
        <v>372</v>
      </c>
      <c r="L378" s="21" t="s">
        <v>298</v>
      </c>
      <c r="M378" s="21" t="s">
        <v>186</v>
      </c>
      <c r="N378" s="21"/>
      <c r="O378" s="21"/>
      <c r="P378" s="21"/>
      <c r="Q378" s="21"/>
      <c r="R378" s="21"/>
      <c r="S378" s="21"/>
      <c r="T378" s="21"/>
      <c r="U378" s="21"/>
      <c r="V378" s="21" t="s">
        <v>186</v>
      </c>
      <c r="W378" s="21"/>
      <c r="X378" s="21"/>
      <c r="Y378" s="124">
        <f t="shared" si="113"/>
        <v>1</v>
      </c>
      <c r="Z378" s="21"/>
      <c r="AA378" s="125">
        <v>1</v>
      </c>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t="s">
        <v>754</v>
      </c>
      <c r="BC378" s="21"/>
      <c r="BD378" s="21"/>
      <c r="BE378" s="21"/>
      <c r="BF378" s="21"/>
      <c r="BG378" s="113"/>
      <c r="BH378" s="113"/>
      <c r="BI378" s="113"/>
      <c r="BJ378" s="113"/>
      <c r="BK378" s="113">
        <v>2</v>
      </c>
      <c r="BL378" s="113">
        <v>2</v>
      </c>
      <c r="BM378" s="113">
        <v>2</v>
      </c>
      <c r="BN378" s="113">
        <v>2</v>
      </c>
      <c r="BO378" s="113">
        <v>2</v>
      </c>
      <c r="BP378" s="113">
        <v>2</v>
      </c>
      <c r="BQ378" s="113">
        <v>2</v>
      </c>
      <c r="BR378" s="113">
        <v>2</v>
      </c>
      <c r="BS378" s="113">
        <v>2</v>
      </c>
      <c r="BT378" s="113">
        <v>2</v>
      </c>
      <c r="BU378" s="113">
        <v>2</v>
      </c>
      <c r="BV378" s="113">
        <v>2</v>
      </c>
      <c r="BW378" s="113">
        <v>2</v>
      </c>
      <c r="BX378" s="113">
        <v>2</v>
      </c>
      <c r="BY378" s="113">
        <v>2</v>
      </c>
      <c r="BZ378" s="113">
        <v>2</v>
      </c>
      <c r="CA378" s="113">
        <v>2</v>
      </c>
      <c r="CB378" s="113">
        <v>2</v>
      </c>
      <c r="CC378" s="113">
        <v>2</v>
      </c>
      <c r="CD378" s="113">
        <v>2</v>
      </c>
      <c r="CE378" s="113">
        <v>2</v>
      </c>
      <c r="CF378" s="113">
        <v>2</v>
      </c>
      <c r="CG378" s="113">
        <v>2</v>
      </c>
      <c r="CH378" s="113">
        <v>2</v>
      </c>
      <c r="CI378" s="113">
        <v>2</v>
      </c>
      <c r="CJ378" s="113">
        <v>2</v>
      </c>
      <c r="CK378" s="113">
        <v>2</v>
      </c>
      <c r="CL378" s="113">
        <v>2</v>
      </c>
      <c r="CM378" s="113">
        <f t="shared" si="121"/>
        <v>28</v>
      </c>
      <c r="CN378" s="116">
        <f t="shared" si="122"/>
        <v>1</v>
      </c>
      <c r="CO378" s="113">
        <f t="shared" si="123"/>
        <v>0</v>
      </c>
      <c r="CP378" s="116">
        <f t="shared" si="124"/>
        <v>0</v>
      </c>
      <c r="CQ378" s="113">
        <f t="shared" si="125"/>
        <v>0</v>
      </c>
      <c r="CR378" s="116">
        <f t="shared" si="126"/>
        <v>0</v>
      </c>
      <c r="CS378" s="113">
        <f t="shared" si="127"/>
        <v>2</v>
      </c>
      <c r="CT378" s="113" t="str">
        <f>IF(CS378&gt;=1.6,"Đạt mục tiêu",IF(CS378&gt;=1,"Cần cố gắng","Chưa đạt"))</f>
        <v>Đạt mục tiêu</v>
      </c>
    </row>
    <row r="379" spans="1:101" s="117" customFormat="1" ht="46.5" hidden="1" customHeight="1">
      <c r="A379" s="21">
        <v>373</v>
      </c>
      <c r="B379" s="113"/>
      <c r="C379" s="190"/>
      <c r="D379" s="191" t="s">
        <v>10</v>
      </c>
      <c r="E379" s="110"/>
      <c r="F379" s="191" t="s">
        <v>11</v>
      </c>
      <c r="G379" s="20" t="s">
        <v>926</v>
      </c>
      <c r="H379" s="20" t="s">
        <v>1063</v>
      </c>
      <c r="I379" s="52" t="s">
        <v>780</v>
      </c>
      <c r="J379" s="24" t="s">
        <v>497</v>
      </c>
      <c r="K379" s="55" t="s">
        <v>372</v>
      </c>
      <c r="L379" s="24" t="s">
        <v>298</v>
      </c>
      <c r="M379" s="24" t="s">
        <v>186</v>
      </c>
      <c r="N379" s="113"/>
      <c r="O379" s="113"/>
      <c r="P379" s="113"/>
      <c r="Q379" s="113"/>
      <c r="R379" s="113"/>
      <c r="S379" s="21" t="s">
        <v>186</v>
      </c>
      <c r="T379" s="113"/>
      <c r="U379" s="113"/>
      <c r="V379" s="113"/>
      <c r="W379" s="113"/>
      <c r="X379" s="113"/>
      <c r="Y379" s="124">
        <f t="shared" si="113"/>
        <v>1</v>
      </c>
      <c r="Z379" s="113"/>
      <c r="AA379" s="115"/>
      <c r="AB379" s="113"/>
      <c r="AC379" s="113"/>
      <c r="AD379" s="113"/>
      <c r="AE379" s="113"/>
      <c r="AF379" s="113"/>
      <c r="AG379" s="113"/>
      <c r="AH379" s="113"/>
      <c r="AI379" s="113"/>
      <c r="AJ379" s="113"/>
      <c r="AK379" s="113"/>
      <c r="AL379" s="113"/>
      <c r="AM379" s="113"/>
      <c r="AN379" s="113"/>
      <c r="AO379" s="113"/>
      <c r="AP379" s="113"/>
      <c r="AQ379" s="113"/>
      <c r="AR379" s="21" t="s">
        <v>758</v>
      </c>
      <c r="AS379" s="21" t="s">
        <v>758</v>
      </c>
      <c r="AT379" s="21"/>
      <c r="AU379" s="113"/>
      <c r="AV379" s="113"/>
      <c r="AW379" s="113"/>
      <c r="AX379" s="113"/>
      <c r="AY379" s="113"/>
      <c r="AZ379" s="113"/>
      <c r="BA379" s="113"/>
      <c r="BB379" s="113"/>
      <c r="BC379" s="113"/>
      <c r="BD379" s="113"/>
      <c r="BE379" s="113"/>
      <c r="BF379" s="113"/>
      <c r="BG379" s="113"/>
      <c r="BH379" s="113"/>
      <c r="BI379" s="113"/>
      <c r="BJ379" s="113"/>
      <c r="BK379" s="113">
        <v>2</v>
      </c>
      <c r="BL379" s="113">
        <v>2</v>
      </c>
      <c r="BM379" s="113">
        <v>2</v>
      </c>
      <c r="BN379" s="113">
        <v>2</v>
      </c>
      <c r="BO379" s="113">
        <v>2</v>
      </c>
      <c r="BP379" s="113">
        <v>2</v>
      </c>
      <c r="BQ379" s="113">
        <v>2</v>
      </c>
      <c r="BR379" s="113">
        <v>2</v>
      </c>
      <c r="BS379" s="113">
        <v>2</v>
      </c>
      <c r="BT379" s="113">
        <v>2</v>
      </c>
      <c r="BU379" s="113">
        <v>2</v>
      </c>
      <c r="BV379" s="113">
        <v>2</v>
      </c>
      <c r="BW379" s="113">
        <v>2</v>
      </c>
      <c r="BX379" s="113">
        <v>2</v>
      </c>
      <c r="BY379" s="113">
        <v>2</v>
      </c>
      <c r="BZ379" s="113">
        <v>1</v>
      </c>
      <c r="CA379" s="113">
        <v>2</v>
      </c>
      <c r="CB379" s="113">
        <v>2</v>
      </c>
      <c r="CC379" s="113">
        <v>2</v>
      </c>
      <c r="CD379" s="113">
        <v>2</v>
      </c>
      <c r="CE379" s="113">
        <v>2</v>
      </c>
      <c r="CF379" s="113">
        <v>2</v>
      </c>
      <c r="CG379" s="113">
        <v>2</v>
      </c>
      <c r="CH379" s="113">
        <v>2</v>
      </c>
      <c r="CI379" s="113">
        <v>2</v>
      </c>
      <c r="CJ379" s="113">
        <v>2</v>
      </c>
      <c r="CK379" s="113">
        <v>1</v>
      </c>
      <c r="CL379" s="113">
        <v>2</v>
      </c>
      <c r="CM379" s="113">
        <f t="shared" si="121"/>
        <v>26</v>
      </c>
      <c r="CN379" s="116">
        <f t="shared" si="122"/>
        <v>0.9285714285714286</v>
      </c>
      <c r="CO379" s="113">
        <f t="shared" si="123"/>
        <v>2</v>
      </c>
      <c r="CP379" s="116">
        <f t="shared" si="124"/>
        <v>7.1428571428571425E-2</v>
      </c>
      <c r="CQ379" s="113">
        <f t="shared" si="125"/>
        <v>0</v>
      </c>
      <c r="CR379" s="116">
        <f t="shared" si="126"/>
        <v>0</v>
      </c>
      <c r="CS379" s="113">
        <f t="shared" si="127"/>
        <v>1.9285714285714286</v>
      </c>
      <c r="CT379" s="113" t="str">
        <f>IF(CS379&gt;=1.6,"Đạt mục tiêu",IF(CS379&gt;=1,"Cần cố gắng","Chưa đạt"))</f>
        <v>Đạt mục tiêu</v>
      </c>
    </row>
    <row r="380" spans="1:101" s="117" customFormat="1" ht="46.5" hidden="1" customHeight="1">
      <c r="A380" s="21">
        <v>374</v>
      </c>
      <c r="B380" s="113"/>
      <c r="C380" s="190"/>
      <c r="D380" s="192"/>
      <c r="E380" s="190" t="s">
        <v>228</v>
      </c>
      <c r="F380" s="192"/>
      <c r="G380" s="20" t="s">
        <v>926</v>
      </c>
      <c r="H380" s="20" t="s">
        <v>1063</v>
      </c>
      <c r="I380" s="52" t="s">
        <v>780</v>
      </c>
      <c r="J380" s="24" t="s">
        <v>497</v>
      </c>
      <c r="K380" s="55" t="s">
        <v>372</v>
      </c>
      <c r="L380" s="24" t="s">
        <v>298</v>
      </c>
      <c r="M380" s="24" t="s">
        <v>186</v>
      </c>
      <c r="N380" s="113"/>
      <c r="O380" s="21" t="s">
        <v>186</v>
      </c>
      <c r="P380" s="113"/>
      <c r="Q380" s="113"/>
      <c r="R380" s="113"/>
      <c r="S380" s="21"/>
      <c r="T380" s="113"/>
      <c r="U380" s="113"/>
      <c r="V380" s="113"/>
      <c r="W380" s="113"/>
      <c r="X380" s="113"/>
      <c r="Y380" s="124">
        <f t="shared" si="113"/>
        <v>1</v>
      </c>
      <c r="Z380" s="113"/>
      <c r="AA380" s="115"/>
      <c r="AB380" s="21"/>
      <c r="AC380" s="113"/>
      <c r="AD380" s="113"/>
      <c r="AE380" s="113" t="s">
        <v>758</v>
      </c>
      <c r="AF380" s="21" t="s">
        <v>758</v>
      </c>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c r="BB380" s="113"/>
      <c r="BC380" s="113"/>
      <c r="BD380" s="113"/>
      <c r="BE380" s="113"/>
      <c r="BF380" s="113"/>
      <c r="BG380" s="113"/>
      <c r="BH380" s="113"/>
      <c r="BI380" s="113"/>
      <c r="BJ380" s="113"/>
      <c r="BK380" s="24">
        <v>2</v>
      </c>
      <c r="BL380" s="24">
        <v>2</v>
      </c>
      <c r="BM380" s="24">
        <v>2</v>
      </c>
      <c r="BN380" s="24">
        <v>2</v>
      </c>
      <c r="BO380" s="24">
        <v>2</v>
      </c>
      <c r="BP380" s="24">
        <v>2</v>
      </c>
      <c r="BQ380" s="24">
        <v>2</v>
      </c>
      <c r="BR380" s="24">
        <v>2</v>
      </c>
      <c r="BS380" s="24">
        <v>2</v>
      </c>
      <c r="BT380" s="24">
        <v>2</v>
      </c>
      <c r="BU380" s="24">
        <v>2</v>
      </c>
      <c r="BV380" s="24">
        <v>2</v>
      </c>
      <c r="BW380" s="24">
        <v>2</v>
      </c>
      <c r="BX380" s="24">
        <v>1</v>
      </c>
      <c r="BY380" s="24">
        <v>1</v>
      </c>
      <c r="BZ380" s="24">
        <v>1</v>
      </c>
      <c r="CA380" s="24">
        <v>2</v>
      </c>
      <c r="CB380" s="24">
        <v>2</v>
      </c>
      <c r="CC380" s="24">
        <v>2</v>
      </c>
      <c r="CD380" s="24">
        <v>2</v>
      </c>
      <c r="CE380" s="24">
        <v>2</v>
      </c>
      <c r="CF380" s="24">
        <v>2</v>
      </c>
      <c r="CG380" s="24">
        <v>2</v>
      </c>
      <c r="CH380" s="24">
        <v>2</v>
      </c>
      <c r="CI380" s="24">
        <v>2</v>
      </c>
      <c r="CJ380" s="24">
        <v>2</v>
      </c>
      <c r="CK380" s="24">
        <v>1</v>
      </c>
      <c r="CL380" s="24">
        <v>1</v>
      </c>
      <c r="CM380" s="113">
        <f t="shared" si="121"/>
        <v>23</v>
      </c>
      <c r="CN380" s="116">
        <f t="shared" si="122"/>
        <v>0.8214285714285714</v>
      </c>
      <c r="CO380" s="113">
        <f t="shared" si="123"/>
        <v>5</v>
      </c>
      <c r="CP380" s="116">
        <f t="shared" si="124"/>
        <v>0.17857142857142858</v>
      </c>
      <c r="CQ380" s="113">
        <f t="shared" si="125"/>
        <v>0</v>
      </c>
      <c r="CR380" s="116">
        <f t="shared" si="126"/>
        <v>0</v>
      </c>
      <c r="CS380" s="113">
        <f t="shared" si="127"/>
        <v>1.8214285714285714</v>
      </c>
      <c r="CT380" s="113" t="str">
        <f>IF(CS380&gt;=1.6,"Đạt mục tiêu",IF(CS380&gt;=1,"Cần cố gắng","Chưa đạt"))</f>
        <v>Đạt mục tiêu</v>
      </c>
    </row>
    <row r="381" spans="1:101" ht="35.25" hidden="1" customHeight="1">
      <c r="A381" s="21">
        <v>375</v>
      </c>
      <c r="B381" s="24"/>
      <c r="C381" s="190"/>
      <c r="D381" s="192"/>
      <c r="E381" s="190"/>
      <c r="F381" s="192"/>
      <c r="G381" s="20" t="s">
        <v>926</v>
      </c>
      <c r="H381" s="20" t="s">
        <v>1063</v>
      </c>
      <c r="I381" s="52" t="s">
        <v>780</v>
      </c>
      <c r="J381" s="24" t="s">
        <v>497</v>
      </c>
      <c r="K381" s="55" t="s">
        <v>372</v>
      </c>
      <c r="L381" s="24" t="s">
        <v>298</v>
      </c>
      <c r="M381" s="24" t="s">
        <v>186</v>
      </c>
      <c r="N381" s="24"/>
      <c r="O381" s="24"/>
      <c r="P381" s="24"/>
      <c r="Q381" s="24"/>
      <c r="R381" s="24"/>
      <c r="S381" s="21" t="s">
        <v>186</v>
      </c>
      <c r="T381" s="24"/>
      <c r="U381" s="24"/>
      <c r="V381" s="24"/>
      <c r="W381" s="24"/>
      <c r="X381" s="24"/>
      <c r="Y381" s="124">
        <f t="shared" si="113"/>
        <v>1</v>
      </c>
      <c r="Z381" s="24"/>
      <c r="AA381" s="91"/>
      <c r="AB381" s="24"/>
      <c r="AC381" s="24"/>
      <c r="AD381" s="24"/>
      <c r="AE381" s="24"/>
      <c r="AF381" s="24"/>
      <c r="AG381" s="24"/>
      <c r="AH381" s="24"/>
      <c r="AI381" s="24"/>
      <c r="AJ381" s="24" t="s">
        <v>758</v>
      </c>
      <c r="AK381" s="24" t="s">
        <v>758</v>
      </c>
      <c r="AL381" s="24" t="s">
        <v>758</v>
      </c>
      <c r="AM381" s="24" t="s">
        <v>758</v>
      </c>
      <c r="AN381" s="24"/>
      <c r="AO381" s="24"/>
      <c r="AP381" s="24"/>
      <c r="AQ381" s="24"/>
      <c r="AR381" s="24" t="s">
        <v>757</v>
      </c>
      <c r="AS381" s="24" t="s">
        <v>757</v>
      </c>
      <c r="AT381" s="24"/>
      <c r="AU381" s="24"/>
      <c r="AV381" s="24"/>
      <c r="AW381" s="24"/>
      <c r="AX381" s="24"/>
      <c r="AY381" s="24"/>
      <c r="AZ381" s="24"/>
      <c r="BA381" s="24"/>
      <c r="BB381" s="24"/>
      <c r="BC381" s="24"/>
      <c r="BD381" s="24"/>
      <c r="BE381" s="24"/>
      <c r="BF381" s="24"/>
      <c r="BG381" s="24"/>
      <c r="BH381" s="24"/>
      <c r="BI381" s="24"/>
      <c r="BJ381" s="24"/>
      <c r="BK381" s="113">
        <v>2</v>
      </c>
      <c r="BL381" s="113">
        <v>2</v>
      </c>
      <c r="BM381" s="113">
        <v>2</v>
      </c>
      <c r="BN381" s="113">
        <v>1</v>
      </c>
      <c r="BO381" s="113">
        <v>2</v>
      </c>
      <c r="BP381" s="113">
        <v>2</v>
      </c>
      <c r="BQ381" s="113">
        <v>2</v>
      </c>
      <c r="BR381" s="113">
        <v>2</v>
      </c>
      <c r="BS381" s="113">
        <v>2</v>
      </c>
      <c r="BT381" s="113">
        <v>2</v>
      </c>
      <c r="BU381" s="113">
        <v>2</v>
      </c>
      <c r="BV381" s="113">
        <v>2</v>
      </c>
      <c r="BW381" s="113">
        <v>2</v>
      </c>
      <c r="BX381" s="113">
        <v>2</v>
      </c>
      <c r="BY381" s="113">
        <v>2</v>
      </c>
      <c r="BZ381" s="113">
        <v>1</v>
      </c>
      <c r="CA381" s="113">
        <v>2</v>
      </c>
      <c r="CB381" s="113">
        <v>2</v>
      </c>
      <c r="CC381" s="113">
        <v>2</v>
      </c>
      <c r="CD381" s="113">
        <v>2</v>
      </c>
      <c r="CE381" s="113">
        <v>2</v>
      </c>
      <c r="CF381" s="113">
        <v>2</v>
      </c>
      <c r="CG381" s="113">
        <v>2</v>
      </c>
      <c r="CH381" s="113">
        <v>2</v>
      </c>
      <c r="CI381" s="113">
        <v>2</v>
      </c>
      <c r="CJ381" s="113">
        <v>2</v>
      </c>
      <c r="CK381" s="113">
        <v>1</v>
      </c>
      <c r="CL381" s="113">
        <v>1</v>
      </c>
      <c r="CM381" s="57">
        <f t="shared" si="121"/>
        <v>24</v>
      </c>
      <c r="CN381" s="67">
        <f t="shared" si="122"/>
        <v>0.8571428571428571</v>
      </c>
      <c r="CO381" s="57">
        <f t="shared" si="123"/>
        <v>4</v>
      </c>
      <c r="CP381" s="67">
        <f t="shared" si="124"/>
        <v>0.14285714285714285</v>
      </c>
      <c r="CQ381" s="57">
        <f t="shared" si="125"/>
        <v>0</v>
      </c>
      <c r="CR381" s="67">
        <f t="shared" si="126"/>
        <v>0</v>
      </c>
      <c r="CS381" s="57">
        <f t="shared" si="127"/>
        <v>1.8571428571428572</v>
      </c>
      <c r="CT381" s="57" t="str">
        <f t="shared" si="112"/>
        <v>Đạt mục tiêu</v>
      </c>
      <c r="CW381" s="1" t="s">
        <v>1634</v>
      </c>
    </row>
    <row r="382" spans="1:101" ht="53.25" customHeight="1">
      <c r="A382" s="21">
        <v>64</v>
      </c>
      <c r="B382" s="24">
        <v>468</v>
      </c>
      <c r="C382" s="182"/>
      <c r="D382" s="193"/>
      <c r="E382" s="182"/>
      <c r="F382" s="193"/>
      <c r="G382" s="20" t="s">
        <v>927</v>
      </c>
      <c r="H382" s="20" t="s">
        <v>1064</v>
      </c>
      <c r="I382" s="52" t="s">
        <v>780</v>
      </c>
      <c r="J382" s="24" t="s">
        <v>1634</v>
      </c>
      <c r="K382" s="55" t="s">
        <v>372</v>
      </c>
      <c r="L382" s="24" t="s">
        <v>298</v>
      </c>
      <c r="M382" s="24" t="s">
        <v>186</v>
      </c>
      <c r="N382" s="24" t="s">
        <v>186</v>
      </c>
      <c r="O382" s="24"/>
      <c r="P382" s="24"/>
      <c r="Q382" s="24"/>
      <c r="R382" s="24"/>
      <c r="S382" s="21"/>
      <c r="T382" s="24"/>
      <c r="U382" s="24"/>
      <c r="V382" s="24"/>
      <c r="W382" s="24"/>
      <c r="X382" s="24"/>
      <c r="Y382" s="124">
        <f t="shared" si="113"/>
        <v>1</v>
      </c>
      <c r="Z382" s="24"/>
      <c r="AA382" s="91"/>
      <c r="AB382" s="24"/>
      <c r="AC382" s="24"/>
      <c r="AD382" s="24"/>
      <c r="AE382" s="24"/>
      <c r="AF382" s="24"/>
      <c r="AG382" s="24"/>
      <c r="AH382" s="24"/>
      <c r="AI382" s="24"/>
      <c r="AJ382" s="24"/>
      <c r="AK382" s="24"/>
      <c r="AL382" s="24"/>
      <c r="AM382" s="24"/>
      <c r="AN382" s="24" t="s">
        <v>757</v>
      </c>
      <c r="AO382" s="24" t="s">
        <v>757</v>
      </c>
      <c r="AP382" s="24" t="s">
        <v>757</v>
      </c>
      <c r="AQ382" s="24" t="s">
        <v>757</v>
      </c>
      <c r="AR382" s="24"/>
      <c r="AS382" s="24"/>
      <c r="AT382" s="24"/>
      <c r="AU382" s="24"/>
      <c r="AV382" s="24"/>
      <c r="AW382" s="24"/>
      <c r="AX382" s="24"/>
      <c r="AY382" s="24"/>
      <c r="AZ382" s="24"/>
      <c r="BA382" s="24"/>
      <c r="BB382" s="24"/>
      <c r="BC382" s="24"/>
      <c r="BD382" s="24"/>
      <c r="BE382" s="24"/>
      <c r="BF382" s="24"/>
      <c r="BG382" s="24"/>
      <c r="BH382" s="24"/>
      <c r="BI382" s="24"/>
      <c r="BJ382" s="24"/>
      <c r="BK382" s="24">
        <v>1</v>
      </c>
      <c r="BL382" s="24">
        <v>1</v>
      </c>
      <c r="BM382" s="24">
        <v>1</v>
      </c>
      <c r="BN382" s="24">
        <v>1</v>
      </c>
      <c r="BO382" s="24">
        <v>1</v>
      </c>
      <c r="BP382" s="24">
        <v>1</v>
      </c>
      <c r="BQ382" s="24">
        <v>1</v>
      </c>
      <c r="BR382" s="24">
        <v>1</v>
      </c>
      <c r="BS382" s="24">
        <v>1</v>
      </c>
      <c r="BT382" s="24">
        <v>1</v>
      </c>
      <c r="BU382" s="24">
        <v>1</v>
      </c>
      <c r="BV382" s="24">
        <v>1</v>
      </c>
      <c r="BW382" s="24">
        <v>1</v>
      </c>
      <c r="BX382" s="24">
        <v>1</v>
      </c>
      <c r="BY382" s="24">
        <v>1</v>
      </c>
      <c r="BZ382" s="24">
        <v>1</v>
      </c>
      <c r="CA382" s="24">
        <v>1</v>
      </c>
      <c r="CB382" s="24">
        <v>1</v>
      </c>
      <c r="CC382" s="24">
        <v>1</v>
      </c>
      <c r="CD382" s="24">
        <v>1</v>
      </c>
      <c r="CE382" s="24">
        <v>1</v>
      </c>
      <c r="CF382" s="24">
        <v>1</v>
      </c>
      <c r="CG382" s="24">
        <v>1</v>
      </c>
      <c r="CH382" s="24">
        <v>1</v>
      </c>
      <c r="CI382" s="24">
        <v>1</v>
      </c>
      <c r="CJ382" s="24">
        <v>1</v>
      </c>
      <c r="CK382" s="24">
        <v>1</v>
      </c>
      <c r="CL382" s="24">
        <v>1</v>
      </c>
      <c r="CM382" s="57">
        <f t="shared" si="121"/>
        <v>0</v>
      </c>
      <c r="CN382" s="67">
        <f t="shared" si="122"/>
        <v>0</v>
      </c>
      <c r="CO382" s="57">
        <f t="shared" si="123"/>
        <v>28</v>
      </c>
      <c r="CP382" s="67">
        <f t="shared" si="124"/>
        <v>1</v>
      </c>
      <c r="CQ382" s="57">
        <f t="shared" si="125"/>
        <v>0</v>
      </c>
      <c r="CR382" s="67">
        <f t="shared" si="126"/>
        <v>0</v>
      </c>
      <c r="CS382" s="57">
        <f t="shared" si="127"/>
        <v>1</v>
      </c>
      <c r="CT382" s="57" t="str">
        <f t="shared" si="112"/>
        <v>Cần cố gắng</v>
      </c>
    </row>
    <row r="383" spans="1:101" ht="37.5" customHeight="1">
      <c r="A383" s="21">
        <v>65</v>
      </c>
      <c r="B383" s="28">
        <v>469</v>
      </c>
      <c r="C383" s="198" t="s">
        <v>262</v>
      </c>
      <c r="D383" s="259"/>
      <c r="E383" s="259"/>
      <c r="F383" s="259"/>
      <c r="G383" s="199"/>
      <c r="H383" s="200"/>
      <c r="I383" s="29" t="s">
        <v>361</v>
      </c>
      <c r="J383" s="29" t="s">
        <v>361</v>
      </c>
      <c r="K383" s="29" t="s">
        <v>361</v>
      </c>
      <c r="L383" s="29" t="s">
        <v>361</v>
      </c>
      <c r="M383" s="29" t="s">
        <v>361</v>
      </c>
      <c r="N383" s="29" t="s">
        <v>361</v>
      </c>
      <c r="O383" s="29" t="s">
        <v>361</v>
      </c>
      <c r="P383" s="29" t="s">
        <v>361</v>
      </c>
      <c r="Q383" s="29" t="s">
        <v>361</v>
      </c>
      <c r="R383" s="29" t="s">
        <v>361</v>
      </c>
      <c r="S383" s="31" t="s">
        <v>361</v>
      </c>
      <c r="T383" s="29" t="s">
        <v>361</v>
      </c>
      <c r="U383" s="29" t="s">
        <v>361</v>
      </c>
      <c r="V383" s="29" t="s">
        <v>361</v>
      </c>
      <c r="W383" s="29" t="s">
        <v>361</v>
      </c>
      <c r="X383" s="29" t="s">
        <v>361</v>
      </c>
      <c r="Y383" s="124">
        <f t="shared" si="113"/>
        <v>0</v>
      </c>
      <c r="Z383" s="29"/>
      <c r="AA383" s="91">
        <f>SUM(AA384:AA395)</f>
        <v>9</v>
      </c>
      <c r="AB383" s="29" t="s">
        <v>361</v>
      </c>
      <c r="AC383" s="29" t="s">
        <v>361</v>
      </c>
      <c r="AD383" s="29" t="s">
        <v>361</v>
      </c>
      <c r="AE383" s="29" t="s">
        <v>361</v>
      </c>
      <c r="AF383" s="29" t="s">
        <v>361</v>
      </c>
      <c r="AG383" s="29" t="s">
        <v>361</v>
      </c>
      <c r="AH383" s="29" t="s">
        <v>361</v>
      </c>
      <c r="AI383" s="29" t="s">
        <v>361</v>
      </c>
      <c r="AJ383" s="29" t="s">
        <v>361</v>
      </c>
      <c r="AK383" s="29" t="s">
        <v>361</v>
      </c>
      <c r="AL383" s="29" t="s">
        <v>361</v>
      </c>
      <c r="AM383" s="29" t="s">
        <v>361</v>
      </c>
      <c r="AN383" s="29" t="s">
        <v>361</v>
      </c>
      <c r="AO383" s="29" t="s">
        <v>361</v>
      </c>
      <c r="AP383" s="29"/>
      <c r="AQ383" s="29" t="s">
        <v>361</v>
      </c>
      <c r="AR383" s="29" t="s">
        <v>361</v>
      </c>
      <c r="AS383" s="29" t="s">
        <v>361</v>
      </c>
      <c r="AT383" s="29" t="s">
        <v>361</v>
      </c>
      <c r="AU383" s="29" t="s">
        <v>361</v>
      </c>
      <c r="AV383" s="29" t="s">
        <v>361</v>
      </c>
      <c r="AW383" s="29" t="s">
        <v>361</v>
      </c>
      <c r="AX383" s="29" t="s">
        <v>361</v>
      </c>
      <c r="AY383" s="29" t="s">
        <v>361</v>
      </c>
      <c r="AZ383" s="29" t="s">
        <v>361</v>
      </c>
      <c r="BA383" s="29" t="s">
        <v>361</v>
      </c>
      <c r="BB383" s="29" t="s">
        <v>361</v>
      </c>
      <c r="BC383" s="29" t="s">
        <v>361</v>
      </c>
      <c r="BD383" s="29" t="s">
        <v>361</v>
      </c>
      <c r="BE383" s="29" t="s">
        <v>361</v>
      </c>
      <c r="BF383" s="29" t="s">
        <v>361</v>
      </c>
      <c r="BG383" s="29" t="s">
        <v>361</v>
      </c>
      <c r="BH383" s="29" t="s">
        <v>361</v>
      </c>
      <c r="BI383" s="29" t="s">
        <v>361</v>
      </c>
      <c r="BJ383" s="29" t="s">
        <v>361</v>
      </c>
      <c r="BK383" s="29" t="s">
        <v>361</v>
      </c>
      <c r="BL383" s="29" t="s">
        <v>361</v>
      </c>
      <c r="BM383" s="29" t="s">
        <v>361</v>
      </c>
      <c r="BN383" s="29" t="s">
        <v>361</v>
      </c>
      <c r="BO383" s="29" t="s">
        <v>361</v>
      </c>
      <c r="BP383" s="29" t="s">
        <v>361</v>
      </c>
      <c r="BQ383" s="29" t="s">
        <v>361</v>
      </c>
      <c r="BR383" s="29" t="s">
        <v>361</v>
      </c>
      <c r="BS383" s="29" t="s">
        <v>361</v>
      </c>
      <c r="BT383" s="29" t="s">
        <v>361</v>
      </c>
      <c r="BU383" s="29" t="s">
        <v>361</v>
      </c>
      <c r="BV383" s="29" t="s">
        <v>361</v>
      </c>
      <c r="BW383" s="29" t="s">
        <v>361</v>
      </c>
      <c r="BX383" s="29" t="s">
        <v>361</v>
      </c>
      <c r="BY383" s="29" t="s">
        <v>361</v>
      </c>
      <c r="BZ383" s="29" t="s">
        <v>361</v>
      </c>
      <c r="CA383" s="29" t="s">
        <v>361</v>
      </c>
      <c r="CB383" s="29" t="s">
        <v>361</v>
      </c>
      <c r="CC383" s="29" t="s">
        <v>361</v>
      </c>
      <c r="CD383" s="29" t="s">
        <v>361</v>
      </c>
      <c r="CE383" s="29" t="s">
        <v>361</v>
      </c>
      <c r="CF383" s="29" t="s">
        <v>361</v>
      </c>
      <c r="CG383" s="29" t="s">
        <v>361</v>
      </c>
      <c r="CH383" s="29" t="s">
        <v>361</v>
      </c>
      <c r="CI383" s="29" t="s">
        <v>361</v>
      </c>
      <c r="CJ383" s="29" t="s">
        <v>361</v>
      </c>
      <c r="CK383" s="29" t="s">
        <v>361</v>
      </c>
      <c r="CL383" s="29" t="s">
        <v>361</v>
      </c>
      <c r="CM383" s="29" t="s">
        <v>361</v>
      </c>
      <c r="CN383" s="29" t="s">
        <v>361</v>
      </c>
      <c r="CO383" s="29" t="s">
        <v>361</v>
      </c>
      <c r="CP383" s="29" t="s">
        <v>361</v>
      </c>
      <c r="CQ383" s="29" t="s">
        <v>361</v>
      </c>
      <c r="CR383" s="29" t="s">
        <v>361</v>
      </c>
      <c r="CS383" s="29" t="s">
        <v>361</v>
      </c>
      <c r="CT383" s="29" t="s">
        <v>361</v>
      </c>
    </row>
    <row r="384" spans="1:101" ht="78" hidden="1" customHeight="1">
      <c r="A384" s="21">
        <v>378</v>
      </c>
      <c r="B384" s="24">
        <v>471</v>
      </c>
      <c r="C384" s="50" t="s">
        <v>229</v>
      </c>
      <c r="D384" s="55" t="s">
        <v>10</v>
      </c>
      <c r="E384" s="50" t="s">
        <v>309</v>
      </c>
      <c r="F384" s="55" t="s">
        <v>12</v>
      </c>
      <c r="G384" s="50" t="s">
        <v>309</v>
      </c>
      <c r="H384" s="50" t="s">
        <v>1379</v>
      </c>
      <c r="I384" s="52" t="s">
        <v>780</v>
      </c>
      <c r="J384" s="24" t="s">
        <v>497</v>
      </c>
      <c r="K384" s="55" t="s">
        <v>372</v>
      </c>
      <c r="L384" s="24" t="s">
        <v>298</v>
      </c>
      <c r="M384" s="24" t="s">
        <v>186</v>
      </c>
      <c r="N384" s="24"/>
      <c r="O384" s="24"/>
      <c r="P384" s="24" t="s">
        <v>186</v>
      </c>
      <c r="Q384" s="24"/>
      <c r="R384" s="24"/>
      <c r="S384" s="21"/>
      <c r="T384" s="24"/>
      <c r="U384" s="24"/>
      <c r="V384" s="24"/>
      <c r="W384" s="24"/>
      <c r="X384" s="24"/>
      <c r="Y384" s="28">
        <f t="shared" si="113"/>
        <v>1</v>
      </c>
      <c r="Z384" s="24"/>
      <c r="AA384" s="91"/>
      <c r="AB384" s="24"/>
      <c r="AC384" s="24"/>
      <c r="AD384" s="24"/>
      <c r="AE384" s="24"/>
      <c r="AF384" s="24"/>
      <c r="AG384" s="24" t="s">
        <v>757</v>
      </c>
      <c r="AH384" s="24" t="s">
        <v>757</v>
      </c>
      <c r="AI384" s="24" t="s">
        <v>757</v>
      </c>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v>2</v>
      </c>
      <c r="BL384" s="24">
        <v>2</v>
      </c>
      <c r="BM384" s="24">
        <v>2</v>
      </c>
      <c r="BN384" s="24">
        <v>2</v>
      </c>
      <c r="BO384" s="24">
        <v>2</v>
      </c>
      <c r="BP384" s="24">
        <v>2</v>
      </c>
      <c r="BQ384" s="24">
        <v>2</v>
      </c>
      <c r="BR384" s="24">
        <v>2</v>
      </c>
      <c r="BS384" s="24">
        <v>2</v>
      </c>
      <c r="BT384" s="24">
        <v>2</v>
      </c>
      <c r="BU384" s="24">
        <v>2</v>
      </c>
      <c r="BV384" s="24">
        <v>2</v>
      </c>
      <c r="BW384" s="24">
        <v>2</v>
      </c>
      <c r="BX384" s="24">
        <v>1</v>
      </c>
      <c r="BY384" s="24">
        <v>2</v>
      </c>
      <c r="BZ384" s="24">
        <v>1</v>
      </c>
      <c r="CA384" s="24">
        <v>2</v>
      </c>
      <c r="CB384" s="24">
        <v>2</v>
      </c>
      <c r="CC384" s="24">
        <v>2</v>
      </c>
      <c r="CD384" s="24">
        <v>2</v>
      </c>
      <c r="CE384" s="24">
        <v>2</v>
      </c>
      <c r="CF384" s="24">
        <v>2</v>
      </c>
      <c r="CG384" s="24">
        <v>2</v>
      </c>
      <c r="CH384" s="24">
        <v>2</v>
      </c>
      <c r="CI384" s="24">
        <v>2</v>
      </c>
      <c r="CJ384" s="24">
        <v>2</v>
      </c>
      <c r="CK384" s="24">
        <v>1</v>
      </c>
      <c r="CL384" s="24">
        <v>1</v>
      </c>
      <c r="CM384" s="57">
        <f t="shared" ref="CM384:CM395" si="128">COUNTIF($BK384:$CL384,2)</f>
        <v>24</v>
      </c>
      <c r="CN384" s="67">
        <f t="shared" ref="CN384:CN395" si="129">CM384/COUNTA($BK384:$CL384)</f>
        <v>0.8571428571428571</v>
      </c>
      <c r="CO384" s="57">
        <f t="shared" ref="CO384:CO395" si="130">COUNTIF($BK384:$CL384,1)</f>
        <v>4</v>
      </c>
      <c r="CP384" s="67">
        <f t="shared" ref="CP384:CP395" si="131">CO384/COUNTA($BK384:$CL384)</f>
        <v>0.14285714285714285</v>
      </c>
      <c r="CQ384" s="57">
        <f t="shared" ref="CQ384:CQ395" si="132">COUNTIF($BK384:$CL384,0)</f>
        <v>0</v>
      </c>
      <c r="CR384" s="67">
        <f t="shared" ref="CR384:CR395" si="133">CQ384/COUNTA($BK384:$CL384)</f>
        <v>0</v>
      </c>
      <c r="CS384" s="57">
        <f t="shared" ref="CS384:CS395" si="134">(((CM384*2)+(CO384*1)+(CQ384*0)))/COUNTA($BK384:$CL384)</f>
        <v>1.8571428571428572</v>
      </c>
      <c r="CT384" s="57" t="str">
        <f t="shared" si="112"/>
        <v>Đạt mục tiêu</v>
      </c>
    </row>
    <row r="385" spans="1:98" s="117" customFormat="1" ht="37.5" customHeight="1">
      <c r="A385" s="21">
        <v>66</v>
      </c>
      <c r="B385" s="21">
        <v>474</v>
      </c>
      <c r="C385" s="135"/>
      <c r="D385" s="53"/>
      <c r="E385" s="135"/>
      <c r="F385" s="53"/>
      <c r="G385" s="36" t="s">
        <v>630</v>
      </c>
      <c r="H385" s="36" t="s">
        <v>1576</v>
      </c>
      <c r="I385" s="34" t="s">
        <v>780</v>
      </c>
      <c r="J385" s="21" t="s">
        <v>497</v>
      </c>
      <c r="K385" s="118" t="s">
        <v>372</v>
      </c>
      <c r="L385" s="21" t="s">
        <v>298</v>
      </c>
      <c r="M385" s="21" t="s">
        <v>186</v>
      </c>
      <c r="N385" s="21" t="s">
        <v>186</v>
      </c>
      <c r="O385" s="21"/>
      <c r="P385" s="21"/>
      <c r="Q385" s="21"/>
      <c r="R385" s="21"/>
      <c r="S385" s="21"/>
      <c r="T385" s="21"/>
      <c r="U385" s="21"/>
      <c r="V385" s="21"/>
      <c r="W385" s="21"/>
      <c r="X385" s="21"/>
      <c r="Y385" s="124">
        <f t="shared" si="113"/>
        <v>1</v>
      </c>
      <c r="Z385" s="21"/>
      <c r="AA385" s="125"/>
      <c r="AB385" s="21" t="s">
        <v>757</v>
      </c>
      <c r="AC385" s="113"/>
      <c r="AD385" s="113"/>
      <c r="AE385" s="21"/>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c r="BB385" s="113"/>
      <c r="BC385" s="113"/>
      <c r="BD385" s="113"/>
      <c r="BE385" s="113"/>
      <c r="BF385" s="113"/>
      <c r="BG385" s="113"/>
      <c r="BH385" s="113"/>
      <c r="BI385" s="113"/>
      <c r="BJ385" s="113"/>
      <c r="BK385" s="21">
        <v>2</v>
      </c>
      <c r="BL385" s="21">
        <v>2</v>
      </c>
      <c r="BM385" s="21">
        <v>2</v>
      </c>
      <c r="BN385" s="21">
        <v>2</v>
      </c>
      <c r="BO385" s="21">
        <v>2</v>
      </c>
      <c r="BP385" s="21">
        <v>2</v>
      </c>
      <c r="BQ385" s="21">
        <v>2</v>
      </c>
      <c r="BR385" s="21">
        <v>2</v>
      </c>
      <c r="BS385" s="21">
        <v>2</v>
      </c>
      <c r="BT385" s="21">
        <v>2</v>
      </c>
      <c r="BU385" s="21">
        <v>2</v>
      </c>
      <c r="BV385" s="21">
        <v>2</v>
      </c>
      <c r="BW385" s="21">
        <v>2</v>
      </c>
      <c r="BX385" s="21">
        <v>1</v>
      </c>
      <c r="BY385" s="21">
        <v>2</v>
      </c>
      <c r="BZ385" s="21">
        <v>1</v>
      </c>
      <c r="CA385" s="21">
        <v>2</v>
      </c>
      <c r="CB385" s="21">
        <v>2</v>
      </c>
      <c r="CC385" s="21">
        <v>2</v>
      </c>
      <c r="CD385" s="21">
        <v>2</v>
      </c>
      <c r="CE385" s="21">
        <v>2</v>
      </c>
      <c r="CF385" s="21">
        <v>2</v>
      </c>
      <c r="CG385" s="21">
        <v>2</v>
      </c>
      <c r="CH385" s="21">
        <v>2</v>
      </c>
      <c r="CI385" s="21">
        <v>2</v>
      </c>
      <c r="CJ385" s="21">
        <v>2</v>
      </c>
      <c r="CK385" s="21">
        <v>1</v>
      </c>
      <c r="CL385" s="21">
        <v>1</v>
      </c>
      <c r="CM385" s="113">
        <f t="shared" si="128"/>
        <v>24</v>
      </c>
      <c r="CN385" s="116">
        <f>CM385/COUNTA($BK385:$CL385)</f>
        <v>0.8571428571428571</v>
      </c>
      <c r="CO385" s="113">
        <f t="shared" si="130"/>
        <v>4</v>
      </c>
      <c r="CP385" s="116">
        <f>CO385/COUNTA($BK385:$CL385)</f>
        <v>0.14285714285714285</v>
      </c>
      <c r="CQ385" s="113">
        <f t="shared" si="132"/>
        <v>0</v>
      </c>
      <c r="CR385" s="116">
        <f>CQ385/COUNTA($BK385:$CL385)</f>
        <v>0</v>
      </c>
      <c r="CS385" s="113">
        <f>(((CM385*2)+(CO385*1)+(CQ385*0)))/COUNTA($BK385:$CL385)</f>
        <v>1.8571428571428572</v>
      </c>
      <c r="CT385" s="113" t="str">
        <f>IF(CS385&gt;=1.6,"Đạt mục tiêu",IF(CS385&gt;=1,"Cần cố gắng","Chưa đạt"))</f>
        <v>Đạt mục tiêu</v>
      </c>
    </row>
    <row r="386" spans="1:98" s="117" customFormat="1" ht="38.25" customHeight="1">
      <c r="A386" s="21">
        <v>67</v>
      </c>
      <c r="B386" s="21">
        <v>474</v>
      </c>
      <c r="C386" s="222" t="s">
        <v>310</v>
      </c>
      <c r="D386" s="260" t="s">
        <v>10</v>
      </c>
      <c r="E386" s="222" t="s">
        <v>77</v>
      </c>
      <c r="F386" s="260" t="s">
        <v>12</v>
      </c>
      <c r="G386" s="36" t="s">
        <v>490</v>
      </c>
      <c r="H386" s="144" t="s">
        <v>1422</v>
      </c>
      <c r="I386" s="34" t="s">
        <v>780</v>
      </c>
      <c r="J386" s="21" t="s">
        <v>497</v>
      </c>
      <c r="K386" s="118" t="s">
        <v>372</v>
      </c>
      <c r="L386" s="21" t="s">
        <v>298</v>
      </c>
      <c r="M386" s="21" t="s">
        <v>186</v>
      </c>
      <c r="N386" s="21" t="s">
        <v>186</v>
      </c>
      <c r="O386" s="21"/>
      <c r="P386" s="21"/>
      <c r="Q386" s="21"/>
      <c r="R386" s="21"/>
      <c r="S386" s="21"/>
      <c r="T386" s="21"/>
      <c r="U386" s="21"/>
      <c r="V386" s="21"/>
      <c r="W386" s="21"/>
      <c r="X386" s="21"/>
      <c r="Y386" s="124">
        <f t="shared" si="113"/>
        <v>1</v>
      </c>
      <c r="Z386" s="21"/>
      <c r="AA386" s="125">
        <v>1</v>
      </c>
      <c r="AB386" s="113"/>
      <c r="AC386" s="139" t="s">
        <v>754</v>
      </c>
      <c r="AD386" s="113"/>
      <c r="AE386" s="21"/>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c r="BB386" s="113"/>
      <c r="BC386" s="113"/>
      <c r="BD386" s="113"/>
      <c r="BE386" s="113"/>
      <c r="BF386" s="113"/>
      <c r="BG386" s="113"/>
      <c r="BH386" s="113"/>
      <c r="BI386" s="113"/>
      <c r="BJ386" s="113"/>
      <c r="BK386" s="21">
        <v>2</v>
      </c>
      <c r="BL386" s="21">
        <v>2</v>
      </c>
      <c r="BM386" s="21">
        <v>2</v>
      </c>
      <c r="BN386" s="21">
        <v>2</v>
      </c>
      <c r="BO386" s="21">
        <v>2</v>
      </c>
      <c r="BP386" s="21">
        <v>2</v>
      </c>
      <c r="BQ386" s="21">
        <v>2</v>
      </c>
      <c r="BR386" s="21">
        <v>2</v>
      </c>
      <c r="BS386" s="21">
        <v>2</v>
      </c>
      <c r="BT386" s="21">
        <v>2</v>
      </c>
      <c r="BU386" s="21">
        <v>2</v>
      </c>
      <c r="BV386" s="21">
        <v>2</v>
      </c>
      <c r="BW386" s="21">
        <v>2</v>
      </c>
      <c r="BX386" s="21">
        <v>1</v>
      </c>
      <c r="BY386" s="21">
        <v>2</v>
      </c>
      <c r="BZ386" s="21">
        <v>1</v>
      </c>
      <c r="CA386" s="21">
        <v>2</v>
      </c>
      <c r="CB386" s="21">
        <v>2</v>
      </c>
      <c r="CC386" s="21">
        <v>2</v>
      </c>
      <c r="CD386" s="21">
        <v>2</v>
      </c>
      <c r="CE386" s="21">
        <v>2</v>
      </c>
      <c r="CF386" s="21">
        <v>2</v>
      </c>
      <c r="CG386" s="21">
        <v>2</v>
      </c>
      <c r="CH386" s="21">
        <v>2</v>
      </c>
      <c r="CI386" s="21">
        <v>2</v>
      </c>
      <c r="CJ386" s="21">
        <v>2</v>
      </c>
      <c r="CK386" s="21">
        <v>1</v>
      </c>
      <c r="CL386" s="21">
        <v>1</v>
      </c>
      <c r="CM386" s="113">
        <f t="shared" si="128"/>
        <v>24</v>
      </c>
      <c r="CN386" s="116">
        <f t="shared" si="129"/>
        <v>0.8571428571428571</v>
      </c>
      <c r="CO386" s="113">
        <f t="shared" si="130"/>
        <v>4</v>
      </c>
      <c r="CP386" s="116">
        <f t="shared" si="131"/>
        <v>0.14285714285714285</v>
      </c>
      <c r="CQ386" s="113">
        <f t="shared" si="132"/>
        <v>0</v>
      </c>
      <c r="CR386" s="116">
        <f t="shared" si="133"/>
        <v>0</v>
      </c>
      <c r="CS386" s="113">
        <f t="shared" si="134"/>
        <v>1.8571428571428572</v>
      </c>
      <c r="CT386" s="113" t="str">
        <f t="shared" si="112"/>
        <v>Đạt mục tiêu</v>
      </c>
    </row>
    <row r="387" spans="1:98" s="117" customFormat="1" ht="41.25" hidden="1" customHeight="1">
      <c r="A387" s="21">
        <v>381</v>
      </c>
      <c r="B387" s="21">
        <v>475</v>
      </c>
      <c r="C387" s="223"/>
      <c r="D387" s="261"/>
      <c r="E387" s="223"/>
      <c r="F387" s="261"/>
      <c r="G387" s="36" t="s">
        <v>492</v>
      </c>
      <c r="H387" s="144" t="s">
        <v>1408</v>
      </c>
      <c r="I387" s="34" t="s">
        <v>780</v>
      </c>
      <c r="J387" s="21" t="s">
        <v>497</v>
      </c>
      <c r="K387" s="118" t="s">
        <v>372</v>
      </c>
      <c r="L387" s="21" t="s">
        <v>298</v>
      </c>
      <c r="M387" s="21" t="s">
        <v>186</v>
      </c>
      <c r="N387" s="21"/>
      <c r="O387" s="21"/>
      <c r="P387" s="21"/>
      <c r="Q387" s="21" t="s">
        <v>186</v>
      </c>
      <c r="R387" s="21"/>
      <c r="S387" s="21"/>
      <c r="T387" s="21"/>
      <c r="U387" s="21"/>
      <c r="V387" s="21"/>
      <c r="W387" s="21"/>
      <c r="X387" s="21"/>
      <c r="Y387" s="124">
        <f t="shared" si="113"/>
        <v>1</v>
      </c>
      <c r="Z387" s="21"/>
      <c r="AA387" s="125">
        <v>1</v>
      </c>
      <c r="AB387" s="113"/>
      <c r="AC387" s="113"/>
      <c r="AD387" s="113"/>
      <c r="AE387" s="113"/>
      <c r="AF387" s="113"/>
      <c r="AG387" s="113"/>
      <c r="AH387" s="113"/>
      <c r="AI387" s="113"/>
      <c r="AJ387" s="21" t="s">
        <v>754</v>
      </c>
      <c r="AK387" s="113"/>
      <c r="AL387" s="113"/>
      <c r="AM387" s="113"/>
      <c r="AN387" s="113"/>
      <c r="AO387" s="113"/>
      <c r="AP387" s="113"/>
      <c r="AQ387" s="113"/>
      <c r="AR387" s="113"/>
      <c r="AS387" s="113"/>
      <c r="AT387" s="113"/>
      <c r="AU387" s="113"/>
      <c r="AV387" s="113"/>
      <c r="AW387" s="113"/>
      <c r="AX387" s="113"/>
      <c r="AY387" s="113"/>
      <c r="AZ387" s="113"/>
      <c r="BA387" s="113"/>
      <c r="BB387" s="113"/>
      <c r="BC387" s="113"/>
      <c r="BD387" s="113"/>
      <c r="BE387" s="113"/>
      <c r="BF387" s="113"/>
      <c r="BG387" s="113"/>
      <c r="BH387" s="113"/>
      <c r="BI387" s="113"/>
      <c r="BJ387" s="113"/>
      <c r="BK387" s="113">
        <v>2</v>
      </c>
      <c r="BL387" s="113">
        <v>2</v>
      </c>
      <c r="BM387" s="113">
        <v>2</v>
      </c>
      <c r="BN387" s="113">
        <v>2</v>
      </c>
      <c r="BO387" s="113">
        <v>2</v>
      </c>
      <c r="BP387" s="113">
        <v>2</v>
      </c>
      <c r="BQ387" s="113">
        <v>2</v>
      </c>
      <c r="BR387" s="113">
        <v>2</v>
      </c>
      <c r="BS387" s="113">
        <v>2</v>
      </c>
      <c r="BT387" s="113">
        <v>2</v>
      </c>
      <c r="BU387" s="113">
        <v>2</v>
      </c>
      <c r="BV387" s="113">
        <v>2</v>
      </c>
      <c r="BW387" s="113">
        <v>2</v>
      </c>
      <c r="BX387" s="113">
        <v>2</v>
      </c>
      <c r="BY387" s="113">
        <v>2</v>
      </c>
      <c r="BZ387" s="113">
        <v>1</v>
      </c>
      <c r="CA387" s="113">
        <v>2</v>
      </c>
      <c r="CB387" s="113">
        <v>2</v>
      </c>
      <c r="CC387" s="113">
        <v>2</v>
      </c>
      <c r="CD387" s="113">
        <v>2</v>
      </c>
      <c r="CE387" s="113">
        <v>2</v>
      </c>
      <c r="CF387" s="113">
        <v>2</v>
      </c>
      <c r="CG387" s="113">
        <v>2</v>
      </c>
      <c r="CH387" s="113">
        <v>2</v>
      </c>
      <c r="CI387" s="113">
        <v>2</v>
      </c>
      <c r="CJ387" s="113">
        <v>2</v>
      </c>
      <c r="CK387" s="113">
        <v>1</v>
      </c>
      <c r="CL387" s="113">
        <v>1</v>
      </c>
      <c r="CM387" s="113">
        <f t="shared" si="128"/>
        <v>25</v>
      </c>
      <c r="CN387" s="116">
        <f t="shared" si="129"/>
        <v>0.8928571428571429</v>
      </c>
      <c r="CO387" s="113">
        <f t="shared" si="130"/>
        <v>3</v>
      </c>
      <c r="CP387" s="116">
        <f t="shared" si="131"/>
        <v>0.10714285714285714</v>
      </c>
      <c r="CQ387" s="113">
        <f t="shared" si="132"/>
        <v>0</v>
      </c>
      <c r="CR387" s="116">
        <f t="shared" si="133"/>
        <v>0</v>
      </c>
      <c r="CS387" s="113">
        <f t="shared" si="134"/>
        <v>1.8928571428571428</v>
      </c>
      <c r="CT387" s="113" t="str">
        <f t="shared" si="112"/>
        <v>Đạt mục tiêu</v>
      </c>
    </row>
    <row r="388" spans="1:98" s="117" customFormat="1" ht="30.75" hidden="1" customHeight="1">
      <c r="A388" s="21">
        <v>382</v>
      </c>
      <c r="B388" s="21">
        <v>476</v>
      </c>
      <c r="C388" s="223"/>
      <c r="D388" s="261"/>
      <c r="E388" s="223"/>
      <c r="F388" s="261"/>
      <c r="G388" s="36" t="s">
        <v>1380</v>
      </c>
      <c r="H388" s="144" t="s">
        <v>1413</v>
      </c>
      <c r="I388" s="34" t="s">
        <v>780</v>
      </c>
      <c r="J388" s="21" t="s">
        <v>497</v>
      </c>
      <c r="K388" s="118" t="s">
        <v>372</v>
      </c>
      <c r="L388" s="21" t="s">
        <v>298</v>
      </c>
      <c r="M388" s="21" t="s">
        <v>186</v>
      </c>
      <c r="N388" s="21"/>
      <c r="O388" s="21"/>
      <c r="P388" s="21"/>
      <c r="Q388" s="21"/>
      <c r="R388" s="21"/>
      <c r="S388" s="21"/>
      <c r="T388" s="21" t="s">
        <v>186</v>
      </c>
      <c r="U388" s="21"/>
      <c r="V388" s="21"/>
      <c r="W388" s="21"/>
      <c r="X388" s="21"/>
      <c r="Y388" s="124">
        <f t="shared" si="113"/>
        <v>1</v>
      </c>
      <c r="Z388" s="21"/>
      <c r="AA388" s="125">
        <v>1</v>
      </c>
      <c r="AB388" s="113"/>
      <c r="AC388" s="113"/>
      <c r="AD388" s="113"/>
      <c r="AE388" s="113"/>
      <c r="AF388" s="113"/>
      <c r="AG388" s="113"/>
      <c r="AH388" s="113"/>
      <c r="AI388" s="113"/>
      <c r="AJ388" s="113"/>
      <c r="AK388" s="113"/>
      <c r="AL388" s="113"/>
      <c r="AM388" s="113"/>
      <c r="AN388" s="113"/>
      <c r="AO388" s="113"/>
      <c r="AP388" s="113"/>
      <c r="AQ388" s="113"/>
      <c r="AR388" s="113"/>
      <c r="AS388" s="113"/>
      <c r="AT388" s="113" t="s">
        <v>754</v>
      </c>
      <c r="AU388" s="113"/>
      <c r="AV388" s="113"/>
      <c r="AW388" s="113"/>
      <c r="AX388" s="113"/>
      <c r="AY388" s="113"/>
      <c r="AZ388" s="113"/>
      <c r="BA388" s="113"/>
      <c r="BB388" s="113"/>
      <c r="BC388" s="113"/>
      <c r="BD388" s="113"/>
      <c r="BE388" s="113"/>
      <c r="BF388" s="113"/>
      <c r="BG388" s="113"/>
      <c r="BH388" s="113"/>
      <c r="BI388" s="113"/>
      <c r="BJ388" s="113"/>
      <c r="BK388" s="113">
        <v>2</v>
      </c>
      <c r="BL388" s="113">
        <v>2</v>
      </c>
      <c r="BM388" s="113">
        <v>2</v>
      </c>
      <c r="BN388" s="113">
        <v>2</v>
      </c>
      <c r="BO388" s="113">
        <v>2</v>
      </c>
      <c r="BP388" s="113">
        <v>2</v>
      </c>
      <c r="BQ388" s="113">
        <v>2</v>
      </c>
      <c r="BR388" s="113">
        <v>2</v>
      </c>
      <c r="BS388" s="113">
        <v>2</v>
      </c>
      <c r="BT388" s="113">
        <v>2</v>
      </c>
      <c r="BU388" s="113">
        <v>2</v>
      </c>
      <c r="BV388" s="113">
        <v>2</v>
      </c>
      <c r="BW388" s="113">
        <v>2</v>
      </c>
      <c r="BX388" s="113">
        <v>2</v>
      </c>
      <c r="BY388" s="113">
        <v>2</v>
      </c>
      <c r="BZ388" s="113">
        <v>1</v>
      </c>
      <c r="CA388" s="113">
        <v>2</v>
      </c>
      <c r="CB388" s="113">
        <v>2</v>
      </c>
      <c r="CC388" s="113">
        <v>2</v>
      </c>
      <c r="CD388" s="113">
        <v>2</v>
      </c>
      <c r="CE388" s="113">
        <v>2</v>
      </c>
      <c r="CF388" s="113">
        <v>2</v>
      </c>
      <c r="CG388" s="113">
        <v>2</v>
      </c>
      <c r="CH388" s="113">
        <v>2</v>
      </c>
      <c r="CI388" s="113">
        <v>2</v>
      </c>
      <c r="CJ388" s="113">
        <v>2</v>
      </c>
      <c r="CK388" s="113">
        <v>1</v>
      </c>
      <c r="CL388" s="113">
        <v>2</v>
      </c>
      <c r="CM388" s="113">
        <f t="shared" si="128"/>
        <v>26</v>
      </c>
      <c r="CN388" s="116">
        <f t="shared" si="129"/>
        <v>0.9285714285714286</v>
      </c>
      <c r="CO388" s="113">
        <f t="shared" si="130"/>
        <v>2</v>
      </c>
      <c r="CP388" s="116">
        <f t="shared" si="131"/>
        <v>7.1428571428571425E-2</v>
      </c>
      <c r="CQ388" s="113">
        <f t="shared" si="132"/>
        <v>0</v>
      </c>
      <c r="CR388" s="116">
        <f t="shared" si="133"/>
        <v>0</v>
      </c>
      <c r="CS388" s="113">
        <f t="shared" si="134"/>
        <v>1.9285714285714286</v>
      </c>
      <c r="CT388" s="113" t="str">
        <f t="shared" si="112"/>
        <v>Đạt mục tiêu</v>
      </c>
    </row>
    <row r="389" spans="1:98" s="117" customFormat="1" ht="45.75" hidden="1" customHeight="1">
      <c r="A389" s="21">
        <v>383</v>
      </c>
      <c r="B389" s="21"/>
      <c r="C389" s="223"/>
      <c r="D389" s="261"/>
      <c r="E389" s="223"/>
      <c r="F389" s="261"/>
      <c r="G389" s="36" t="s">
        <v>1196</v>
      </c>
      <c r="H389" s="144" t="s">
        <v>1280</v>
      </c>
      <c r="I389" s="34" t="s">
        <v>780</v>
      </c>
      <c r="J389" s="21" t="s">
        <v>497</v>
      </c>
      <c r="K389" s="118" t="s">
        <v>372</v>
      </c>
      <c r="L389" s="21" t="s">
        <v>298</v>
      </c>
      <c r="M389" s="21" t="s">
        <v>186</v>
      </c>
      <c r="N389" s="21"/>
      <c r="O389" s="21"/>
      <c r="P389" s="21"/>
      <c r="Q389" s="21"/>
      <c r="R389" s="21" t="s">
        <v>186</v>
      </c>
      <c r="S389" s="21"/>
      <c r="T389" s="21"/>
      <c r="U389" s="21"/>
      <c r="V389" s="21"/>
      <c r="W389" s="21"/>
      <c r="X389" s="21"/>
      <c r="Y389" s="124">
        <f t="shared" si="113"/>
        <v>1</v>
      </c>
      <c r="Z389" s="21"/>
      <c r="AA389" s="125">
        <v>1</v>
      </c>
      <c r="AB389" s="113"/>
      <c r="AC389" s="113"/>
      <c r="AD389" s="113"/>
      <c r="AE389" s="113"/>
      <c r="AF389" s="113"/>
      <c r="AG389" s="113"/>
      <c r="AH389" s="113"/>
      <c r="AI389" s="113"/>
      <c r="AJ389" s="113"/>
      <c r="AK389" s="113"/>
      <c r="AL389" s="113"/>
      <c r="AM389" s="113"/>
      <c r="AN389" s="113"/>
      <c r="AO389" s="113"/>
      <c r="AP389" s="113" t="s">
        <v>754</v>
      </c>
      <c r="AQ389" s="113"/>
      <c r="AR389" s="113"/>
      <c r="AS389" s="113"/>
      <c r="AT389" s="113"/>
      <c r="AU389" s="113"/>
      <c r="AV389" s="113"/>
      <c r="AW389" s="113"/>
      <c r="AX389" s="113"/>
      <c r="AY389" s="113"/>
      <c r="AZ389" s="113"/>
      <c r="BA389" s="113"/>
      <c r="BB389" s="113"/>
      <c r="BC389" s="113"/>
      <c r="BD389" s="113"/>
      <c r="BE389" s="113"/>
      <c r="BF389" s="113"/>
      <c r="BG389" s="113"/>
      <c r="BH389" s="113"/>
      <c r="BI389" s="113"/>
      <c r="BJ389" s="113"/>
      <c r="BK389" s="113">
        <v>2</v>
      </c>
      <c r="BL389" s="113">
        <v>2</v>
      </c>
      <c r="BM389" s="113">
        <v>2</v>
      </c>
      <c r="BN389" s="113">
        <v>2</v>
      </c>
      <c r="BO389" s="113">
        <v>2</v>
      </c>
      <c r="BP389" s="113">
        <v>2</v>
      </c>
      <c r="BQ389" s="113">
        <v>2</v>
      </c>
      <c r="BR389" s="113">
        <v>2</v>
      </c>
      <c r="BS389" s="113">
        <v>2</v>
      </c>
      <c r="BT389" s="113">
        <v>2</v>
      </c>
      <c r="BU389" s="113">
        <v>2</v>
      </c>
      <c r="BV389" s="113">
        <v>2</v>
      </c>
      <c r="BW389" s="113">
        <v>2</v>
      </c>
      <c r="BX389" s="113">
        <v>2</v>
      </c>
      <c r="BY389" s="113">
        <v>2</v>
      </c>
      <c r="BZ389" s="113">
        <v>1</v>
      </c>
      <c r="CA389" s="113">
        <v>2</v>
      </c>
      <c r="CB389" s="113">
        <v>2</v>
      </c>
      <c r="CC389" s="113">
        <v>2</v>
      </c>
      <c r="CD389" s="113">
        <v>2</v>
      </c>
      <c r="CE389" s="113">
        <v>2</v>
      </c>
      <c r="CF389" s="113">
        <v>2</v>
      </c>
      <c r="CG389" s="113">
        <v>2</v>
      </c>
      <c r="CH389" s="113">
        <v>2</v>
      </c>
      <c r="CI389" s="113">
        <v>2</v>
      </c>
      <c r="CJ389" s="113">
        <v>2</v>
      </c>
      <c r="CK389" s="113">
        <v>1</v>
      </c>
      <c r="CL389" s="113">
        <v>1</v>
      </c>
      <c r="CM389" s="113">
        <f t="shared" si="128"/>
        <v>25</v>
      </c>
      <c r="CN389" s="116">
        <f t="shared" si="129"/>
        <v>0.8928571428571429</v>
      </c>
      <c r="CO389" s="113">
        <f t="shared" si="130"/>
        <v>3</v>
      </c>
      <c r="CP389" s="116">
        <f t="shared" si="131"/>
        <v>0.10714285714285714</v>
      </c>
      <c r="CQ389" s="113">
        <f t="shared" si="132"/>
        <v>0</v>
      </c>
      <c r="CR389" s="116">
        <f t="shared" si="133"/>
        <v>0</v>
      </c>
      <c r="CS389" s="113">
        <f t="shared" si="134"/>
        <v>1.8928571428571428</v>
      </c>
      <c r="CT389" s="113" t="str">
        <f>IF(CS389&gt;=1.6,"Đạt mục tiêu",IF(CS389&gt;=1,"Cần cố gắng","Chưa đạt"))</f>
        <v>Đạt mục tiêu</v>
      </c>
    </row>
    <row r="390" spans="1:98" s="117" customFormat="1" ht="43.5" hidden="1" customHeight="1">
      <c r="A390" s="21">
        <v>384</v>
      </c>
      <c r="B390" s="21">
        <v>477</v>
      </c>
      <c r="C390" s="223"/>
      <c r="D390" s="261"/>
      <c r="E390" s="223"/>
      <c r="F390" s="261"/>
      <c r="G390" s="36" t="s">
        <v>493</v>
      </c>
      <c r="H390" s="144" t="s">
        <v>1269</v>
      </c>
      <c r="I390" s="34" t="s">
        <v>780</v>
      </c>
      <c r="J390" s="21" t="s">
        <v>497</v>
      </c>
      <c r="K390" s="118" t="s">
        <v>372</v>
      </c>
      <c r="L390" s="21" t="s">
        <v>298</v>
      </c>
      <c r="M390" s="21" t="s">
        <v>186</v>
      </c>
      <c r="N390" s="21"/>
      <c r="O390" s="21"/>
      <c r="P390" s="21"/>
      <c r="Q390" s="21" t="s">
        <v>186</v>
      </c>
      <c r="R390" s="21"/>
      <c r="S390" s="21"/>
      <c r="T390" s="21"/>
      <c r="U390" s="21"/>
      <c r="V390" s="21"/>
      <c r="W390" s="21"/>
      <c r="X390" s="21"/>
      <c r="Y390" s="124">
        <f t="shared" si="113"/>
        <v>1</v>
      </c>
      <c r="Z390" s="21"/>
      <c r="AA390" s="125">
        <v>1</v>
      </c>
      <c r="AB390" s="113"/>
      <c r="AC390" s="113"/>
      <c r="AD390" s="113"/>
      <c r="AE390" s="113"/>
      <c r="AF390" s="113"/>
      <c r="AG390" s="113"/>
      <c r="AH390" s="113"/>
      <c r="AI390" s="113"/>
      <c r="AJ390" s="113"/>
      <c r="AK390" s="113"/>
      <c r="AL390" s="21" t="s">
        <v>754</v>
      </c>
      <c r="AM390" s="113"/>
      <c r="AN390" s="113"/>
      <c r="AO390" s="113"/>
      <c r="AP390" s="113"/>
      <c r="AQ390" s="113"/>
      <c r="AR390" s="113"/>
      <c r="AS390" s="113"/>
      <c r="AT390" s="113"/>
      <c r="AU390" s="113"/>
      <c r="AV390" s="113"/>
      <c r="AW390" s="113"/>
      <c r="AX390" s="113"/>
      <c r="AY390" s="113"/>
      <c r="AZ390" s="113"/>
      <c r="BA390" s="113"/>
      <c r="BB390" s="113"/>
      <c r="BC390" s="113"/>
      <c r="BD390" s="113"/>
      <c r="BE390" s="113"/>
      <c r="BF390" s="113"/>
      <c r="BG390" s="113"/>
      <c r="BH390" s="113"/>
      <c r="BI390" s="113"/>
      <c r="BJ390" s="113"/>
      <c r="BK390" s="113">
        <v>2</v>
      </c>
      <c r="BL390" s="113">
        <v>2</v>
      </c>
      <c r="BM390" s="113">
        <v>2</v>
      </c>
      <c r="BN390" s="113">
        <v>2</v>
      </c>
      <c r="BO390" s="113">
        <v>2</v>
      </c>
      <c r="BP390" s="113">
        <v>2</v>
      </c>
      <c r="BQ390" s="113">
        <v>2</v>
      </c>
      <c r="BR390" s="113">
        <v>2</v>
      </c>
      <c r="BS390" s="113">
        <v>2</v>
      </c>
      <c r="BT390" s="113">
        <v>2</v>
      </c>
      <c r="BU390" s="113">
        <v>2</v>
      </c>
      <c r="BV390" s="113">
        <v>2</v>
      </c>
      <c r="BW390" s="113">
        <v>2</v>
      </c>
      <c r="BX390" s="113">
        <v>2</v>
      </c>
      <c r="BY390" s="113">
        <v>2</v>
      </c>
      <c r="BZ390" s="113">
        <v>1</v>
      </c>
      <c r="CA390" s="113">
        <v>2</v>
      </c>
      <c r="CB390" s="113">
        <v>2</v>
      </c>
      <c r="CC390" s="113">
        <v>2</v>
      </c>
      <c r="CD390" s="113">
        <v>2</v>
      </c>
      <c r="CE390" s="113">
        <v>1</v>
      </c>
      <c r="CF390" s="113">
        <v>2</v>
      </c>
      <c r="CG390" s="113">
        <v>2</v>
      </c>
      <c r="CH390" s="113">
        <v>2</v>
      </c>
      <c r="CI390" s="113">
        <v>2</v>
      </c>
      <c r="CJ390" s="113">
        <v>2</v>
      </c>
      <c r="CK390" s="113">
        <v>1</v>
      </c>
      <c r="CL390" s="113">
        <v>1</v>
      </c>
      <c r="CM390" s="113">
        <f t="shared" si="128"/>
        <v>24</v>
      </c>
      <c r="CN390" s="116">
        <f t="shared" si="129"/>
        <v>0.8571428571428571</v>
      </c>
      <c r="CO390" s="113">
        <f t="shared" si="130"/>
        <v>4</v>
      </c>
      <c r="CP390" s="116">
        <f t="shared" si="131"/>
        <v>0.14285714285714285</v>
      </c>
      <c r="CQ390" s="113">
        <f t="shared" si="132"/>
        <v>0</v>
      </c>
      <c r="CR390" s="116">
        <f t="shared" si="133"/>
        <v>0</v>
      </c>
      <c r="CS390" s="113">
        <f t="shared" si="134"/>
        <v>1.8571428571428572</v>
      </c>
      <c r="CT390" s="113" t="str">
        <f t="shared" si="112"/>
        <v>Đạt mục tiêu</v>
      </c>
    </row>
    <row r="391" spans="1:98" s="117" customFormat="1" ht="38.25" hidden="1" customHeight="1">
      <c r="A391" s="21">
        <v>385</v>
      </c>
      <c r="B391" s="21">
        <v>478</v>
      </c>
      <c r="C391" s="223"/>
      <c r="D391" s="261"/>
      <c r="E391" s="223"/>
      <c r="F391" s="261"/>
      <c r="G391" s="36" t="s">
        <v>494</v>
      </c>
      <c r="H391" s="144" t="s">
        <v>1304</v>
      </c>
      <c r="I391" s="34" t="s">
        <v>780</v>
      </c>
      <c r="J391" s="21" t="s">
        <v>497</v>
      </c>
      <c r="K391" s="118" t="s">
        <v>372</v>
      </c>
      <c r="L391" s="21" t="s">
        <v>298</v>
      </c>
      <c r="M391" s="21" t="s">
        <v>186</v>
      </c>
      <c r="N391" s="21"/>
      <c r="O391" s="21"/>
      <c r="P391" s="21"/>
      <c r="Q391" s="21"/>
      <c r="R391" s="21"/>
      <c r="S391" s="21"/>
      <c r="T391" s="21"/>
      <c r="U391" s="21" t="s">
        <v>186</v>
      </c>
      <c r="V391" s="21"/>
      <c r="W391" s="21"/>
      <c r="X391" s="21"/>
      <c r="Y391" s="124">
        <f t="shared" si="113"/>
        <v>1</v>
      </c>
      <c r="Z391" s="21"/>
      <c r="AA391" s="125">
        <v>1</v>
      </c>
      <c r="AB391" s="113"/>
      <c r="AC391" s="113"/>
      <c r="AD391" s="113"/>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c r="AY391" s="113" t="s">
        <v>754</v>
      </c>
      <c r="AZ391" s="113"/>
      <c r="BA391" s="113"/>
      <c r="BB391" s="113"/>
      <c r="BC391" s="113"/>
      <c r="BD391" s="113"/>
      <c r="BE391" s="113"/>
      <c r="BF391" s="113"/>
      <c r="BG391" s="113"/>
      <c r="BH391" s="113"/>
      <c r="BI391" s="113"/>
      <c r="BJ391" s="113"/>
      <c r="BK391" s="113">
        <v>2</v>
      </c>
      <c r="BL391" s="113">
        <v>2</v>
      </c>
      <c r="BM391" s="113">
        <v>2</v>
      </c>
      <c r="BN391" s="113">
        <v>2</v>
      </c>
      <c r="BO391" s="113">
        <v>2</v>
      </c>
      <c r="BP391" s="113">
        <v>2</v>
      </c>
      <c r="BQ391" s="113">
        <v>2</v>
      </c>
      <c r="BR391" s="113">
        <v>2</v>
      </c>
      <c r="BS391" s="113">
        <v>2</v>
      </c>
      <c r="BT391" s="113">
        <v>2</v>
      </c>
      <c r="BU391" s="113">
        <v>2</v>
      </c>
      <c r="BV391" s="113">
        <v>2</v>
      </c>
      <c r="BW391" s="113">
        <v>2</v>
      </c>
      <c r="BX391" s="113">
        <v>2</v>
      </c>
      <c r="BY391" s="113">
        <v>2</v>
      </c>
      <c r="BZ391" s="113">
        <v>2</v>
      </c>
      <c r="CA391" s="113">
        <v>2</v>
      </c>
      <c r="CB391" s="113">
        <v>2</v>
      </c>
      <c r="CC391" s="113">
        <v>2</v>
      </c>
      <c r="CD391" s="113">
        <v>2</v>
      </c>
      <c r="CE391" s="113">
        <v>2</v>
      </c>
      <c r="CF391" s="113">
        <v>2</v>
      </c>
      <c r="CG391" s="113">
        <v>2</v>
      </c>
      <c r="CH391" s="113">
        <v>2</v>
      </c>
      <c r="CI391" s="113">
        <v>2</v>
      </c>
      <c r="CJ391" s="113">
        <v>2</v>
      </c>
      <c r="CK391" s="113">
        <v>2</v>
      </c>
      <c r="CL391" s="113">
        <v>2</v>
      </c>
      <c r="CM391" s="113">
        <f t="shared" si="128"/>
        <v>28</v>
      </c>
      <c r="CN391" s="116">
        <f t="shared" si="129"/>
        <v>1</v>
      </c>
      <c r="CO391" s="113">
        <f t="shared" si="130"/>
        <v>0</v>
      </c>
      <c r="CP391" s="116">
        <f t="shared" si="131"/>
        <v>0</v>
      </c>
      <c r="CQ391" s="113">
        <f t="shared" si="132"/>
        <v>0</v>
      </c>
      <c r="CR391" s="116">
        <f t="shared" si="133"/>
        <v>0</v>
      </c>
      <c r="CS391" s="113">
        <f t="shared" si="134"/>
        <v>2</v>
      </c>
      <c r="CT391" s="113" t="str">
        <f t="shared" si="112"/>
        <v>Đạt mục tiêu</v>
      </c>
    </row>
    <row r="392" spans="1:98" s="117" customFormat="1" ht="38.25" hidden="1" customHeight="1">
      <c r="A392" s="21">
        <v>386</v>
      </c>
      <c r="B392" s="21"/>
      <c r="C392" s="223"/>
      <c r="D392" s="261"/>
      <c r="E392" s="223"/>
      <c r="F392" s="261"/>
      <c r="G392" s="36" t="s">
        <v>1184</v>
      </c>
      <c r="H392" s="144" t="s">
        <v>1298</v>
      </c>
      <c r="I392" s="34" t="s">
        <v>780</v>
      </c>
      <c r="J392" s="21" t="s">
        <v>497</v>
      </c>
      <c r="K392" s="118" t="s">
        <v>372</v>
      </c>
      <c r="L392" s="21" t="s">
        <v>298</v>
      </c>
      <c r="M392" s="21" t="s">
        <v>186</v>
      </c>
      <c r="N392" s="21"/>
      <c r="O392" s="21"/>
      <c r="P392" s="21"/>
      <c r="Q392" s="21"/>
      <c r="R392" s="21"/>
      <c r="S392" s="21"/>
      <c r="T392" s="21"/>
      <c r="U392" s="21" t="s">
        <v>186</v>
      </c>
      <c r="V392" s="21"/>
      <c r="W392" s="21"/>
      <c r="X392" s="21"/>
      <c r="Y392" s="124">
        <f t="shared" si="113"/>
        <v>1</v>
      </c>
      <c r="Z392" s="21"/>
      <c r="AA392" s="125">
        <v>1</v>
      </c>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t="s">
        <v>754</v>
      </c>
      <c r="AY392" s="113"/>
      <c r="AZ392" s="113"/>
      <c r="BA392" s="113"/>
      <c r="BB392" s="113"/>
      <c r="BC392" s="113"/>
      <c r="BD392" s="113"/>
      <c r="BE392" s="113"/>
      <c r="BF392" s="113"/>
      <c r="BG392" s="113"/>
      <c r="BH392" s="113"/>
      <c r="BI392" s="113"/>
      <c r="BJ392" s="113"/>
      <c r="BK392" s="113">
        <v>2</v>
      </c>
      <c r="BL392" s="113">
        <v>2</v>
      </c>
      <c r="BM392" s="113">
        <v>2</v>
      </c>
      <c r="BN392" s="113">
        <v>2</v>
      </c>
      <c r="BO392" s="113">
        <v>2</v>
      </c>
      <c r="BP392" s="113">
        <v>2</v>
      </c>
      <c r="BQ392" s="113">
        <v>2</v>
      </c>
      <c r="BR392" s="113">
        <v>2</v>
      </c>
      <c r="BS392" s="113">
        <v>2</v>
      </c>
      <c r="BT392" s="113">
        <v>2</v>
      </c>
      <c r="BU392" s="113">
        <v>2</v>
      </c>
      <c r="BV392" s="113">
        <v>2</v>
      </c>
      <c r="BW392" s="113">
        <v>2</v>
      </c>
      <c r="BX392" s="113">
        <v>2</v>
      </c>
      <c r="BY392" s="113">
        <v>2</v>
      </c>
      <c r="BZ392" s="113">
        <v>2</v>
      </c>
      <c r="CA392" s="113">
        <v>2</v>
      </c>
      <c r="CB392" s="113">
        <v>2</v>
      </c>
      <c r="CC392" s="113">
        <v>2</v>
      </c>
      <c r="CD392" s="113">
        <v>2</v>
      </c>
      <c r="CE392" s="113">
        <v>2</v>
      </c>
      <c r="CF392" s="113">
        <v>2</v>
      </c>
      <c r="CG392" s="113">
        <v>2</v>
      </c>
      <c r="CH392" s="113">
        <v>2</v>
      </c>
      <c r="CI392" s="113">
        <v>2</v>
      </c>
      <c r="CJ392" s="113">
        <v>2</v>
      </c>
      <c r="CK392" s="113">
        <v>2</v>
      </c>
      <c r="CL392" s="113">
        <v>2</v>
      </c>
      <c r="CM392" s="113">
        <f t="shared" si="128"/>
        <v>28</v>
      </c>
      <c r="CN392" s="116">
        <f t="shared" si="129"/>
        <v>1</v>
      </c>
      <c r="CO392" s="113">
        <f t="shared" si="130"/>
        <v>0</v>
      </c>
      <c r="CP392" s="116">
        <f t="shared" si="131"/>
        <v>0</v>
      </c>
      <c r="CQ392" s="113">
        <f t="shared" si="132"/>
        <v>0</v>
      </c>
      <c r="CR392" s="116">
        <f t="shared" si="133"/>
        <v>0</v>
      </c>
      <c r="CS392" s="113">
        <f t="shared" si="134"/>
        <v>2</v>
      </c>
      <c r="CT392" s="113" t="str">
        <f>IF(CS392&gt;=1.6,"Đạt mục tiêu",IF(CS392&gt;=1,"Cần cố gắng","Chưa đạt"))</f>
        <v>Đạt mục tiêu</v>
      </c>
    </row>
    <row r="393" spans="1:98" s="117" customFormat="1" ht="38.25" hidden="1" customHeight="1">
      <c r="A393" s="21">
        <v>387</v>
      </c>
      <c r="B393" s="21">
        <v>479</v>
      </c>
      <c r="C393" s="224"/>
      <c r="D393" s="262"/>
      <c r="E393" s="224"/>
      <c r="F393" s="262"/>
      <c r="G393" s="36" t="s">
        <v>495</v>
      </c>
      <c r="H393" s="144" t="s">
        <v>1317</v>
      </c>
      <c r="I393" s="34" t="s">
        <v>780</v>
      </c>
      <c r="J393" s="21" t="s">
        <v>497</v>
      </c>
      <c r="K393" s="118" t="s">
        <v>372</v>
      </c>
      <c r="L393" s="21" t="s">
        <v>298</v>
      </c>
      <c r="M393" s="21" t="s">
        <v>186</v>
      </c>
      <c r="N393" s="21"/>
      <c r="O393" s="21"/>
      <c r="P393" s="21"/>
      <c r="Q393" s="21"/>
      <c r="R393" s="21"/>
      <c r="S393" s="21"/>
      <c r="T393" s="21"/>
      <c r="U393" s="21"/>
      <c r="V393" s="21"/>
      <c r="W393" s="21"/>
      <c r="X393" s="21" t="s">
        <v>186</v>
      </c>
      <c r="Y393" s="124">
        <f t="shared" si="113"/>
        <v>1</v>
      </c>
      <c r="Z393" s="21"/>
      <c r="AA393" s="125">
        <v>1</v>
      </c>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c r="BE393" s="113"/>
      <c r="BF393" s="113"/>
      <c r="BG393" s="113"/>
      <c r="BH393" s="113"/>
      <c r="BI393" s="113"/>
      <c r="BJ393" s="113" t="s">
        <v>754</v>
      </c>
      <c r="BK393" s="113">
        <v>2</v>
      </c>
      <c r="BL393" s="113">
        <v>2</v>
      </c>
      <c r="BM393" s="113">
        <v>2</v>
      </c>
      <c r="BN393" s="113">
        <v>2</v>
      </c>
      <c r="BO393" s="113">
        <v>2</v>
      </c>
      <c r="BP393" s="113">
        <v>2</v>
      </c>
      <c r="BQ393" s="113">
        <v>2</v>
      </c>
      <c r="BR393" s="113">
        <v>2</v>
      </c>
      <c r="BS393" s="113">
        <v>2</v>
      </c>
      <c r="BT393" s="113">
        <v>2</v>
      </c>
      <c r="BU393" s="113">
        <v>2</v>
      </c>
      <c r="BV393" s="113">
        <v>2</v>
      </c>
      <c r="BW393" s="113">
        <v>2</v>
      </c>
      <c r="BX393" s="113">
        <v>2</v>
      </c>
      <c r="BY393" s="113">
        <v>2</v>
      </c>
      <c r="BZ393" s="113">
        <v>2</v>
      </c>
      <c r="CA393" s="113">
        <v>2</v>
      </c>
      <c r="CB393" s="113">
        <v>2</v>
      </c>
      <c r="CC393" s="113">
        <v>2</v>
      </c>
      <c r="CD393" s="113">
        <v>2</v>
      </c>
      <c r="CE393" s="113">
        <v>2</v>
      </c>
      <c r="CF393" s="113">
        <v>2</v>
      </c>
      <c r="CG393" s="113">
        <v>2</v>
      </c>
      <c r="CH393" s="113">
        <v>2</v>
      </c>
      <c r="CI393" s="113">
        <v>2</v>
      </c>
      <c r="CJ393" s="113">
        <v>2</v>
      </c>
      <c r="CK393" s="113">
        <v>2</v>
      </c>
      <c r="CL393" s="113">
        <v>2</v>
      </c>
      <c r="CM393" s="113">
        <f t="shared" si="128"/>
        <v>28</v>
      </c>
      <c r="CN393" s="116">
        <f t="shared" si="129"/>
        <v>1</v>
      </c>
      <c r="CO393" s="113">
        <f t="shared" si="130"/>
        <v>0</v>
      </c>
      <c r="CP393" s="116">
        <f t="shared" si="131"/>
        <v>0</v>
      </c>
      <c r="CQ393" s="113">
        <f t="shared" si="132"/>
        <v>0</v>
      </c>
      <c r="CR393" s="116">
        <f t="shared" si="133"/>
        <v>0</v>
      </c>
      <c r="CS393" s="113">
        <f t="shared" si="134"/>
        <v>2</v>
      </c>
      <c r="CT393" s="113" t="str">
        <f t="shared" si="112"/>
        <v>Đạt mục tiêu</v>
      </c>
    </row>
    <row r="394" spans="1:98" s="117" customFormat="1" ht="64.5" hidden="1" customHeight="1">
      <c r="A394" s="21">
        <v>388</v>
      </c>
      <c r="B394" s="21">
        <v>482</v>
      </c>
      <c r="C394" s="41" t="s">
        <v>78</v>
      </c>
      <c r="D394" s="118" t="s">
        <v>10</v>
      </c>
      <c r="E394" s="41" t="s">
        <v>311</v>
      </c>
      <c r="F394" s="118" t="s">
        <v>12</v>
      </c>
      <c r="G394" s="36" t="s">
        <v>491</v>
      </c>
      <c r="H394" s="144" t="s">
        <v>1315</v>
      </c>
      <c r="I394" s="34" t="s">
        <v>780</v>
      </c>
      <c r="J394" s="21" t="s">
        <v>497</v>
      </c>
      <c r="K394" s="118" t="s">
        <v>372</v>
      </c>
      <c r="L394" s="21" t="s">
        <v>298</v>
      </c>
      <c r="M394" s="21" t="s">
        <v>186</v>
      </c>
      <c r="N394" s="21"/>
      <c r="O394" s="21"/>
      <c r="P394" s="21"/>
      <c r="Q394" s="21"/>
      <c r="R394" s="21"/>
      <c r="S394" s="21"/>
      <c r="T394" s="21"/>
      <c r="U394" s="21"/>
      <c r="V394" s="21"/>
      <c r="W394" s="21"/>
      <c r="X394" s="21" t="s">
        <v>186</v>
      </c>
      <c r="Y394" s="124">
        <f t="shared" si="113"/>
        <v>1</v>
      </c>
      <c r="Z394" s="21"/>
      <c r="AA394" s="125">
        <v>1</v>
      </c>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c r="BE394" s="113"/>
      <c r="BF394" s="113"/>
      <c r="BG394" s="113"/>
      <c r="BH394" s="113"/>
      <c r="BI394" s="113" t="s">
        <v>754</v>
      </c>
      <c r="BJ394" s="113"/>
      <c r="BK394" s="113">
        <v>2</v>
      </c>
      <c r="BL394" s="113">
        <v>2</v>
      </c>
      <c r="BM394" s="113">
        <v>2</v>
      </c>
      <c r="BN394" s="113">
        <v>2</v>
      </c>
      <c r="BO394" s="113">
        <v>2</v>
      </c>
      <c r="BP394" s="113">
        <v>2</v>
      </c>
      <c r="BQ394" s="113">
        <v>2</v>
      </c>
      <c r="BR394" s="113">
        <v>2</v>
      </c>
      <c r="BS394" s="113">
        <v>2</v>
      </c>
      <c r="BT394" s="113">
        <v>2</v>
      </c>
      <c r="BU394" s="113">
        <v>2</v>
      </c>
      <c r="BV394" s="113">
        <v>2</v>
      </c>
      <c r="BW394" s="113">
        <v>2</v>
      </c>
      <c r="BX394" s="113">
        <v>2</v>
      </c>
      <c r="BY394" s="113">
        <v>2</v>
      </c>
      <c r="BZ394" s="113">
        <v>2</v>
      </c>
      <c r="CA394" s="113">
        <v>2</v>
      </c>
      <c r="CB394" s="113">
        <v>2</v>
      </c>
      <c r="CC394" s="113">
        <v>2</v>
      </c>
      <c r="CD394" s="113">
        <v>2</v>
      </c>
      <c r="CE394" s="113">
        <v>2</v>
      </c>
      <c r="CF394" s="113">
        <v>2</v>
      </c>
      <c r="CG394" s="113">
        <v>2</v>
      </c>
      <c r="CH394" s="113">
        <v>2</v>
      </c>
      <c r="CI394" s="113">
        <v>2</v>
      </c>
      <c r="CJ394" s="113">
        <v>2</v>
      </c>
      <c r="CK394" s="113">
        <v>2</v>
      </c>
      <c r="CL394" s="113">
        <v>2</v>
      </c>
      <c r="CM394" s="113">
        <f t="shared" si="128"/>
        <v>28</v>
      </c>
      <c r="CN394" s="116">
        <f t="shared" si="129"/>
        <v>1</v>
      </c>
      <c r="CO394" s="113">
        <f t="shared" si="130"/>
        <v>0</v>
      </c>
      <c r="CP394" s="116">
        <f t="shared" si="131"/>
        <v>0</v>
      </c>
      <c r="CQ394" s="113">
        <f t="shared" si="132"/>
        <v>0</v>
      </c>
      <c r="CR394" s="116">
        <f t="shared" si="133"/>
        <v>0</v>
      </c>
      <c r="CS394" s="113">
        <f t="shared" si="134"/>
        <v>2</v>
      </c>
      <c r="CT394" s="113" t="str">
        <f t="shared" si="112"/>
        <v>Đạt mục tiêu</v>
      </c>
    </row>
    <row r="395" spans="1:98" ht="64.5" hidden="1" customHeight="1">
      <c r="A395" s="21">
        <v>389</v>
      </c>
      <c r="B395" s="21">
        <v>485</v>
      </c>
      <c r="C395" s="41" t="s">
        <v>230</v>
      </c>
      <c r="D395" s="118" t="s">
        <v>10</v>
      </c>
      <c r="E395" s="41" t="s">
        <v>312</v>
      </c>
      <c r="F395" s="118" t="s">
        <v>12</v>
      </c>
      <c r="G395" s="41" t="s">
        <v>312</v>
      </c>
      <c r="H395" s="41" t="s">
        <v>699</v>
      </c>
      <c r="I395" s="34" t="s">
        <v>780</v>
      </c>
      <c r="J395" s="21" t="s">
        <v>498</v>
      </c>
      <c r="K395" s="118" t="s">
        <v>372</v>
      </c>
      <c r="L395" s="21" t="s">
        <v>298</v>
      </c>
      <c r="M395" s="21" t="s">
        <v>186</v>
      </c>
      <c r="N395" s="21"/>
      <c r="O395" s="21"/>
      <c r="P395" s="21"/>
      <c r="Q395" s="21"/>
      <c r="R395" s="21"/>
      <c r="S395" s="21"/>
      <c r="T395" s="21"/>
      <c r="U395" s="21"/>
      <c r="V395" s="21"/>
      <c r="W395" s="21"/>
      <c r="X395" s="21" t="s">
        <v>186</v>
      </c>
      <c r="Y395" s="124">
        <f t="shared" si="113"/>
        <v>1</v>
      </c>
      <c r="Z395" s="21"/>
      <c r="AA395" s="125"/>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t="s">
        <v>1420</v>
      </c>
      <c r="BI395" s="24" t="s">
        <v>1420</v>
      </c>
      <c r="BJ395" s="24" t="s">
        <v>1420</v>
      </c>
      <c r="BK395" s="113">
        <v>2</v>
      </c>
      <c r="BL395" s="113">
        <v>2</v>
      </c>
      <c r="BM395" s="113">
        <v>2</v>
      </c>
      <c r="BN395" s="113">
        <v>2</v>
      </c>
      <c r="BO395" s="113">
        <v>2</v>
      </c>
      <c r="BP395" s="113">
        <v>2</v>
      </c>
      <c r="BQ395" s="113">
        <v>2</v>
      </c>
      <c r="BR395" s="113">
        <v>2</v>
      </c>
      <c r="BS395" s="113">
        <v>2</v>
      </c>
      <c r="BT395" s="113">
        <v>2</v>
      </c>
      <c r="BU395" s="113">
        <v>2</v>
      </c>
      <c r="BV395" s="113">
        <v>2</v>
      </c>
      <c r="BW395" s="113">
        <v>2</v>
      </c>
      <c r="BX395" s="113">
        <v>2</v>
      </c>
      <c r="BY395" s="113">
        <v>2</v>
      </c>
      <c r="BZ395" s="113">
        <v>2</v>
      </c>
      <c r="CA395" s="113">
        <v>2</v>
      </c>
      <c r="CB395" s="113">
        <v>2</v>
      </c>
      <c r="CC395" s="113">
        <v>2</v>
      </c>
      <c r="CD395" s="113">
        <v>2</v>
      </c>
      <c r="CE395" s="113">
        <v>2</v>
      </c>
      <c r="CF395" s="113">
        <v>2</v>
      </c>
      <c r="CG395" s="113">
        <v>2</v>
      </c>
      <c r="CH395" s="113">
        <v>2</v>
      </c>
      <c r="CI395" s="113">
        <v>2</v>
      </c>
      <c r="CJ395" s="113">
        <v>2</v>
      </c>
      <c r="CK395" s="113">
        <v>2</v>
      </c>
      <c r="CL395" s="113">
        <v>2</v>
      </c>
      <c r="CM395" s="57">
        <f t="shared" si="128"/>
        <v>28</v>
      </c>
      <c r="CN395" s="67">
        <f t="shared" si="129"/>
        <v>1</v>
      </c>
      <c r="CO395" s="57">
        <f t="shared" si="130"/>
        <v>0</v>
      </c>
      <c r="CP395" s="67">
        <f t="shared" si="131"/>
        <v>0</v>
      </c>
      <c r="CQ395" s="57">
        <f t="shared" si="132"/>
        <v>0</v>
      </c>
      <c r="CR395" s="67">
        <f t="shared" si="133"/>
        <v>0</v>
      </c>
      <c r="CS395" s="57">
        <f t="shared" si="134"/>
        <v>2</v>
      </c>
      <c r="CT395" s="57" t="str">
        <f t="shared" si="112"/>
        <v>Đạt mục tiêu</v>
      </c>
    </row>
    <row r="396" spans="1:98" ht="23.25" customHeight="1">
      <c r="A396" s="21">
        <v>68</v>
      </c>
      <c r="B396" s="28">
        <v>487</v>
      </c>
      <c r="C396" s="198" t="s">
        <v>263</v>
      </c>
      <c r="D396" s="259"/>
      <c r="E396" s="259"/>
      <c r="F396" s="259"/>
      <c r="G396" s="199"/>
      <c r="H396" s="200"/>
      <c r="I396" s="29" t="s">
        <v>361</v>
      </c>
      <c r="J396" s="29" t="s">
        <v>361</v>
      </c>
      <c r="K396" s="29" t="s">
        <v>361</v>
      </c>
      <c r="L396" s="29" t="s">
        <v>361</v>
      </c>
      <c r="M396" s="29" t="s">
        <v>361</v>
      </c>
      <c r="N396" s="29" t="s">
        <v>361</v>
      </c>
      <c r="O396" s="29" t="s">
        <v>361</v>
      </c>
      <c r="P396" s="29" t="s">
        <v>361</v>
      </c>
      <c r="Q396" s="29" t="s">
        <v>361</v>
      </c>
      <c r="R396" s="29" t="s">
        <v>361</v>
      </c>
      <c r="S396" s="31" t="s">
        <v>361</v>
      </c>
      <c r="T396" s="29" t="s">
        <v>361</v>
      </c>
      <c r="U396" s="29" t="s">
        <v>361</v>
      </c>
      <c r="V396" s="29" t="s">
        <v>361</v>
      </c>
      <c r="W396" s="29" t="s">
        <v>361</v>
      </c>
      <c r="X396" s="29" t="s">
        <v>361</v>
      </c>
      <c r="Y396" s="28">
        <f t="shared" si="113"/>
        <v>0</v>
      </c>
      <c r="Z396" s="29"/>
      <c r="AA396" s="91">
        <f>AA397+AA411</f>
        <v>1</v>
      </c>
      <c r="AB396" s="29" t="s">
        <v>361</v>
      </c>
      <c r="AC396" s="29" t="s">
        <v>361</v>
      </c>
      <c r="AD396" s="29" t="s">
        <v>361</v>
      </c>
      <c r="AE396" s="29" t="s">
        <v>361</v>
      </c>
      <c r="AF396" s="29" t="s">
        <v>361</v>
      </c>
      <c r="AG396" s="29" t="s">
        <v>361</v>
      </c>
      <c r="AH396" s="29" t="s">
        <v>361</v>
      </c>
      <c r="AI396" s="29" t="s">
        <v>361</v>
      </c>
      <c r="AJ396" s="29" t="s">
        <v>361</v>
      </c>
      <c r="AK396" s="29" t="s">
        <v>361</v>
      </c>
      <c r="AL396" s="29" t="s">
        <v>361</v>
      </c>
      <c r="AM396" s="29" t="s">
        <v>361</v>
      </c>
      <c r="AN396" s="29" t="s">
        <v>361</v>
      </c>
      <c r="AO396" s="29" t="s">
        <v>361</v>
      </c>
      <c r="AP396" s="29" t="s">
        <v>361</v>
      </c>
      <c r="AQ396" s="29" t="s">
        <v>361</v>
      </c>
      <c r="AR396" s="29" t="s">
        <v>361</v>
      </c>
      <c r="AS396" s="29" t="s">
        <v>361</v>
      </c>
      <c r="AT396" s="29" t="s">
        <v>361</v>
      </c>
      <c r="AU396" s="29" t="s">
        <v>361</v>
      </c>
      <c r="AV396" s="29" t="s">
        <v>361</v>
      </c>
      <c r="AW396" s="29" t="s">
        <v>361</v>
      </c>
      <c r="AX396" s="29" t="s">
        <v>361</v>
      </c>
      <c r="AY396" s="29" t="s">
        <v>361</v>
      </c>
      <c r="AZ396" s="29" t="s">
        <v>361</v>
      </c>
      <c r="BA396" s="29" t="s">
        <v>361</v>
      </c>
      <c r="BB396" s="29" t="s">
        <v>361</v>
      </c>
      <c r="BC396" s="29" t="s">
        <v>361</v>
      </c>
      <c r="BD396" s="29" t="s">
        <v>361</v>
      </c>
      <c r="BE396" s="29" t="s">
        <v>361</v>
      </c>
      <c r="BF396" s="29" t="s">
        <v>361</v>
      </c>
      <c r="BG396" s="29" t="s">
        <v>361</v>
      </c>
      <c r="BH396" s="29" t="s">
        <v>361</v>
      </c>
      <c r="BI396" s="29" t="s">
        <v>361</v>
      </c>
      <c r="BJ396" s="29" t="s">
        <v>361</v>
      </c>
      <c r="BK396" s="29" t="s">
        <v>361</v>
      </c>
      <c r="BL396" s="29" t="s">
        <v>361</v>
      </c>
      <c r="BM396" s="29" t="s">
        <v>361</v>
      </c>
      <c r="BN396" s="29" t="s">
        <v>361</v>
      </c>
      <c r="BO396" s="29" t="s">
        <v>361</v>
      </c>
      <c r="BP396" s="29" t="s">
        <v>361</v>
      </c>
      <c r="BQ396" s="29" t="s">
        <v>361</v>
      </c>
      <c r="BR396" s="29" t="s">
        <v>361</v>
      </c>
      <c r="BS396" s="29" t="s">
        <v>361</v>
      </c>
      <c r="BT396" s="29" t="s">
        <v>361</v>
      </c>
      <c r="BU396" s="29" t="s">
        <v>361</v>
      </c>
      <c r="BV396" s="29" t="s">
        <v>361</v>
      </c>
      <c r="BW396" s="29" t="s">
        <v>361</v>
      </c>
      <c r="BX396" s="29" t="s">
        <v>361</v>
      </c>
      <c r="BY396" s="29" t="s">
        <v>361</v>
      </c>
      <c r="BZ396" s="29" t="s">
        <v>361</v>
      </c>
      <c r="CA396" s="29" t="s">
        <v>361</v>
      </c>
      <c r="CB396" s="29" t="s">
        <v>361</v>
      </c>
      <c r="CC396" s="29" t="s">
        <v>361</v>
      </c>
      <c r="CD396" s="29" t="s">
        <v>361</v>
      </c>
      <c r="CE396" s="29" t="s">
        <v>361</v>
      </c>
      <c r="CF396" s="29" t="s">
        <v>361</v>
      </c>
      <c r="CG396" s="29" t="s">
        <v>361</v>
      </c>
      <c r="CH396" s="29" t="s">
        <v>361</v>
      </c>
      <c r="CI396" s="29" t="s">
        <v>361</v>
      </c>
      <c r="CJ396" s="29" t="s">
        <v>361</v>
      </c>
      <c r="CK396" s="29" t="s">
        <v>361</v>
      </c>
      <c r="CL396" s="29" t="s">
        <v>361</v>
      </c>
      <c r="CM396" s="29" t="s">
        <v>361</v>
      </c>
      <c r="CN396" s="29" t="s">
        <v>361</v>
      </c>
      <c r="CO396" s="29" t="s">
        <v>361</v>
      </c>
      <c r="CP396" s="29" t="s">
        <v>361</v>
      </c>
      <c r="CQ396" s="29" t="s">
        <v>361</v>
      </c>
      <c r="CR396" s="29" t="s">
        <v>361</v>
      </c>
      <c r="CS396" s="29" t="s">
        <v>361</v>
      </c>
      <c r="CT396" s="29" t="s">
        <v>361</v>
      </c>
    </row>
    <row r="397" spans="1:98" ht="22.5" customHeight="1">
      <c r="A397" s="21">
        <v>69</v>
      </c>
      <c r="B397" s="28">
        <v>488</v>
      </c>
      <c r="C397" s="198" t="s">
        <v>264</v>
      </c>
      <c r="D397" s="259"/>
      <c r="E397" s="259"/>
      <c r="F397" s="259"/>
      <c r="G397" s="199"/>
      <c r="H397" s="200"/>
      <c r="I397" s="29" t="s">
        <v>361</v>
      </c>
      <c r="J397" s="29" t="s">
        <v>361</v>
      </c>
      <c r="K397" s="29" t="s">
        <v>361</v>
      </c>
      <c r="L397" s="29" t="s">
        <v>361</v>
      </c>
      <c r="M397" s="29" t="s">
        <v>361</v>
      </c>
      <c r="N397" s="29" t="s">
        <v>361</v>
      </c>
      <c r="O397" s="29" t="s">
        <v>361</v>
      </c>
      <c r="P397" s="29" t="s">
        <v>361</v>
      </c>
      <c r="Q397" s="29" t="s">
        <v>361</v>
      </c>
      <c r="R397" s="29" t="s">
        <v>361</v>
      </c>
      <c r="S397" s="31" t="s">
        <v>361</v>
      </c>
      <c r="T397" s="29" t="s">
        <v>361</v>
      </c>
      <c r="U397" s="29" t="s">
        <v>361</v>
      </c>
      <c r="V397" s="29" t="s">
        <v>361</v>
      </c>
      <c r="W397" s="29" t="s">
        <v>361</v>
      </c>
      <c r="X397" s="29" t="s">
        <v>361</v>
      </c>
      <c r="Y397" s="28">
        <f t="shared" si="113"/>
        <v>0</v>
      </c>
      <c r="Z397" s="29"/>
      <c r="AA397" s="91">
        <f>SUM(AA398:AA410)</f>
        <v>1</v>
      </c>
      <c r="AB397" s="29" t="s">
        <v>361</v>
      </c>
      <c r="AC397" s="29" t="s">
        <v>361</v>
      </c>
      <c r="AD397" s="29" t="s">
        <v>361</v>
      </c>
      <c r="AE397" s="29" t="s">
        <v>361</v>
      </c>
      <c r="AF397" s="29" t="s">
        <v>361</v>
      </c>
      <c r="AG397" s="29" t="s">
        <v>361</v>
      </c>
      <c r="AH397" s="29" t="s">
        <v>361</v>
      </c>
      <c r="AI397" s="29" t="s">
        <v>361</v>
      </c>
      <c r="AJ397" s="29" t="s">
        <v>361</v>
      </c>
      <c r="AK397" s="29" t="s">
        <v>361</v>
      </c>
      <c r="AL397" s="29" t="s">
        <v>361</v>
      </c>
      <c r="AM397" s="29" t="s">
        <v>361</v>
      </c>
      <c r="AN397" s="29" t="s">
        <v>361</v>
      </c>
      <c r="AO397" s="29" t="s">
        <v>361</v>
      </c>
      <c r="AP397" s="29" t="s">
        <v>361</v>
      </c>
      <c r="AQ397" s="29" t="s">
        <v>361</v>
      </c>
      <c r="AR397" s="29" t="s">
        <v>361</v>
      </c>
      <c r="AS397" s="29" t="s">
        <v>361</v>
      </c>
      <c r="AT397" s="29" t="s">
        <v>361</v>
      </c>
      <c r="AU397" s="29" t="s">
        <v>361</v>
      </c>
      <c r="AV397" s="29" t="s">
        <v>361</v>
      </c>
      <c r="AW397" s="29" t="s">
        <v>361</v>
      </c>
      <c r="AX397" s="29" t="s">
        <v>361</v>
      </c>
      <c r="AY397" s="29" t="s">
        <v>361</v>
      </c>
      <c r="AZ397" s="29" t="s">
        <v>361</v>
      </c>
      <c r="BA397" s="29" t="s">
        <v>361</v>
      </c>
      <c r="BB397" s="29" t="s">
        <v>361</v>
      </c>
      <c r="BC397" s="29" t="s">
        <v>361</v>
      </c>
      <c r="BD397" s="29" t="s">
        <v>361</v>
      </c>
      <c r="BE397" s="29" t="s">
        <v>361</v>
      </c>
      <c r="BF397" s="29" t="s">
        <v>361</v>
      </c>
      <c r="BG397" s="29" t="s">
        <v>361</v>
      </c>
      <c r="BH397" s="29" t="s">
        <v>361</v>
      </c>
      <c r="BI397" s="29" t="s">
        <v>361</v>
      </c>
      <c r="BJ397" s="29" t="s">
        <v>361</v>
      </c>
      <c r="BK397" s="29" t="s">
        <v>361</v>
      </c>
      <c r="BL397" s="29" t="s">
        <v>361</v>
      </c>
      <c r="BM397" s="29" t="s">
        <v>361</v>
      </c>
      <c r="BN397" s="29" t="s">
        <v>361</v>
      </c>
      <c r="BO397" s="29" t="s">
        <v>361</v>
      </c>
      <c r="BP397" s="29" t="s">
        <v>361</v>
      </c>
      <c r="BQ397" s="29" t="s">
        <v>361</v>
      </c>
      <c r="BR397" s="29" t="s">
        <v>361</v>
      </c>
      <c r="BS397" s="29" t="s">
        <v>361</v>
      </c>
      <c r="BT397" s="29" t="s">
        <v>361</v>
      </c>
      <c r="BU397" s="29" t="s">
        <v>361</v>
      </c>
      <c r="BV397" s="29" t="s">
        <v>361</v>
      </c>
      <c r="BW397" s="29" t="s">
        <v>361</v>
      </c>
      <c r="BX397" s="29" t="s">
        <v>361</v>
      </c>
      <c r="BY397" s="29" t="s">
        <v>361</v>
      </c>
      <c r="BZ397" s="29" t="s">
        <v>361</v>
      </c>
      <c r="CA397" s="29" t="s">
        <v>361</v>
      </c>
      <c r="CB397" s="29" t="s">
        <v>361</v>
      </c>
      <c r="CC397" s="29" t="s">
        <v>361</v>
      </c>
      <c r="CD397" s="29" t="s">
        <v>361</v>
      </c>
      <c r="CE397" s="29" t="s">
        <v>361</v>
      </c>
      <c r="CF397" s="29" t="s">
        <v>361</v>
      </c>
      <c r="CG397" s="29" t="s">
        <v>361</v>
      </c>
      <c r="CH397" s="29" t="s">
        <v>361</v>
      </c>
      <c r="CI397" s="29" t="s">
        <v>361</v>
      </c>
      <c r="CJ397" s="29" t="s">
        <v>361</v>
      </c>
      <c r="CK397" s="29" t="s">
        <v>361</v>
      </c>
      <c r="CL397" s="29" t="s">
        <v>361</v>
      </c>
      <c r="CM397" s="29" t="s">
        <v>361</v>
      </c>
      <c r="CN397" s="29" t="s">
        <v>361</v>
      </c>
      <c r="CO397" s="29" t="s">
        <v>361</v>
      </c>
      <c r="CP397" s="29" t="s">
        <v>361</v>
      </c>
      <c r="CQ397" s="29" t="s">
        <v>361</v>
      </c>
      <c r="CR397" s="29" t="s">
        <v>361</v>
      </c>
      <c r="CS397" s="29" t="s">
        <v>361</v>
      </c>
      <c r="CT397" s="29" t="s">
        <v>361</v>
      </c>
    </row>
    <row r="398" spans="1:98" ht="101.25" customHeight="1">
      <c r="A398" s="21">
        <v>70</v>
      </c>
      <c r="B398" s="24">
        <v>491</v>
      </c>
      <c r="C398" s="181" t="s">
        <v>499</v>
      </c>
      <c r="D398" s="191" t="s">
        <v>10</v>
      </c>
      <c r="E398" s="181" t="s">
        <v>313</v>
      </c>
      <c r="F398" s="191" t="s">
        <v>12</v>
      </c>
      <c r="G398" s="20" t="s">
        <v>930</v>
      </c>
      <c r="H398" s="20" t="s">
        <v>928</v>
      </c>
      <c r="I398" s="52" t="s">
        <v>780</v>
      </c>
      <c r="J398" s="24" t="s">
        <v>497</v>
      </c>
      <c r="K398" s="55" t="s">
        <v>372</v>
      </c>
      <c r="L398" s="24" t="s">
        <v>298</v>
      </c>
      <c r="M398" s="24" t="s">
        <v>186</v>
      </c>
      <c r="N398" s="24" t="s">
        <v>186</v>
      </c>
      <c r="O398" s="24"/>
      <c r="P398" s="24"/>
      <c r="Q398" s="24"/>
      <c r="R398" s="24"/>
      <c r="S398" s="21"/>
      <c r="T398" s="24"/>
      <c r="U398" s="24"/>
      <c r="V398" s="24"/>
      <c r="W398" s="24"/>
      <c r="X398" s="24"/>
      <c r="Y398" s="28">
        <f t="shared" si="113"/>
        <v>1</v>
      </c>
      <c r="Z398" s="24"/>
      <c r="AA398" s="91"/>
      <c r="AB398" s="24" t="s">
        <v>758</v>
      </c>
      <c r="AC398" s="24" t="s">
        <v>758</v>
      </c>
      <c r="AD398" s="24" t="s">
        <v>758</v>
      </c>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v>2</v>
      </c>
      <c r="BL398" s="24">
        <v>2</v>
      </c>
      <c r="BM398" s="24">
        <v>2</v>
      </c>
      <c r="BN398" s="57">
        <v>2</v>
      </c>
      <c r="BO398" s="57">
        <v>2</v>
      </c>
      <c r="BP398" s="24">
        <v>2</v>
      </c>
      <c r="BQ398" s="24">
        <v>2</v>
      </c>
      <c r="BR398" s="24">
        <v>2</v>
      </c>
      <c r="BS398" s="24">
        <v>2</v>
      </c>
      <c r="BT398" s="24">
        <v>2</v>
      </c>
      <c r="BU398" s="24">
        <v>2</v>
      </c>
      <c r="BV398" s="24">
        <v>2</v>
      </c>
      <c r="BW398" s="24">
        <v>2</v>
      </c>
      <c r="BX398" s="24">
        <v>2</v>
      </c>
      <c r="BY398" s="24">
        <v>2</v>
      </c>
      <c r="BZ398" s="24">
        <v>1</v>
      </c>
      <c r="CA398" s="24">
        <v>2</v>
      </c>
      <c r="CB398" s="24">
        <v>2</v>
      </c>
      <c r="CC398" s="57">
        <v>2</v>
      </c>
      <c r="CD398" s="57">
        <v>2</v>
      </c>
      <c r="CE398" s="57">
        <v>2</v>
      </c>
      <c r="CF398" s="24">
        <v>2</v>
      </c>
      <c r="CG398" s="24">
        <v>2</v>
      </c>
      <c r="CH398" s="24">
        <v>2</v>
      </c>
      <c r="CI398" s="24">
        <v>2</v>
      </c>
      <c r="CJ398" s="24">
        <v>2</v>
      </c>
      <c r="CK398" s="24">
        <v>1</v>
      </c>
      <c r="CL398" s="24">
        <v>2</v>
      </c>
      <c r="CM398" s="57">
        <f t="shared" ref="CM398:CM410" si="135">COUNTIF($BK398:$CL398,2)</f>
        <v>26</v>
      </c>
      <c r="CN398" s="67">
        <f t="shared" ref="CN398:CN410" si="136">CM398/COUNTA($BK398:$CL398)</f>
        <v>0.9285714285714286</v>
      </c>
      <c r="CO398" s="57">
        <f t="shared" ref="CO398:CO410" si="137">COUNTIF($BK398:$CL398,1)</f>
        <v>2</v>
      </c>
      <c r="CP398" s="67">
        <f t="shared" ref="CP398:CP410" si="138">CO398/COUNTA($BK398:$CL398)</f>
        <v>7.1428571428571425E-2</v>
      </c>
      <c r="CQ398" s="57">
        <f t="shared" ref="CQ398:CQ410" si="139">COUNTIF($BK398:$CL398,0)</f>
        <v>0</v>
      </c>
      <c r="CR398" s="67">
        <f t="shared" ref="CR398:CR410" si="140">CQ398/COUNTA($BK398:$CL398)</f>
        <v>0</v>
      </c>
      <c r="CS398" s="57">
        <f t="shared" ref="CS398:CS410" si="141">(((CM398*2)+(CO398*1)+(CQ398*0)))/COUNTA($BK398:$CL398)</f>
        <v>1.9285714285714286</v>
      </c>
      <c r="CT398" s="57" t="str">
        <f t="shared" si="112"/>
        <v>Đạt mục tiêu</v>
      </c>
    </row>
    <row r="399" spans="1:98" ht="58.5" hidden="1" customHeight="1">
      <c r="A399" s="21">
        <v>393</v>
      </c>
      <c r="B399" s="24"/>
      <c r="C399" s="182"/>
      <c r="D399" s="193"/>
      <c r="E399" s="182"/>
      <c r="F399" s="193"/>
      <c r="G399" s="20" t="s">
        <v>931</v>
      </c>
      <c r="H399" s="20" t="s">
        <v>929</v>
      </c>
      <c r="I399" s="52" t="s">
        <v>780</v>
      </c>
      <c r="J399" s="24" t="s">
        <v>497</v>
      </c>
      <c r="K399" s="55" t="s">
        <v>372</v>
      </c>
      <c r="L399" s="24" t="s">
        <v>298</v>
      </c>
      <c r="M399" s="24" t="s">
        <v>186</v>
      </c>
      <c r="N399" s="24"/>
      <c r="O399" s="24"/>
      <c r="P399" s="24"/>
      <c r="Q399" s="24" t="s">
        <v>186</v>
      </c>
      <c r="R399" s="24"/>
      <c r="S399" s="21"/>
      <c r="T399" s="24"/>
      <c r="U399" s="24"/>
      <c r="V399" s="24"/>
      <c r="W399" s="24"/>
      <c r="X399" s="24"/>
      <c r="Y399" s="28">
        <f t="shared" si="113"/>
        <v>1</v>
      </c>
      <c r="Z399" s="24"/>
      <c r="AA399" s="91"/>
      <c r="AB399" s="24"/>
      <c r="AC399" s="24"/>
      <c r="AD399" s="24"/>
      <c r="AE399" s="24"/>
      <c r="AF399" s="24"/>
      <c r="AG399" s="24"/>
      <c r="AH399" s="24"/>
      <c r="AI399" s="24"/>
      <c r="AJ399" s="24" t="s">
        <v>758</v>
      </c>
      <c r="AK399" s="24" t="s">
        <v>758</v>
      </c>
      <c r="AL399" s="24" t="s">
        <v>758</v>
      </c>
      <c r="AM399" s="24" t="s">
        <v>758</v>
      </c>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v>2</v>
      </c>
      <c r="BL399" s="24">
        <v>2</v>
      </c>
      <c r="BM399" s="24">
        <v>2</v>
      </c>
      <c r="BN399" s="24">
        <v>2</v>
      </c>
      <c r="BO399" s="24">
        <v>2</v>
      </c>
      <c r="BP399" s="24">
        <v>2</v>
      </c>
      <c r="BQ399" s="24">
        <v>2</v>
      </c>
      <c r="BR399" s="24">
        <v>2</v>
      </c>
      <c r="BS399" s="24">
        <v>2</v>
      </c>
      <c r="BT399" s="24">
        <v>2</v>
      </c>
      <c r="BU399" s="24">
        <v>2</v>
      </c>
      <c r="BV399" s="24">
        <v>2</v>
      </c>
      <c r="BW399" s="24">
        <v>2</v>
      </c>
      <c r="BX399" s="24">
        <v>2</v>
      </c>
      <c r="BY399" s="24">
        <v>2</v>
      </c>
      <c r="BZ399" s="24">
        <v>2</v>
      </c>
      <c r="CA399" s="24">
        <v>2</v>
      </c>
      <c r="CB399" s="24">
        <v>2</v>
      </c>
      <c r="CC399" s="24">
        <v>2</v>
      </c>
      <c r="CD399" s="24">
        <v>2</v>
      </c>
      <c r="CE399" s="24">
        <v>2</v>
      </c>
      <c r="CF399" s="24">
        <v>2</v>
      </c>
      <c r="CG399" s="24">
        <v>2</v>
      </c>
      <c r="CH399" s="24">
        <v>2</v>
      </c>
      <c r="CI399" s="24">
        <v>2</v>
      </c>
      <c r="CJ399" s="24">
        <v>2</v>
      </c>
      <c r="CK399" s="24">
        <v>2</v>
      </c>
      <c r="CL399" s="24">
        <v>2</v>
      </c>
      <c r="CM399" s="57">
        <f t="shared" si="135"/>
        <v>28</v>
      </c>
      <c r="CN399" s="67">
        <f t="shared" si="136"/>
        <v>1</v>
      </c>
      <c r="CO399" s="57">
        <f t="shared" si="137"/>
        <v>0</v>
      </c>
      <c r="CP399" s="67">
        <f t="shared" si="138"/>
        <v>0</v>
      </c>
      <c r="CQ399" s="57">
        <f t="shared" si="139"/>
        <v>0</v>
      </c>
      <c r="CR399" s="67">
        <f t="shared" si="140"/>
        <v>0</v>
      </c>
      <c r="CS399" s="57">
        <f t="shared" si="141"/>
        <v>2</v>
      </c>
      <c r="CT399" s="57" t="str">
        <f t="shared" si="112"/>
        <v>Đạt mục tiêu</v>
      </c>
    </row>
    <row r="400" spans="1:98" s="128" customFormat="1" ht="42" customHeight="1">
      <c r="A400" s="21">
        <v>71</v>
      </c>
      <c r="B400" s="21">
        <v>494</v>
      </c>
      <c r="C400" s="41" t="s">
        <v>79</v>
      </c>
      <c r="D400" s="118" t="s">
        <v>10</v>
      </c>
      <c r="E400" s="123" t="s">
        <v>369</v>
      </c>
      <c r="F400" s="118" t="s">
        <v>12</v>
      </c>
      <c r="G400" s="123" t="s">
        <v>766</v>
      </c>
      <c r="H400" s="148" t="s">
        <v>1577</v>
      </c>
      <c r="I400" s="34" t="s">
        <v>780</v>
      </c>
      <c r="J400" s="21" t="s">
        <v>497</v>
      </c>
      <c r="K400" s="118" t="s">
        <v>372</v>
      </c>
      <c r="L400" s="21" t="s">
        <v>298</v>
      </c>
      <c r="M400" s="21" t="s">
        <v>186</v>
      </c>
      <c r="N400" s="21" t="s">
        <v>186</v>
      </c>
      <c r="O400" s="21"/>
      <c r="P400" s="21"/>
      <c r="Q400" s="21"/>
      <c r="R400" s="21"/>
      <c r="S400" s="21"/>
      <c r="T400" s="21"/>
      <c r="U400" s="21"/>
      <c r="V400" s="21"/>
      <c r="W400" s="21"/>
      <c r="X400" s="21"/>
      <c r="Y400" s="124">
        <f t="shared" si="113"/>
        <v>1</v>
      </c>
      <c r="Z400" s="21"/>
      <c r="AA400" s="125">
        <v>1</v>
      </c>
      <c r="AB400" s="21"/>
      <c r="AC400" s="21"/>
      <c r="AD400" s="21" t="s">
        <v>754</v>
      </c>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4">
        <v>2</v>
      </c>
      <c r="BL400" s="21">
        <v>2</v>
      </c>
      <c r="BM400" s="21">
        <v>2</v>
      </c>
      <c r="BN400" s="21">
        <v>2</v>
      </c>
      <c r="BO400" s="21">
        <v>2</v>
      </c>
      <c r="BP400" s="21">
        <v>2</v>
      </c>
      <c r="BQ400" s="21">
        <v>2</v>
      </c>
      <c r="BR400" s="21">
        <v>2</v>
      </c>
      <c r="BS400" s="21">
        <v>2</v>
      </c>
      <c r="BT400" s="21">
        <v>2</v>
      </c>
      <c r="BU400" s="21">
        <v>2</v>
      </c>
      <c r="BV400" s="21">
        <v>2</v>
      </c>
      <c r="BW400" s="21">
        <v>2</v>
      </c>
      <c r="BX400" s="21">
        <v>1</v>
      </c>
      <c r="BY400" s="21">
        <v>2</v>
      </c>
      <c r="BZ400" s="24">
        <v>1</v>
      </c>
      <c r="CA400" s="21">
        <v>2</v>
      </c>
      <c r="CB400" s="21">
        <v>2</v>
      </c>
      <c r="CC400" s="21">
        <v>2</v>
      </c>
      <c r="CD400" s="21">
        <v>2</v>
      </c>
      <c r="CE400" s="21">
        <v>2</v>
      </c>
      <c r="CF400" s="21">
        <v>2</v>
      </c>
      <c r="CG400" s="21">
        <v>2</v>
      </c>
      <c r="CH400" s="21">
        <v>2</v>
      </c>
      <c r="CI400" s="21">
        <v>2</v>
      </c>
      <c r="CJ400" s="21">
        <v>2</v>
      </c>
      <c r="CK400" s="24">
        <v>1</v>
      </c>
      <c r="CL400" s="21">
        <v>2</v>
      </c>
      <c r="CM400" s="21">
        <f t="shared" si="135"/>
        <v>25</v>
      </c>
      <c r="CN400" s="127">
        <f t="shared" si="136"/>
        <v>0.8928571428571429</v>
      </c>
      <c r="CO400" s="21">
        <f t="shared" si="137"/>
        <v>3</v>
      </c>
      <c r="CP400" s="127">
        <f t="shared" si="138"/>
        <v>0.10714285714285714</v>
      </c>
      <c r="CQ400" s="21">
        <f t="shared" si="139"/>
        <v>0</v>
      </c>
      <c r="CR400" s="127">
        <f t="shared" si="140"/>
        <v>0</v>
      </c>
      <c r="CS400" s="21">
        <f t="shared" si="141"/>
        <v>1.8928571428571428</v>
      </c>
      <c r="CT400" s="21" t="str">
        <f t="shared" si="112"/>
        <v>Đạt mục tiêu</v>
      </c>
    </row>
    <row r="401" spans="1:100" ht="43.5" customHeight="1">
      <c r="A401" s="21">
        <v>72</v>
      </c>
      <c r="B401" s="24"/>
      <c r="C401" s="181" t="s">
        <v>80</v>
      </c>
      <c r="D401" s="191" t="s">
        <v>10</v>
      </c>
      <c r="E401" s="181" t="s">
        <v>81</v>
      </c>
      <c r="F401" s="191" t="s">
        <v>54</v>
      </c>
      <c r="G401" s="20" t="s">
        <v>932</v>
      </c>
      <c r="H401" s="20" t="s">
        <v>716</v>
      </c>
      <c r="I401" s="52" t="s">
        <v>780</v>
      </c>
      <c r="J401" s="24" t="s">
        <v>497</v>
      </c>
      <c r="K401" s="55" t="s">
        <v>372</v>
      </c>
      <c r="L401" s="24" t="s">
        <v>298</v>
      </c>
      <c r="M401" s="24" t="s">
        <v>186</v>
      </c>
      <c r="N401" s="24" t="s">
        <v>186</v>
      </c>
      <c r="O401" s="24"/>
      <c r="P401" s="24"/>
      <c r="Q401" s="24"/>
      <c r="R401" s="24"/>
      <c r="S401" s="21"/>
      <c r="T401" s="24"/>
      <c r="U401" s="24"/>
      <c r="V401" s="24"/>
      <c r="W401" s="24"/>
      <c r="X401" s="24"/>
      <c r="Y401" s="28">
        <f t="shared" si="113"/>
        <v>1</v>
      </c>
      <c r="Z401" s="24"/>
      <c r="AA401" s="91"/>
      <c r="AB401" s="24" t="s">
        <v>757</v>
      </c>
      <c r="AC401" s="24" t="s">
        <v>757</v>
      </c>
      <c r="AD401" s="24" t="s">
        <v>757</v>
      </c>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v>2</v>
      </c>
      <c r="BL401" s="24">
        <v>2</v>
      </c>
      <c r="BM401" s="24">
        <v>2</v>
      </c>
      <c r="BN401" s="57">
        <v>2</v>
      </c>
      <c r="BO401" s="57">
        <v>2</v>
      </c>
      <c r="BP401" s="24">
        <v>2</v>
      </c>
      <c r="BQ401" s="24">
        <v>2</v>
      </c>
      <c r="BR401" s="24">
        <v>2</v>
      </c>
      <c r="BS401" s="24">
        <v>2</v>
      </c>
      <c r="BT401" s="24">
        <v>2</v>
      </c>
      <c r="BU401" s="24">
        <v>2</v>
      </c>
      <c r="BV401" s="24">
        <v>2</v>
      </c>
      <c r="BW401" s="24">
        <v>2</v>
      </c>
      <c r="BX401" s="24">
        <v>1</v>
      </c>
      <c r="BY401" s="24">
        <v>2</v>
      </c>
      <c r="BZ401" s="24">
        <v>1</v>
      </c>
      <c r="CA401" s="24">
        <v>2</v>
      </c>
      <c r="CB401" s="24">
        <v>2</v>
      </c>
      <c r="CC401" s="57">
        <v>2</v>
      </c>
      <c r="CD401" s="57">
        <v>2</v>
      </c>
      <c r="CE401" s="57">
        <v>2</v>
      </c>
      <c r="CF401" s="24">
        <v>2</v>
      </c>
      <c r="CG401" s="24">
        <v>2</v>
      </c>
      <c r="CH401" s="24">
        <v>2</v>
      </c>
      <c r="CI401" s="24">
        <v>2</v>
      </c>
      <c r="CJ401" s="24">
        <v>2</v>
      </c>
      <c r="CK401" s="24">
        <v>1</v>
      </c>
      <c r="CL401" s="24">
        <v>1</v>
      </c>
      <c r="CM401" s="57">
        <f t="shared" si="135"/>
        <v>24</v>
      </c>
      <c r="CN401" s="67">
        <f t="shared" si="136"/>
        <v>0.8571428571428571</v>
      </c>
      <c r="CO401" s="57">
        <f t="shared" si="137"/>
        <v>4</v>
      </c>
      <c r="CP401" s="67">
        <f t="shared" si="138"/>
        <v>0.14285714285714285</v>
      </c>
      <c r="CQ401" s="57">
        <f t="shared" si="139"/>
        <v>0</v>
      </c>
      <c r="CR401" s="67">
        <f t="shared" si="140"/>
        <v>0</v>
      </c>
      <c r="CS401" s="57">
        <f t="shared" si="141"/>
        <v>1.8571428571428572</v>
      </c>
      <c r="CT401" s="57" t="str">
        <f t="shared" si="112"/>
        <v>Đạt mục tiêu</v>
      </c>
    </row>
    <row r="402" spans="1:100" ht="57" hidden="1" customHeight="1">
      <c r="A402" s="21">
        <v>396</v>
      </c>
      <c r="B402" s="24">
        <v>496</v>
      </c>
      <c r="C402" s="182"/>
      <c r="D402" s="193"/>
      <c r="E402" s="182"/>
      <c r="F402" s="193"/>
      <c r="G402" s="20" t="s">
        <v>1066</v>
      </c>
      <c r="H402" s="20" t="s">
        <v>1065</v>
      </c>
      <c r="I402" s="52" t="s">
        <v>780</v>
      </c>
      <c r="J402" s="24" t="s">
        <v>497</v>
      </c>
      <c r="K402" s="55" t="s">
        <v>372</v>
      </c>
      <c r="L402" s="24" t="s">
        <v>298</v>
      </c>
      <c r="M402" s="24" t="s">
        <v>186</v>
      </c>
      <c r="N402" s="24"/>
      <c r="O402" s="24"/>
      <c r="P402" s="24"/>
      <c r="Q402" s="24"/>
      <c r="R402" s="24"/>
      <c r="S402" s="21"/>
      <c r="T402" s="24"/>
      <c r="U402" s="24"/>
      <c r="V402" s="24"/>
      <c r="W402" s="24" t="s">
        <v>186</v>
      </c>
      <c r="X402" s="24"/>
      <c r="Y402" s="28">
        <f t="shared" ref="Y402:Y465" si="142">COUNTIF($N402:$X402,"x")</f>
        <v>1</v>
      </c>
      <c r="Z402" s="24"/>
      <c r="AA402" s="91"/>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t="s">
        <v>757</v>
      </c>
      <c r="BF402" s="24" t="s">
        <v>757</v>
      </c>
      <c r="BG402" s="24" t="s">
        <v>757</v>
      </c>
      <c r="BH402" s="24"/>
      <c r="BI402" s="24"/>
      <c r="BJ402" s="24"/>
      <c r="BK402" s="24">
        <v>2</v>
      </c>
      <c r="BL402" s="24">
        <v>2</v>
      </c>
      <c r="BM402" s="24">
        <v>2</v>
      </c>
      <c r="BN402" s="24">
        <v>2</v>
      </c>
      <c r="BO402" s="24">
        <v>2</v>
      </c>
      <c r="BP402" s="24">
        <v>2</v>
      </c>
      <c r="BQ402" s="24">
        <v>2</v>
      </c>
      <c r="BR402" s="24">
        <v>2</v>
      </c>
      <c r="BS402" s="24">
        <v>2</v>
      </c>
      <c r="BT402" s="24">
        <v>2</v>
      </c>
      <c r="BU402" s="24">
        <v>2</v>
      </c>
      <c r="BV402" s="24">
        <v>2</v>
      </c>
      <c r="BW402" s="24">
        <v>2</v>
      </c>
      <c r="BX402" s="24">
        <v>2</v>
      </c>
      <c r="BY402" s="24">
        <v>2</v>
      </c>
      <c r="BZ402" s="24">
        <v>2</v>
      </c>
      <c r="CA402" s="24">
        <v>2</v>
      </c>
      <c r="CB402" s="24">
        <v>2</v>
      </c>
      <c r="CC402" s="24">
        <v>2</v>
      </c>
      <c r="CD402" s="24">
        <v>2</v>
      </c>
      <c r="CE402" s="24">
        <v>2</v>
      </c>
      <c r="CF402" s="24">
        <v>2</v>
      </c>
      <c r="CG402" s="24">
        <v>2</v>
      </c>
      <c r="CH402" s="24">
        <v>2</v>
      </c>
      <c r="CI402" s="24">
        <v>2</v>
      </c>
      <c r="CJ402" s="24">
        <v>2</v>
      </c>
      <c r="CK402" s="24">
        <v>2</v>
      </c>
      <c r="CL402" s="24">
        <v>2</v>
      </c>
      <c r="CM402" s="57">
        <f t="shared" si="135"/>
        <v>28</v>
      </c>
      <c r="CN402" s="67">
        <f t="shared" si="136"/>
        <v>1</v>
      </c>
      <c r="CO402" s="57">
        <f t="shared" si="137"/>
        <v>0</v>
      </c>
      <c r="CP402" s="67">
        <f t="shared" si="138"/>
        <v>0</v>
      </c>
      <c r="CQ402" s="57">
        <f t="shared" si="139"/>
        <v>0</v>
      </c>
      <c r="CR402" s="67">
        <f t="shared" si="140"/>
        <v>0</v>
      </c>
      <c r="CS402" s="57">
        <f t="shared" si="141"/>
        <v>2</v>
      </c>
      <c r="CT402" s="57" t="str">
        <f t="shared" si="112"/>
        <v>Đạt mục tiêu</v>
      </c>
    </row>
    <row r="403" spans="1:100" ht="57" hidden="1" customHeight="1">
      <c r="A403" s="21">
        <v>397</v>
      </c>
      <c r="B403" s="24">
        <v>500</v>
      </c>
      <c r="C403" s="181" t="s">
        <v>314</v>
      </c>
      <c r="D403" s="191" t="s">
        <v>10</v>
      </c>
      <c r="E403" s="181" t="s">
        <v>500</v>
      </c>
      <c r="F403" s="191" t="s">
        <v>12</v>
      </c>
      <c r="G403" s="20" t="s">
        <v>933</v>
      </c>
      <c r="H403" s="20" t="s">
        <v>1067</v>
      </c>
      <c r="I403" s="52" t="s">
        <v>780</v>
      </c>
      <c r="J403" s="24" t="s">
        <v>497</v>
      </c>
      <c r="K403" s="55" t="s">
        <v>372</v>
      </c>
      <c r="L403" s="24" t="s">
        <v>298</v>
      </c>
      <c r="M403" s="24" t="s">
        <v>186</v>
      </c>
      <c r="N403" s="24"/>
      <c r="O403" s="24" t="s">
        <v>186</v>
      </c>
      <c r="P403" s="24"/>
      <c r="Q403" s="24"/>
      <c r="R403" s="24"/>
      <c r="S403" s="21"/>
      <c r="T403" s="24"/>
      <c r="U403" s="24"/>
      <c r="V403" s="24"/>
      <c r="W403" s="24"/>
      <c r="X403" s="24"/>
      <c r="Y403" s="28">
        <f t="shared" si="142"/>
        <v>1</v>
      </c>
      <c r="Z403" s="24"/>
      <c r="AA403" s="91"/>
      <c r="AB403" s="24"/>
      <c r="AC403" s="24"/>
      <c r="AD403" s="24"/>
      <c r="AE403" s="24" t="s">
        <v>758</v>
      </c>
      <c r="AF403" s="24" t="s">
        <v>758</v>
      </c>
      <c r="AG403" s="24"/>
      <c r="AH403" s="24"/>
      <c r="AI403" s="24"/>
      <c r="AJ403" s="24"/>
      <c r="AK403" s="24"/>
      <c r="AL403" s="24"/>
      <c r="AM403" s="24"/>
      <c r="AN403" s="24" t="s">
        <v>758</v>
      </c>
      <c r="AO403" s="24" t="s">
        <v>758</v>
      </c>
      <c r="AP403" s="24" t="s">
        <v>758</v>
      </c>
      <c r="AQ403" s="24" t="s">
        <v>758</v>
      </c>
      <c r="AR403" s="24"/>
      <c r="AS403" s="24"/>
      <c r="AT403" s="24"/>
      <c r="AU403" s="24"/>
      <c r="AV403" s="24"/>
      <c r="AW403" s="24"/>
      <c r="AX403" s="24"/>
      <c r="AY403" s="24"/>
      <c r="AZ403" s="24"/>
      <c r="BA403" s="24"/>
      <c r="BB403" s="24"/>
      <c r="BC403" s="24"/>
      <c r="BD403" s="24"/>
      <c r="BE403" s="24"/>
      <c r="BF403" s="24"/>
      <c r="BG403" s="24"/>
      <c r="BH403" s="24"/>
      <c r="BI403" s="24"/>
      <c r="BJ403" s="24"/>
      <c r="BK403" s="24">
        <v>2</v>
      </c>
      <c r="BL403" s="24">
        <v>2</v>
      </c>
      <c r="BM403" s="24">
        <v>2</v>
      </c>
      <c r="BN403" s="24">
        <v>2</v>
      </c>
      <c r="BO403" s="24">
        <v>2</v>
      </c>
      <c r="BP403" s="24">
        <v>2</v>
      </c>
      <c r="BQ403" s="24">
        <v>2</v>
      </c>
      <c r="BR403" s="24">
        <v>2</v>
      </c>
      <c r="BS403" s="24">
        <v>2</v>
      </c>
      <c r="BT403" s="24">
        <v>2</v>
      </c>
      <c r="BU403" s="24">
        <v>2</v>
      </c>
      <c r="BV403" s="24">
        <v>2</v>
      </c>
      <c r="BW403" s="24">
        <v>2</v>
      </c>
      <c r="BX403" s="24">
        <v>2</v>
      </c>
      <c r="BY403" s="24">
        <v>2</v>
      </c>
      <c r="BZ403" s="24">
        <v>2</v>
      </c>
      <c r="CA403" s="24">
        <v>2</v>
      </c>
      <c r="CB403" s="24">
        <v>2</v>
      </c>
      <c r="CC403" s="24">
        <v>2</v>
      </c>
      <c r="CD403" s="24">
        <v>2</v>
      </c>
      <c r="CE403" s="24">
        <v>2</v>
      </c>
      <c r="CF403" s="24">
        <v>2</v>
      </c>
      <c r="CG403" s="24">
        <v>2</v>
      </c>
      <c r="CH403" s="24">
        <v>2</v>
      </c>
      <c r="CI403" s="24">
        <v>2</v>
      </c>
      <c r="CJ403" s="24">
        <v>2</v>
      </c>
      <c r="CK403" s="24">
        <v>2</v>
      </c>
      <c r="CL403" s="24">
        <v>2</v>
      </c>
      <c r="CM403" s="57">
        <f t="shared" si="135"/>
        <v>28</v>
      </c>
      <c r="CN403" s="67">
        <f t="shared" si="136"/>
        <v>1</v>
      </c>
      <c r="CO403" s="57">
        <f t="shared" si="137"/>
        <v>0</v>
      </c>
      <c r="CP403" s="67">
        <f t="shared" si="138"/>
        <v>0</v>
      </c>
      <c r="CQ403" s="57">
        <f t="shared" si="139"/>
        <v>0</v>
      </c>
      <c r="CR403" s="67">
        <f t="shared" si="140"/>
        <v>0</v>
      </c>
      <c r="CS403" s="57">
        <f t="shared" si="141"/>
        <v>2</v>
      </c>
      <c r="CT403" s="57" t="str">
        <f t="shared" si="112"/>
        <v>Đạt mục tiêu</v>
      </c>
    </row>
    <row r="404" spans="1:100" ht="57" hidden="1" customHeight="1">
      <c r="A404" s="21">
        <v>398</v>
      </c>
      <c r="B404" s="24"/>
      <c r="C404" s="182"/>
      <c r="D404" s="193"/>
      <c r="E404" s="182"/>
      <c r="F404" s="193"/>
      <c r="G404" s="20" t="s">
        <v>934</v>
      </c>
      <c r="H404" s="20" t="s">
        <v>717</v>
      </c>
      <c r="I404" s="52" t="s">
        <v>780</v>
      </c>
      <c r="J404" s="24" t="s">
        <v>497</v>
      </c>
      <c r="K404" s="55" t="s">
        <v>372</v>
      </c>
      <c r="L404" s="24" t="s">
        <v>298</v>
      </c>
      <c r="M404" s="24" t="s">
        <v>186</v>
      </c>
      <c r="N404" s="24"/>
      <c r="O404" s="24"/>
      <c r="P404" s="24"/>
      <c r="Q404" s="24"/>
      <c r="R404" s="24"/>
      <c r="S404" s="21"/>
      <c r="T404" s="24"/>
      <c r="U404" s="24"/>
      <c r="V404" s="24"/>
      <c r="W404" s="24"/>
      <c r="X404" s="24" t="s">
        <v>186</v>
      </c>
      <c r="Y404" s="28">
        <f t="shared" si="142"/>
        <v>1</v>
      </c>
      <c r="Z404" s="24"/>
      <c r="AA404" s="91"/>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t="s">
        <v>758</v>
      </c>
      <c r="BI404" s="24" t="s">
        <v>758</v>
      </c>
      <c r="BJ404" s="24" t="s">
        <v>758</v>
      </c>
      <c r="BK404" s="24">
        <v>2</v>
      </c>
      <c r="BL404" s="24">
        <v>2</v>
      </c>
      <c r="BM404" s="24">
        <v>2</v>
      </c>
      <c r="BN404" s="24">
        <v>2</v>
      </c>
      <c r="BO404" s="24">
        <v>2</v>
      </c>
      <c r="BP404" s="24">
        <v>2</v>
      </c>
      <c r="BQ404" s="24">
        <v>2</v>
      </c>
      <c r="BR404" s="24">
        <v>2</v>
      </c>
      <c r="BS404" s="24">
        <v>2</v>
      </c>
      <c r="BT404" s="24">
        <v>2</v>
      </c>
      <c r="BU404" s="24">
        <v>2</v>
      </c>
      <c r="BV404" s="24">
        <v>2</v>
      </c>
      <c r="BW404" s="24">
        <v>2</v>
      </c>
      <c r="BX404" s="24">
        <v>2</v>
      </c>
      <c r="BY404" s="24">
        <v>2</v>
      </c>
      <c r="BZ404" s="24">
        <v>2</v>
      </c>
      <c r="CA404" s="24">
        <v>2</v>
      </c>
      <c r="CB404" s="24">
        <v>2</v>
      </c>
      <c r="CC404" s="24">
        <v>2</v>
      </c>
      <c r="CD404" s="24">
        <v>2</v>
      </c>
      <c r="CE404" s="24">
        <v>2</v>
      </c>
      <c r="CF404" s="24">
        <v>2</v>
      </c>
      <c r="CG404" s="24">
        <v>2</v>
      </c>
      <c r="CH404" s="24">
        <v>2</v>
      </c>
      <c r="CI404" s="24">
        <v>2</v>
      </c>
      <c r="CJ404" s="24">
        <v>2</v>
      </c>
      <c r="CK404" s="24">
        <v>2</v>
      </c>
      <c r="CL404" s="24">
        <v>2</v>
      </c>
      <c r="CM404" s="57">
        <f t="shared" si="135"/>
        <v>28</v>
      </c>
      <c r="CN404" s="67">
        <f t="shared" si="136"/>
        <v>1</v>
      </c>
      <c r="CO404" s="57">
        <f t="shared" si="137"/>
        <v>0</v>
      </c>
      <c r="CP404" s="67">
        <f t="shared" si="138"/>
        <v>0</v>
      </c>
      <c r="CQ404" s="57">
        <f t="shared" si="139"/>
        <v>0</v>
      </c>
      <c r="CR404" s="67">
        <f t="shared" si="140"/>
        <v>0</v>
      </c>
      <c r="CS404" s="57">
        <f t="shared" si="141"/>
        <v>2</v>
      </c>
      <c r="CT404" s="57" t="str">
        <f t="shared" ref="CT404:CT480" si="143">IF(CS404&gt;=1.6,"Đạt mục tiêu",IF(CS404&gt;=1,"Cần cố gắng","Chưa đạt"))</f>
        <v>Đạt mục tiêu</v>
      </c>
    </row>
    <row r="405" spans="1:100" ht="57" hidden="1" customHeight="1">
      <c r="A405" s="21">
        <v>399</v>
      </c>
      <c r="B405" s="24"/>
      <c r="C405" s="181" t="s">
        <v>84</v>
      </c>
      <c r="D405" s="191" t="s">
        <v>54</v>
      </c>
      <c r="E405" s="181" t="s">
        <v>85</v>
      </c>
      <c r="F405" s="191" t="s">
        <v>12</v>
      </c>
      <c r="G405" s="50" t="s">
        <v>85</v>
      </c>
      <c r="H405" s="50" t="s">
        <v>1381</v>
      </c>
      <c r="I405" s="52" t="s">
        <v>780</v>
      </c>
      <c r="J405" s="24" t="s">
        <v>497</v>
      </c>
      <c r="K405" s="55" t="s">
        <v>372</v>
      </c>
      <c r="L405" s="24" t="s">
        <v>298</v>
      </c>
      <c r="M405" s="24" t="s">
        <v>186</v>
      </c>
      <c r="N405" s="24"/>
      <c r="O405" s="24" t="s">
        <v>186</v>
      </c>
      <c r="P405" s="24"/>
      <c r="Q405" s="24"/>
      <c r="R405" s="24"/>
      <c r="S405" s="21"/>
      <c r="T405" s="24"/>
      <c r="U405" s="24"/>
      <c r="V405" s="24"/>
      <c r="W405" s="24"/>
      <c r="X405" s="24"/>
      <c r="Y405" s="28">
        <f t="shared" si="142"/>
        <v>1</v>
      </c>
      <c r="Z405" s="24"/>
      <c r="AA405" s="91"/>
      <c r="AB405" s="24"/>
      <c r="AC405" s="24"/>
      <c r="AD405" s="24"/>
      <c r="AE405" s="24" t="s">
        <v>757</v>
      </c>
      <c r="AF405" s="24" t="s">
        <v>757</v>
      </c>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v>2</v>
      </c>
      <c r="BL405" s="24">
        <v>2</v>
      </c>
      <c r="BM405" s="24">
        <v>2</v>
      </c>
      <c r="BN405" s="24">
        <v>2</v>
      </c>
      <c r="BO405" s="24">
        <v>2</v>
      </c>
      <c r="BP405" s="24">
        <v>2</v>
      </c>
      <c r="BQ405" s="24">
        <v>2</v>
      </c>
      <c r="BR405" s="24">
        <v>2</v>
      </c>
      <c r="BS405" s="24">
        <v>2</v>
      </c>
      <c r="BT405" s="24">
        <v>2</v>
      </c>
      <c r="BU405" s="24">
        <v>2</v>
      </c>
      <c r="BV405" s="24">
        <v>2</v>
      </c>
      <c r="BW405" s="24">
        <v>2</v>
      </c>
      <c r="BX405" s="24">
        <v>2</v>
      </c>
      <c r="BY405" s="24">
        <v>2</v>
      </c>
      <c r="BZ405" s="24">
        <v>2</v>
      </c>
      <c r="CA405" s="24">
        <v>2</v>
      </c>
      <c r="CB405" s="24">
        <v>2</v>
      </c>
      <c r="CC405" s="24">
        <v>2</v>
      </c>
      <c r="CD405" s="24">
        <v>2</v>
      </c>
      <c r="CE405" s="24">
        <v>2</v>
      </c>
      <c r="CF405" s="24">
        <v>2</v>
      </c>
      <c r="CG405" s="24">
        <v>2</v>
      </c>
      <c r="CH405" s="24">
        <v>2</v>
      </c>
      <c r="CI405" s="24">
        <v>2</v>
      </c>
      <c r="CJ405" s="24">
        <v>2</v>
      </c>
      <c r="CK405" s="24">
        <v>2</v>
      </c>
      <c r="CL405" s="24">
        <v>2</v>
      </c>
      <c r="CM405" s="57">
        <f t="shared" si="135"/>
        <v>28</v>
      </c>
      <c r="CN405" s="67">
        <f t="shared" si="136"/>
        <v>1</v>
      </c>
      <c r="CO405" s="57">
        <f t="shared" si="137"/>
        <v>0</v>
      </c>
      <c r="CP405" s="67">
        <f t="shared" si="138"/>
        <v>0</v>
      </c>
      <c r="CQ405" s="57">
        <f t="shared" si="139"/>
        <v>0</v>
      </c>
      <c r="CR405" s="67">
        <f t="shared" si="140"/>
        <v>0</v>
      </c>
      <c r="CS405" s="57">
        <f t="shared" si="141"/>
        <v>2</v>
      </c>
      <c r="CT405" s="57" t="str">
        <f>IF(CS405&gt;=1.6,"Đạt mục tiêu",IF(CS405&gt;=1,"Cần cố gắng","Chưa đạt"))</f>
        <v>Đạt mục tiêu</v>
      </c>
    </row>
    <row r="406" spans="1:100" ht="57" hidden="1" customHeight="1">
      <c r="A406" s="21">
        <v>400</v>
      </c>
      <c r="B406" s="24"/>
      <c r="C406" s="190"/>
      <c r="D406" s="192"/>
      <c r="E406" s="190"/>
      <c r="F406" s="192"/>
      <c r="G406" s="50" t="s">
        <v>85</v>
      </c>
      <c r="H406" s="50" t="s">
        <v>718</v>
      </c>
      <c r="I406" s="52" t="s">
        <v>780</v>
      </c>
      <c r="J406" s="24" t="s">
        <v>497</v>
      </c>
      <c r="K406" s="55" t="s">
        <v>372</v>
      </c>
      <c r="L406" s="24" t="s">
        <v>298</v>
      </c>
      <c r="M406" s="24" t="s">
        <v>186</v>
      </c>
      <c r="N406" s="24"/>
      <c r="O406" s="24"/>
      <c r="P406" s="24"/>
      <c r="Q406" s="24"/>
      <c r="R406" s="24"/>
      <c r="S406" s="21" t="s">
        <v>186</v>
      </c>
      <c r="T406" s="24"/>
      <c r="U406" s="24"/>
      <c r="V406" s="24"/>
      <c r="W406" s="24"/>
      <c r="X406" s="24"/>
      <c r="Y406" s="28">
        <f t="shared" si="142"/>
        <v>1</v>
      </c>
      <c r="Z406" s="24"/>
      <c r="AA406" s="91"/>
      <c r="AB406" s="24"/>
      <c r="AC406" s="24"/>
      <c r="AD406" s="24"/>
      <c r="AE406" s="24"/>
      <c r="AF406" s="24"/>
      <c r="AG406" s="24"/>
      <c r="AH406" s="24"/>
      <c r="AI406" s="24"/>
      <c r="AJ406" s="24"/>
      <c r="AK406" s="24"/>
      <c r="AL406" s="24"/>
      <c r="AM406" s="24"/>
      <c r="AN406" s="24"/>
      <c r="AO406" s="24"/>
      <c r="AP406" s="24"/>
      <c r="AQ406" s="24"/>
      <c r="AR406" s="24" t="s">
        <v>757</v>
      </c>
      <c r="AS406" s="24" t="s">
        <v>757</v>
      </c>
      <c r="AT406" s="24"/>
      <c r="AU406" s="24"/>
      <c r="AV406" s="24"/>
      <c r="AW406" s="24"/>
      <c r="AX406" s="24"/>
      <c r="AY406" s="24"/>
      <c r="AZ406" s="24"/>
      <c r="BA406" s="24"/>
      <c r="BB406" s="24"/>
      <c r="BC406" s="24"/>
      <c r="BD406" s="24"/>
      <c r="BE406" s="24"/>
      <c r="BF406" s="24"/>
      <c r="BG406" s="24"/>
      <c r="BH406" s="24"/>
      <c r="BI406" s="24"/>
      <c r="BJ406" s="24"/>
      <c r="BK406" s="24">
        <v>2</v>
      </c>
      <c r="BL406" s="24">
        <v>2</v>
      </c>
      <c r="BM406" s="24">
        <v>2</v>
      </c>
      <c r="BN406" s="24">
        <v>2</v>
      </c>
      <c r="BO406" s="24">
        <v>2</v>
      </c>
      <c r="BP406" s="24">
        <v>2</v>
      </c>
      <c r="BQ406" s="24">
        <v>2</v>
      </c>
      <c r="BR406" s="24">
        <v>2</v>
      </c>
      <c r="BS406" s="24">
        <v>2</v>
      </c>
      <c r="BT406" s="24">
        <v>2</v>
      </c>
      <c r="BU406" s="24">
        <v>2</v>
      </c>
      <c r="BV406" s="24">
        <v>2</v>
      </c>
      <c r="BW406" s="24">
        <v>2</v>
      </c>
      <c r="BX406" s="24">
        <v>2</v>
      </c>
      <c r="BY406" s="24">
        <v>2</v>
      </c>
      <c r="BZ406" s="24">
        <v>1</v>
      </c>
      <c r="CA406" s="24">
        <v>2</v>
      </c>
      <c r="CB406" s="24">
        <v>2</v>
      </c>
      <c r="CC406" s="24">
        <v>2</v>
      </c>
      <c r="CD406" s="24">
        <v>2</v>
      </c>
      <c r="CE406" s="24">
        <v>2</v>
      </c>
      <c r="CF406" s="24">
        <v>2</v>
      </c>
      <c r="CG406" s="24">
        <v>2</v>
      </c>
      <c r="CH406" s="24">
        <v>2</v>
      </c>
      <c r="CI406" s="24">
        <v>2</v>
      </c>
      <c r="CJ406" s="24">
        <v>2</v>
      </c>
      <c r="CK406" s="24">
        <v>1</v>
      </c>
      <c r="CL406" s="24">
        <v>1</v>
      </c>
      <c r="CM406" s="57">
        <f t="shared" si="135"/>
        <v>25</v>
      </c>
      <c r="CN406" s="67">
        <f t="shared" si="136"/>
        <v>0.8928571428571429</v>
      </c>
      <c r="CO406" s="57">
        <f t="shared" si="137"/>
        <v>3</v>
      </c>
      <c r="CP406" s="67">
        <f t="shared" si="138"/>
        <v>0.10714285714285714</v>
      </c>
      <c r="CQ406" s="57">
        <f t="shared" si="139"/>
        <v>0</v>
      </c>
      <c r="CR406" s="67">
        <f t="shared" si="140"/>
        <v>0</v>
      </c>
      <c r="CS406" s="57">
        <f t="shared" si="141"/>
        <v>1.8928571428571428</v>
      </c>
      <c r="CT406" s="57" t="str">
        <f>IF(CS406&gt;=1.6,"Đạt mục tiêu",IF(CS406&gt;=1,"Cần cố gắng","Chưa đạt"))</f>
        <v>Đạt mục tiêu</v>
      </c>
    </row>
    <row r="407" spans="1:100" ht="57" hidden="1" customHeight="1">
      <c r="A407" s="21">
        <v>401</v>
      </c>
      <c r="B407" s="24">
        <v>503</v>
      </c>
      <c r="C407" s="182"/>
      <c r="D407" s="193"/>
      <c r="E407" s="182"/>
      <c r="F407" s="193"/>
      <c r="G407" s="50" t="s">
        <v>85</v>
      </c>
      <c r="H407" s="50" t="s">
        <v>718</v>
      </c>
      <c r="I407" s="52" t="s">
        <v>780</v>
      </c>
      <c r="J407" s="24" t="s">
        <v>497</v>
      </c>
      <c r="K407" s="55" t="s">
        <v>372</v>
      </c>
      <c r="L407" s="24" t="s">
        <v>298</v>
      </c>
      <c r="M407" s="24" t="s">
        <v>186</v>
      </c>
      <c r="N407" s="24"/>
      <c r="O407" s="24"/>
      <c r="P407" s="24"/>
      <c r="Q407" s="24"/>
      <c r="R407" s="24"/>
      <c r="S407" s="21"/>
      <c r="T407" s="24"/>
      <c r="U407" s="24"/>
      <c r="V407" s="24" t="s">
        <v>186</v>
      </c>
      <c r="W407" s="24"/>
      <c r="X407" s="24"/>
      <c r="Y407" s="28">
        <f t="shared" si="142"/>
        <v>1</v>
      </c>
      <c r="Z407" s="24"/>
      <c r="AA407" s="91"/>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t="s">
        <v>757</v>
      </c>
      <c r="BC407" s="24" t="s">
        <v>757</v>
      </c>
      <c r="BD407" s="24" t="s">
        <v>757</v>
      </c>
      <c r="BE407" s="24"/>
      <c r="BF407" s="24"/>
      <c r="BG407" s="24"/>
      <c r="BH407" s="24"/>
      <c r="BI407" s="24"/>
      <c r="BJ407" s="24"/>
      <c r="BK407" s="24">
        <v>2</v>
      </c>
      <c r="BL407" s="24">
        <v>2</v>
      </c>
      <c r="BM407" s="24">
        <v>2</v>
      </c>
      <c r="BN407" s="24">
        <v>2</v>
      </c>
      <c r="BO407" s="24">
        <v>2</v>
      </c>
      <c r="BP407" s="24">
        <v>2</v>
      </c>
      <c r="BQ407" s="24">
        <v>2</v>
      </c>
      <c r="BR407" s="24">
        <v>2</v>
      </c>
      <c r="BS407" s="24">
        <v>2</v>
      </c>
      <c r="BT407" s="24">
        <v>2</v>
      </c>
      <c r="BU407" s="24">
        <v>2</v>
      </c>
      <c r="BV407" s="24">
        <v>2</v>
      </c>
      <c r="BW407" s="24">
        <v>2</v>
      </c>
      <c r="BX407" s="24">
        <v>2</v>
      </c>
      <c r="BY407" s="24">
        <v>2</v>
      </c>
      <c r="BZ407" s="24">
        <v>2</v>
      </c>
      <c r="CA407" s="24">
        <v>2</v>
      </c>
      <c r="CB407" s="24">
        <v>2</v>
      </c>
      <c r="CC407" s="24">
        <v>2</v>
      </c>
      <c r="CD407" s="24">
        <v>2</v>
      </c>
      <c r="CE407" s="24">
        <v>2</v>
      </c>
      <c r="CF407" s="24">
        <v>2</v>
      </c>
      <c r="CG407" s="24">
        <v>2</v>
      </c>
      <c r="CH407" s="24">
        <v>2</v>
      </c>
      <c r="CI407" s="24">
        <v>2</v>
      </c>
      <c r="CJ407" s="24">
        <v>2</v>
      </c>
      <c r="CK407" s="24">
        <v>1</v>
      </c>
      <c r="CL407" s="24">
        <v>2</v>
      </c>
      <c r="CM407" s="57">
        <f t="shared" si="135"/>
        <v>27</v>
      </c>
      <c r="CN407" s="67">
        <f t="shared" si="136"/>
        <v>0.9642857142857143</v>
      </c>
      <c r="CO407" s="57">
        <f t="shared" si="137"/>
        <v>1</v>
      </c>
      <c r="CP407" s="67">
        <f t="shared" si="138"/>
        <v>3.5714285714285712E-2</v>
      </c>
      <c r="CQ407" s="57">
        <f t="shared" si="139"/>
        <v>0</v>
      </c>
      <c r="CR407" s="67">
        <f t="shared" si="140"/>
        <v>0</v>
      </c>
      <c r="CS407" s="57">
        <f t="shared" si="141"/>
        <v>1.9642857142857142</v>
      </c>
      <c r="CT407" s="57" t="str">
        <f t="shared" si="143"/>
        <v>Đạt mục tiêu</v>
      </c>
    </row>
    <row r="408" spans="1:100" ht="62.25" hidden="1" customHeight="1">
      <c r="A408" s="21">
        <v>402</v>
      </c>
      <c r="B408" s="24">
        <v>504</v>
      </c>
      <c r="C408" s="50" t="s">
        <v>315</v>
      </c>
      <c r="D408" s="55" t="s">
        <v>12</v>
      </c>
      <c r="E408" s="50" t="s">
        <v>231</v>
      </c>
      <c r="F408" s="55" t="s">
        <v>12</v>
      </c>
      <c r="G408" s="50" t="s">
        <v>231</v>
      </c>
      <c r="H408" s="50" t="s">
        <v>1382</v>
      </c>
      <c r="I408" s="52" t="s">
        <v>780</v>
      </c>
      <c r="J408" s="24" t="s">
        <v>497</v>
      </c>
      <c r="K408" s="55" t="s">
        <v>372</v>
      </c>
      <c r="L408" s="24" t="s">
        <v>298</v>
      </c>
      <c r="M408" s="24" t="s">
        <v>186</v>
      </c>
      <c r="N408" s="24"/>
      <c r="O408" s="24"/>
      <c r="P408" s="24"/>
      <c r="Q408" s="24" t="s">
        <v>186</v>
      </c>
      <c r="R408" s="24"/>
      <c r="S408" s="21"/>
      <c r="T408" s="24"/>
      <c r="U408" s="24"/>
      <c r="V408" s="24"/>
      <c r="W408" s="24"/>
      <c r="X408" s="24"/>
      <c r="Y408" s="28">
        <f t="shared" si="142"/>
        <v>1</v>
      </c>
      <c r="Z408" s="24"/>
      <c r="AA408" s="91"/>
      <c r="AB408" s="24"/>
      <c r="AC408" s="24"/>
      <c r="AD408" s="24"/>
      <c r="AE408" s="24"/>
      <c r="AF408" s="24"/>
      <c r="AG408" s="24"/>
      <c r="AH408" s="24"/>
      <c r="AI408" s="24"/>
      <c r="AJ408" s="24" t="s">
        <v>757</v>
      </c>
      <c r="AK408" s="24" t="s">
        <v>757</v>
      </c>
      <c r="AL408" s="24" t="s">
        <v>757</v>
      </c>
      <c r="AM408" s="24" t="s">
        <v>757</v>
      </c>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v>2</v>
      </c>
      <c r="BL408" s="24">
        <v>2</v>
      </c>
      <c r="BM408" s="24">
        <v>2</v>
      </c>
      <c r="BN408" s="24">
        <v>2</v>
      </c>
      <c r="BO408" s="24">
        <v>2</v>
      </c>
      <c r="BP408" s="24">
        <v>2</v>
      </c>
      <c r="BQ408" s="24">
        <v>2</v>
      </c>
      <c r="BR408" s="24">
        <v>2</v>
      </c>
      <c r="BS408" s="24">
        <v>2</v>
      </c>
      <c r="BT408" s="24">
        <v>2</v>
      </c>
      <c r="BU408" s="24">
        <v>2</v>
      </c>
      <c r="BV408" s="24">
        <v>2</v>
      </c>
      <c r="BW408" s="24">
        <v>2</v>
      </c>
      <c r="BX408" s="24">
        <v>2</v>
      </c>
      <c r="BY408" s="24">
        <v>2</v>
      </c>
      <c r="BZ408" s="24">
        <v>2</v>
      </c>
      <c r="CA408" s="24">
        <v>2</v>
      </c>
      <c r="CB408" s="24">
        <v>2</v>
      </c>
      <c r="CC408" s="24">
        <v>2</v>
      </c>
      <c r="CD408" s="24">
        <v>2</v>
      </c>
      <c r="CE408" s="24">
        <v>2</v>
      </c>
      <c r="CF408" s="24">
        <v>2</v>
      </c>
      <c r="CG408" s="24">
        <v>2</v>
      </c>
      <c r="CH408" s="24">
        <v>2</v>
      </c>
      <c r="CI408" s="24">
        <v>2</v>
      </c>
      <c r="CJ408" s="24">
        <v>2</v>
      </c>
      <c r="CK408" s="24">
        <v>2</v>
      </c>
      <c r="CL408" s="24">
        <v>2</v>
      </c>
      <c r="CM408" s="57">
        <f t="shared" si="135"/>
        <v>28</v>
      </c>
      <c r="CN408" s="67">
        <f t="shared" si="136"/>
        <v>1</v>
      </c>
      <c r="CO408" s="57">
        <f t="shared" si="137"/>
        <v>0</v>
      </c>
      <c r="CP408" s="67">
        <f t="shared" si="138"/>
        <v>0</v>
      </c>
      <c r="CQ408" s="57">
        <f t="shared" si="139"/>
        <v>0</v>
      </c>
      <c r="CR408" s="67">
        <f t="shared" si="140"/>
        <v>0</v>
      </c>
      <c r="CS408" s="57">
        <f t="shared" si="141"/>
        <v>2</v>
      </c>
      <c r="CT408" s="57" t="str">
        <f t="shared" si="143"/>
        <v>Đạt mục tiêu</v>
      </c>
    </row>
    <row r="409" spans="1:100" ht="47.25" customHeight="1">
      <c r="A409" s="21">
        <v>73</v>
      </c>
      <c r="B409" s="24"/>
      <c r="C409" s="181" t="s">
        <v>82</v>
      </c>
      <c r="D409" s="191" t="s">
        <v>12</v>
      </c>
      <c r="E409" s="181" t="s">
        <v>83</v>
      </c>
      <c r="F409" s="191" t="s">
        <v>12</v>
      </c>
      <c r="G409" s="50" t="s">
        <v>1578</v>
      </c>
      <c r="H409" s="142" t="s">
        <v>1579</v>
      </c>
      <c r="I409" s="52" t="s">
        <v>780</v>
      </c>
      <c r="J409" s="24" t="s">
        <v>497</v>
      </c>
      <c r="K409" s="55" t="s">
        <v>372</v>
      </c>
      <c r="L409" s="24" t="s">
        <v>298</v>
      </c>
      <c r="M409" s="24" t="s">
        <v>186</v>
      </c>
      <c r="N409" s="24" t="s">
        <v>186</v>
      </c>
      <c r="O409" s="24"/>
      <c r="P409" s="24"/>
      <c r="Q409" s="24"/>
      <c r="R409" s="24"/>
      <c r="S409" s="21"/>
      <c r="T409" s="24"/>
      <c r="U409" s="24"/>
      <c r="V409" s="24"/>
      <c r="W409" s="24"/>
      <c r="X409" s="24"/>
      <c r="Y409" s="28">
        <f t="shared" si="142"/>
        <v>1</v>
      </c>
      <c r="Z409" s="24"/>
      <c r="AA409" s="91"/>
      <c r="AB409" s="24" t="s">
        <v>754</v>
      </c>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57"/>
      <c r="CN409" s="67"/>
      <c r="CO409" s="57"/>
      <c r="CP409" s="67"/>
      <c r="CQ409" s="57"/>
      <c r="CR409" s="67"/>
      <c r="CS409" s="57"/>
      <c r="CT409" s="57"/>
    </row>
    <row r="410" spans="1:100" ht="62.25" hidden="1" customHeight="1">
      <c r="A410" s="21">
        <v>404</v>
      </c>
      <c r="B410" s="24">
        <v>506</v>
      </c>
      <c r="C410" s="182"/>
      <c r="D410" s="193"/>
      <c r="E410" s="182"/>
      <c r="F410" s="193"/>
      <c r="G410" s="50" t="s">
        <v>1069</v>
      </c>
      <c r="H410" s="50" t="s">
        <v>1383</v>
      </c>
      <c r="I410" s="52" t="s">
        <v>780</v>
      </c>
      <c r="J410" s="24" t="s">
        <v>497</v>
      </c>
      <c r="K410" s="55" t="s">
        <v>372</v>
      </c>
      <c r="L410" s="24" t="s">
        <v>298</v>
      </c>
      <c r="M410" s="24" t="s">
        <v>186</v>
      </c>
      <c r="N410" s="24"/>
      <c r="O410" s="24" t="s">
        <v>186</v>
      </c>
      <c r="P410" s="24"/>
      <c r="Q410" s="24"/>
      <c r="R410" s="24"/>
      <c r="S410" s="21"/>
      <c r="T410" s="24"/>
      <c r="U410" s="24"/>
      <c r="V410" s="24"/>
      <c r="W410" s="24"/>
      <c r="X410" s="24"/>
      <c r="Y410" s="28">
        <f t="shared" si="142"/>
        <v>1</v>
      </c>
      <c r="Z410" s="24"/>
      <c r="AA410" s="91"/>
      <c r="AB410" s="24"/>
      <c r="AC410" s="24"/>
      <c r="AD410" s="24"/>
      <c r="AE410" s="24" t="s">
        <v>758</v>
      </c>
      <c r="AF410" s="24" t="s">
        <v>758</v>
      </c>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v>2</v>
      </c>
      <c r="BL410" s="24">
        <v>2</v>
      </c>
      <c r="BM410" s="24">
        <v>2</v>
      </c>
      <c r="BN410" s="24">
        <v>2</v>
      </c>
      <c r="BO410" s="24">
        <v>2</v>
      </c>
      <c r="BP410" s="24">
        <v>2</v>
      </c>
      <c r="BQ410" s="24">
        <v>2</v>
      </c>
      <c r="BR410" s="24">
        <v>2</v>
      </c>
      <c r="BS410" s="24">
        <v>2</v>
      </c>
      <c r="BT410" s="24">
        <v>2</v>
      </c>
      <c r="BU410" s="24">
        <v>2</v>
      </c>
      <c r="BV410" s="24">
        <v>2</v>
      </c>
      <c r="BW410" s="24">
        <v>2</v>
      </c>
      <c r="BX410" s="24">
        <v>2</v>
      </c>
      <c r="BY410" s="24">
        <v>1</v>
      </c>
      <c r="BZ410" s="24">
        <v>2</v>
      </c>
      <c r="CA410" s="24">
        <v>2</v>
      </c>
      <c r="CB410" s="24">
        <v>2</v>
      </c>
      <c r="CC410" s="24">
        <v>2</v>
      </c>
      <c r="CD410" s="24">
        <v>2</v>
      </c>
      <c r="CE410" s="24">
        <v>2</v>
      </c>
      <c r="CF410" s="24">
        <v>2</v>
      </c>
      <c r="CG410" s="24">
        <v>2</v>
      </c>
      <c r="CH410" s="24">
        <v>2</v>
      </c>
      <c r="CI410" s="24">
        <v>2</v>
      </c>
      <c r="CJ410" s="24">
        <v>2</v>
      </c>
      <c r="CK410" s="24">
        <v>2</v>
      </c>
      <c r="CL410" s="24">
        <v>2</v>
      </c>
      <c r="CM410" s="57">
        <f t="shared" si="135"/>
        <v>27</v>
      </c>
      <c r="CN410" s="67">
        <f t="shared" si="136"/>
        <v>0.9642857142857143</v>
      </c>
      <c r="CO410" s="57">
        <f t="shared" si="137"/>
        <v>1</v>
      </c>
      <c r="CP410" s="67">
        <f t="shared" si="138"/>
        <v>3.5714285714285712E-2</v>
      </c>
      <c r="CQ410" s="57">
        <f t="shared" si="139"/>
        <v>0</v>
      </c>
      <c r="CR410" s="67">
        <f t="shared" si="140"/>
        <v>0</v>
      </c>
      <c r="CS410" s="57">
        <f t="shared" si="141"/>
        <v>1.9642857142857142</v>
      </c>
      <c r="CT410" s="57" t="str">
        <f t="shared" si="143"/>
        <v>Đạt mục tiêu</v>
      </c>
    </row>
    <row r="411" spans="1:100" ht="39.75" hidden="1" customHeight="1">
      <c r="A411" s="21">
        <v>405</v>
      </c>
      <c r="B411" s="28">
        <v>508</v>
      </c>
      <c r="C411" s="186" t="s">
        <v>265</v>
      </c>
      <c r="D411" s="186"/>
      <c r="E411" s="186"/>
      <c r="F411" s="29" t="s">
        <v>361</v>
      </c>
      <c r="G411" s="29" t="s">
        <v>361</v>
      </c>
      <c r="H411" s="29" t="s">
        <v>361</v>
      </c>
      <c r="I411" s="29" t="s">
        <v>361</v>
      </c>
      <c r="J411" s="29" t="s">
        <v>361</v>
      </c>
      <c r="K411" s="29" t="s">
        <v>361</v>
      </c>
      <c r="L411" s="29" t="s">
        <v>361</v>
      </c>
      <c r="M411" s="29" t="s">
        <v>361</v>
      </c>
      <c r="N411" s="29" t="s">
        <v>361</v>
      </c>
      <c r="O411" s="29" t="s">
        <v>361</v>
      </c>
      <c r="P411" s="29" t="s">
        <v>361</v>
      </c>
      <c r="Q411" s="29" t="s">
        <v>361</v>
      </c>
      <c r="R411" s="29" t="s">
        <v>361</v>
      </c>
      <c r="S411" s="31" t="s">
        <v>361</v>
      </c>
      <c r="T411" s="29" t="s">
        <v>361</v>
      </c>
      <c r="U411" s="29" t="s">
        <v>361</v>
      </c>
      <c r="V411" s="29" t="s">
        <v>361</v>
      </c>
      <c r="W411" s="29" t="s">
        <v>361</v>
      </c>
      <c r="X411" s="29" t="s">
        <v>361</v>
      </c>
      <c r="Y411" s="28">
        <f t="shared" si="142"/>
        <v>0</v>
      </c>
      <c r="Z411" s="29"/>
      <c r="AA411" s="93">
        <f>SUM(AA412:AA415)</f>
        <v>0</v>
      </c>
      <c r="AB411" s="29" t="s">
        <v>361</v>
      </c>
      <c r="AC411" s="29" t="s">
        <v>361</v>
      </c>
      <c r="AD411" s="29" t="s">
        <v>361</v>
      </c>
      <c r="AE411" s="29" t="s">
        <v>361</v>
      </c>
      <c r="AF411" s="29" t="s">
        <v>361</v>
      </c>
      <c r="AG411" s="29" t="s">
        <v>361</v>
      </c>
      <c r="AH411" s="29" t="s">
        <v>361</v>
      </c>
      <c r="AI411" s="29" t="s">
        <v>361</v>
      </c>
      <c r="AJ411" s="29" t="s">
        <v>361</v>
      </c>
      <c r="AK411" s="29" t="s">
        <v>361</v>
      </c>
      <c r="AL411" s="29" t="s">
        <v>361</v>
      </c>
      <c r="AM411" s="29" t="s">
        <v>361</v>
      </c>
      <c r="AN411" s="29" t="s">
        <v>361</v>
      </c>
      <c r="AO411" s="29" t="s">
        <v>361</v>
      </c>
      <c r="AP411" s="29" t="s">
        <v>361</v>
      </c>
      <c r="AQ411" s="29" t="s">
        <v>361</v>
      </c>
      <c r="AR411" s="29" t="s">
        <v>361</v>
      </c>
      <c r="AS411" s="29" t="s">
        <v>361</v>
      </c>
      <c r="AT411" s="29" t="s">
        <v>361</v>
      </c>
      <c r="AU411" s="29" t="s">
        <v>361</v>
      </c>
      <c r="AV411" s="29" t="s">
        <v>361</v>
      </c>
      <c r="AW411" s="29" t="s">
        <v>361</v>
      </c>
      <c r="AX411" s="29" t="s">
        <v>361</v>
      </c>
      <c r="AY411" s="29" t="s">
        <v>361</v>
      </c>
      <c r="AZ411" s="29" t="s">
        <v>361</v>
      </c>
      <c r="BA411" s="29" t="s">
        <v>361</v>
      </c>
      <c r="BB411" s="29" t="s">
        <v>361</v>
      </c>
      <c r="BC411" s="29" t="s">
        <v>361</v>
      </c>
      <c r="BD411" s="29" t="s">
        <v>361</v>
      </c>
      <c r="BE411" s="29" t="s">
        <v>361</v>
      </c>
      <c r="BF411" s="29" t="s">
        <v>361</v>
      </c>
      <c r="BG411" s="29" t="s">
        <v>361</v>
      </c>
      <c r="BH411" s="29" t="s">
        <v>361</v>
      </c>
      <c r="BI411" s="29" t="s">
        <v>361</v>
      </c>
      <c r="BJ411" s="29" t="s">
        <v>361</v>
      </c>
      <c r="BK411" s="29" t="s">
        <v>361</v>
      </c>
      <c r="BL411" s="29" t="s">
        <v>361</v>
      </c>
      <c r="BM411" s="29" t="s">
        <v>361</v>
      </c>
      <c r="BN411" s="29" t="s">
        <v>361</v>
      </c>
      <c r="BO411" s="29" t="s">
        <v>361</v>
      </c>
      <c r="BP411" s="29" t="s">
        <v>361</v>
      </c>
      <c r="BQ411" s="29" t="s">
        <v>361</v>
      </c>
      <c r="BR411" s="29" t="s">
        <v>361</v>
      </c>
      <c r="BS411" s="29" t="s">
        <v>361</v>
      </c>
      <c r="BT411" s="29" t="s">
        <v>361</v>
      </c>
      <c r="BU411" s="29" t="s">
        <v>361</v>
      </c>
      <c r="BV411" s="29" t="s">
        <v>361</v>
      </c>
      <c r="BW411" s="29" t="s">
        <v>361</v>
      </c>
      <c r="BX411" s="29" t="s">
        <v>361</v>
      </c>
      <c r="BY411" s="29" t="s">
        <v>361</v>
      </c>
      <c r="BZ411" s="29" t="s">
        <v>361</v>
      </c>
      <c r="CA411" s="29" t="s">
        <v>361</v>
      </c>
      <c r="CB411" s="29" t="s">
        <v>361</v>
      </c>
      <c r="CC411" s="29" t="s">
        <v>361</v>
      </c>
      <c r="CD411" s="29" t="s">
        <v>361</v>
      </c>
      <c r="CE411" s="29" t="s">
        <v>361</v>
      </c>
      <c r="CF411" s="29" t="s">
        <v>361</v>
      </c>
      <c r="CG411" s="29" t="s">
        <v>361</v>
      </c>
      <c r="CH411" s="29" t="s">
        <v>361</v>
      </c>
      <c r="CI411" s="29" t="s">
        <v>361</v>
      </c>
      <c r="CJ411" s="29" t="s">
        <v>361</v>
      </c>
      <c r="CK411" s="29" t="s">
        <v>361</v>
      </c>
      <c r="CL411" s="29" t="s">
        <v>361</v>
      </c>
      <c r="CM411" s="29" t="s">
        <v>361</v>
      </c>
      <c r="CN411" s="29" t="s">
        <v>361</v>
      </c>
      <c r="CO411" s="29" t="s">
        <v>361</v>
      </c>
      <c r="CP411" s="29" t="s">
        <v>361</v>
      </c>
      <c r="CQ411" s="29" t="s">
        <v>361</v>
      </c>
      <c r="CR411" s="29" t="s">
        <v>361</v>
      </c>
      <c r="CS411" s="29" t="s">
        <v>361</v>
      </c>
      <c r="CT411" s="29" t="s">
        <v>361</v>
      </c>
      <c r="CV411" s="1" t="s">
        <v>1635</v>
      </c>
    </row>
    <row r="412" spans="1:100" ht="62.25" hidden="1" customHeight="1">
      <c r="A412" s="21">
        <v>406</v>
      </c>
      <c r="B412" s="24">
        <v>511</v>
      </c>
      <c r="C412" s="50" t="s">
        <v>86</v>
      </c>
      <c r="D412" s="55" t="s">
        <v>10</v>
      </c>
      <c r="E412" s="50" t="s">
        <v>87</v>
      </c>
      <c r="F412" s="55" t="s">
        <v>12</v>
      </c>
      <c r="G412" s="50" t="s">
        <v>87</v>
      </c>
      <c r="H412" s="50" t="s">
        <v>1070</v>
      </c>
      <c r="I412" s="52" t="s">
        <v>780</v>
      </c>
      <c r="J412" s="24" t="s">
        <v>1635</v>
      </c>
      <c r="K412" s="55" t="s">
        <v>372</v>
      </c>
      <c r="L412" s="24" t="s">
        <v>298</v>
      </c>
      <c r="M412" s="24" t="s">
        <v>186</v>
      </c>
      <c r="N412" s="24"/>
      <c r="O412" s="24"/>
      <c r="P412" s="24"/>
      <c r="Q412" s="24"/>
      <c r="R412" s="24"/>
      <c r="S412" s="21"/>
      <c r="T412" s="24"/>
      <c r="U412" s="24" t="s">
        <v>186</v>
      </c>
      <c r="V412" s="24"/>
      <c r="W412" s="24"/>
      <c r="X412" s="24"/>
      <c r="Y412" s="28">
        <f t="shared" si="142"/>
        <v>1</v>
      </c>
      <c r="Z412" s="24"/>
      <c r="AA412" s="91"/>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t="s">
        <v>753</v>
      </c>
      <c r="AY412" s="24" t="s">
        <v>753</v>
      </c>
      <c r="AZ412" s="24" t="s">
        <v>753</v>
      </c>
      <c r="BA412" s="24" t="s">
        <v>753</v>
      </c>
      <c r="BB412" s="24"/>
      <c r="BC412" s="24"/>
      <c r="BD412" s="24"/>
      <c r="BE412" s="24"/>
      <c r="BF412" s="24"/>
      <c r="BG412" s="24"/>
      <c r="BH412" s="24"/>
      <c r="BI412" s="24"/>
      <c r="BJ412" s="24"/>
      <c r="BK412" s="24">
        <v>2</v>
      </c>
      <c r="BL412" s="24">
        <v>2</v>
      </c>
      <c r="BM412" s="24">
        <v>2</v>
      </c>
      <c r="BN412" s="24">
        <v>2</v>
      </c>
      <c r="BO412" s="24">
        <v>2</v>
      </c>
      <c r="BP412" s="24">
        <v>2</v>
      </c>
      <c r="BQ412" s="24">
        <v>2</v>
      </c>
      <c r="BR412" s="24">
        <v>2</v>
      </c>
      <c r="BS412" s="24">
        <v>2</v>
      </c>
      <c r="BT412" s="24">
        <v>2</v>
      </c>
      <c r="BU412" s="24">
        <v>2</v>
      </c>
      <c r="BV412" s="24">
        <v>2</v>
      </c>
      <c r="BW412" s="24">
        <v>2</v>
      </c>
      <c r="BX412" s="24">
        <v>2</v>
      </c>
      <c r="BY412" s="24">
        <v>2</v>
      </c>
      <c r="BZ412" s="24">
        <v>2</v>
      </c>
      <c r="CA412" s="24">
        <v>2</v>
      </c>
      <c r="CB412" s="24">
        <v>2</v>
      </c>
      <c r="CC412" s="24">
        <v>2</v>
      </c>
      <c r="CD412" s="24">
        <v>2</v>
      </c>
      <c r="CE412" s="24">
        <v>2</v>
      </c>
      <c r="CF412" s="24">
        <v>2</v>
      </c>
      <c r="CG412" s="24">
        <v>2</v>
      </c>
      <c r="CH412" s="24">
        <v>2</v>
      </c>
      <c r="CI412" s="24">
        <v>2</v>
      </c>
      <c r="CJ412" s="24">
        <v>2</v>
      </c>
      <c r="CK412" s="24">
        <v>2</v>
      </c>
      <c r="CL412" s="24">
        <v>2</v>
      </c>
      <c r="CM412" s="57">
        <f>COUNTIF($BK412:$CL412,2)</f>
        <v>28</v>
      </c>
      <c r="CN412" s="67">
        <f>CM412/COUNTA($BK412:$CL412)</f>
        <v>1</v>
      </c>
      <c r="CO412" s="57">
        <f>COUNTIF($BK412:$CL412,1)</f>
        <v>0</v>
      </c>
      <c r="CP412" s="67">
        <f>CO412/COUNTA($BK412:$CL412)</f>
        <v>0</v>
      </c>
      <c r="CQ412" s="57">
        <f>COUNTIF($BK412:$CL412,0)</f>
        <v>0</v>
      </c>
      <c r="CR412" s="67">
        <f>CQ412/COUNTA($BK412:$CL412)</f>
        <v>0</v>
      </c>
      <c r="CS412" s="57">
        <f>(((CM412*2)+(CO412*1)+(CQ412*0)))/COUNTA($BK412:$CL412)</f>
        <v>2</v>
      </c>
      <c r="CT412" s="57" t="str">
        <f t="shared" si="143"/>
        <v>Đạt mục tiêu</v>
      </c>
    </row>
    <row r="413" spans="1:100" s="2" customFormat="1" ht="62.25" hidden="1" customHeight="1">
      <c r="A413" s="21">
        <v>407</v>
      </c>
      <c r="B413" s="24">
        <v>514</v>
      </c>
      <c r="C413" s="181" t="s">
        <v>88</v>
      </c>
      <c r="D413" s="191" t="s">
        <v>10</v>
      </c>
      <c r="E413" s="181" t="s">
        <v>89</v>
      </c>
      <c r="F413" s="191" t="s">
        <v>12</v>
      </c>
      <c r="G413" s="50" t="s">
        <v>765</v>
      </c>
      <c r="H413" s="50" t="s">
        <v>1178</v>
      </c>
      <c r="I413" s="52" t="s">
        <v>780</v>
      </c>
      <c r="J413" s="24" t="s">
        <v>497</v>
      </c>
      <c r="K413" s="55" t="s">
        <v>372</v>
      </c>
      <c r="L413" s="24" t="s">
        <v>298</v>
      </c>
      <c r="M413" s="24" t="s">
        <v>186</v>
      </c>
      <c r="N413" s="24"/>
      <c r="O413" s="24"/>
      <c r="P413" s="24"/>
      <c r="Q413" s="24"/>
      <c r="R413" s="24"/>
      <c r="S413" s="21" t="s">
        <v>186</v>
      </c>
      <c r="T413" s="24"/>
      <c r="U413" s="24"/>
      <c r="V413" s="24"/>
      <c r="W413" s="24"/>
      <c r="X413" s="24"/>
      <c r="Y413" s="28">
        <f t="shared" si="142"/>
        <v>1</v>
      </c>
      <c r="Z413" s="24"/>
      <c r="AA413" s="91"/>
      <c r="AB413" s="24"/>
      <c r="AC413" s="24"/>
      <c r="AD413" s="24"/>
      <c r="AE413" s="24"/>
      <c r="AF413" s="24"/>
      <c r="AG413" s="24"/>
      <c r="AH413" s="24"/>
      <c r="AI413" s="24"/>
      <c r="AJ413" s="24"/>
      <c r="AK413" s="24"/>
      <c r="AL413" s="24"/>
      <c r="AM413" s="24"/>
      <c r="AN413" s="24"/>
      <c r="AO413" s="24"/>
      <c r="AP413" s="24"/>
      <c r="AQ413" s="24"/>
      <c r="AR413" s="24" t="s">
        <v>757</v>
      </c>
      <c r="AS413" s="24" t="s">
        <v>757</v>
      </c>
      <c r="AT413" s="24"/>
      <c r="AU413" s="24"/>
      <c r="AV413" s="24"/>
      <c r="AW413" s="24"/>
      <c r="AX413" s="24"/>
      <c r="AY413" s="24"/>
      <c r="AZ413" s="24"/>
      <c r="BA413" s="24"/>
      <c r="BB413" s="24"/>
      <c r="BC413" s="24"/>
      <c r="BD413" s="24"/>
      <c r="BE413" s="24"/>
      <c r="BF413" s="24"/>
      <c r="BG413" s="24"/>
      <c r="BH413" s="24"/>
      <c r="BI413" s="24"/>
      <c r="BJ413" s="24"/>
      <c r="BK413" s="24">
        <v>2</v>
      </c>
      <c r="BL413" s="24">
        <v>2</v>
      </c>
      <c r="BM413" s="24">
        <v>2</v>
      </c>
      <c r="BN413" s="24">
        <v>2</v>
      </c>
      <c r="BO413" s="24">
        <v>2</v>
      </c>
      <c r="BP413" s="24">
        <v>2</v>
      </c>
      <c r="BQ413" s="24">
        <v>2</v>
      </c>
      <c r="BR413" s="24">
        <v>2</v>
      </c>
      <c r="BS413" s="24">
        <v>2</v>
      </c>
      <c r="BT413" s="24">
        <v>2</v>
      </c>
      <c r="BU413" s="24">
        <v>2</v>
      </c>
      <c r="BV413" s="24">
        <v>2</v>
      </c>
      <c r="BW413" s="24">
        <v>2</v>
      </c>
      <c r="BX413" s="24">
        <v>2</v>
      </c>
      <c r="BY413" s="24">
        <v>2</v>
      </c>
      <c r="BZ413" s="24">
        <v>1</v>
      </c>
      <c r="CA413" s="24">
        <v>2</v>
      </c>
      <c r="CB413" s="24">
        <v>2</v>
      </c>
      <c r="CC413" s="24">
        <v>2</v>
      </c>
      <c r="CD413" s="24">
        <v>2</v>
      </c>
      <c r="CE413" s="24">
        <v>2</v>
      </c>
      <c r="CF413" s="24">
        <v>2</v>
      </c>
      <c r="CG413" s="24">
        <v>2</v>
      </c>
      <c r="CH413" s="24">
        <v>2</v>
      </c>
      <c r="CI413" s="24">
        <v>2</v>
      </c>
      <c r="CJ413" s="24">
        <v>2</v>
      </c>
      <c r="CK413" s="24">
        <v>1</v>
      </c>
      <c r="CL413" s="24">
        <v>2</v>
      </c>
      <c r="CM413" s="57">
        <f>COUNTIF($BK413:$CL413,2)</f>
        <v>26</v>
      </c>
      <c r="CN413" s="67">
        <f>CM413/COUNTA($BK413:$CL413)</f>
        <v>0.9285714285714286</v>
      </c>
      <c r="CO413" s="57">
        <f>COUNTIF($BK413:$CL413,1)</f>
        <v>2</v>
      </c>
      <c r="CP413" s="67">
        <f>CO413/COUNTA($BK413:$CL413)</f>
        <v>7.1428571428571425E-2</v>
      </c>
      <c r="CQ413" s="57">
        <f>COUNTIF($BK413:$CL413,0)</f>
        <v>0</v>
      </c>
      <c r="CR413" s="67">
        <f>CQ413/COUNTA($BK413:$CL413)</f>
        <v>0</v>
      </c>
      <c r="CS413" s="57">
        <f>(((CM413*2)+(CO413*1)+(CQ413*0)))/COUNTA($BK413:$CL413)</f>
        <v>1.9285714285714286</v>
      </c>
      <c r="CT413" s="57" t="str">
        <f t="shared" si="143"/>
        <v>Đạt mục tiêu</v>
      </c>
    </row>
    <row r="414" spans="1:100" s="117" customFormat="1" ht="48" hidden="1" customHeight="1">
      <c r="A414" s="21">
        <v>408</v>
      </c>
      <c r="B414" s="113"/>
      <c r="C414" s="182"/>
      <c r="D414" s="193"/>
      <c r="E414" s="182"/>
      <c r="F414" s="193"/>
      <c r="G414" s="41" t="s">
        <v>768</v>
      </c>
      <c r="H414" s="41" t="s">
        <v>1333</v>
      </c>
      <c r="I414" s="34" t="s">
        <v>780</v>
      </c>
      <c r="J414" s="21" t="s">
        <v>497</v>
      </c>
      <c r="K414" s="118" t="s">
        <v>372</v>
      </c>
      <c r="L414" s="21" t="s">
        <v>298</v>
      </c>
      <c r="M414" s="21" t="s">
        <v>186</v>
      </c>
      <c r="N414" s="21"/>
      <c r="O414" s="21"/>
      <c r="P414" s="21"/>
      <c r="Q414" s="21"/>
      <c r="R414" s="21"/>
      <c r="S414" s="21" t="s">
        <v>186</v>
      </c>
      <c r="T414" s="113"/>
      <c r="U414" s="113"/>
      <c r="V414" s="113"/>
      <c r="W414" s="113"/>
      <c r="X414" s="113"/>
      <c r="Y414" s="114">
        <f t="shared" si="142"/>
        <v>1</v>
      </c>
      <c r="Z414" s="113"/>
      <c r="AA414" s="115"/>
      <c r="AB414" s="113"/>
      <c r="AC414" s="113"/>
      <c r="AD414" s="113"/>
      <c r="AE414" s="113"/>
      <c r="AF414" s="113"/>
      <c r="AG414" s="113"/>
      <c r="AH414" s="113"/>
      <c r="AI414" s="113"/>
      <c r="AJ414" s="113"/>
      <c r="AK414" s="113"/>
      <c r="AL414" s="113"/>
      <c r="AM414" s="113"/>
      <c r="AN414" s="113"/>
      <c r="AO414" s="113"/>
      <c r="AP414" s="113"/>
      <c r="AQ414" s="113"/>
      <c r="AR414" s="113" t="s">
        <v>753</v>
      </c>
      <c r="AS414" s="113" t="s">
        <v>753</v>
      </c>
      <c r="AT414" s="113"/>
      <c r="AU414" s="113"/>
      <c r="AV414" s="113"/>
      <c r="AW414" s="113"/>
      <c r="AX414" s="113"/>
      <c r="AY414" s="113"/>
      <c r="AZ414" s="113"/>
      <c r="BA414" s="113"/>
      <c r="BB414" s="113"/>
      <c r="BC414" s="113"/>
      <c r="BD414" s="113"/>
      <c r="BE414" s="113"/>
      <c r="BF414" s="113"/>
      <c r="BG414" s="113"/>
      <c r="BH414" s="113"/>
      <c r="BI414" s="113"/>
      <c r="BJ414" s="113"/>
      <c r="BK414" s="24">
        <v>2</v>
      </c>
      <c r="BL414" s="24">
        <v>2</v>
      </c>
      <c r="BM414" s="24">
        <v>2</v>
      </c>
      <c r="BN414" s="24">
        <v>2</v>
      </c>
      <c r="BO414" s="24">
        <v>2</v>
      </c>
      <c r="BP414" s="24">
        <v>2</v>
      </c>
      <c r="BQ414" s="24">
        <v>2</v>
      </c>
      <c r="BR414" s="24">
        <v>2</v>
      </c>
      <c r="BS414" s="24">
        <v>2</v>
      </c>
      <c r="BT414" s="24">
        <v>2</v>
      </c>
      <c r="BU414" s="24">
        <v>2</v>
      </c>
      <c r="BV414" s="24">
        <v>2</v>
      </c>
      <c r="BW414" s="24">
        <v>2</v>
      </c>
      <c r="BX414" s="24">
        <v>2</v>
      </c>
      <c r="BY414" s="24">
        <v>2</v>
      </c>
      <c r="BZ414" s="24">
        <v>1</v>
      </c>
      <c r="CA414" s="24">
        <v>2</v>
      </c>
      <c r="CB414" s="24">
        <v>2</v>
      </c>
      <c r="CC414" s="24">
        <v>2</v>
      </c>
      <c r="CD414" s="24">
        <v>2</v>
      </c>
      <c r="CE414" s="24">
        <v>2</v>
      </c>
      <c r="CF414" s="24">
        <v>2</v>
      </c>
      <c r="CG414" s="24">
        <v>2</v>
      </c>
      <c r="CH414" s="24">
        <v>2</v>
      </c>
      <c r="CI414" s="24">
        <v>2</v>
      </c>
      <c r="CJ414" s="24">
        <v>2</v>
      </c>
      <c r="CK414" s="24">
        <v>1</v>
      </c>
      <c r="CL414" s="24">
        <v>2</v>
      </c>
      <c r="CM414" s="113">
        <f>COUNTIF($BK414:$CL414,2)</f>
        <v>26</v>
      </c>
      <c r="CN414" s="116">
        <f>CM414/COUNTA($BK414:$CL414)</f>
        <v>0.9285714285714286</v>
      </c>
      <c r="CO414" s="113">
        <f>COUNTIF($BK414:$CL414,1)</f>
        <v>2</v>
      </c>
      <c r="CP414" s="116">
        <f>CO414/COUNTA($BK414:$CL414)</f>
        <v>7.1428571428571425E-2</v>
      </c>
      <c r="CQ414" s="113">
        <f>COUNTIF($BK414:$CL414,0)</f>
        <v>0</v>
      </c>
      <c r="CR414" s="116">
        <f>CQ414/COUNTA($BK414:$CL414)</f>
        <v>0</v>
      </c>
      <c r="CS414" s="113">
        <f>(((CM414*2)+(CO414*1)+(CQ414*0)))/COUNTA($BK414:$CL414)</f>
        <v>1.9285714285714286</v>
      </c>
      <c r="CT414" s="113" t="str">
        <f t="shared" si="143"/>
        <v>Đạt mục tiêu</v>
      </c>
    </row>
    <row r="415" spans="1:100" ht="48" hidden="1" customHeight="1">
      <c r="A415" s="21">
        <v>409</v>
      </c>
      <c r="B415" s="24">
        <v>517</v>
      </c>
      <c r="C415" s="50" t="s">
        <v>91</v>
      </c>
      <c r="D415" s="55" t="s">
        <v>10</v>
      </c>
      <c r="E415" s="50" t="s">
        <v>92</v>
      </c>
      <c r="F415" s="55" t="s">
        <v>12</v>
      </c>
      <c r="G415" s="50" t="s">
        <v>92</v>
      </c>
      <c r="H415" s="50" t="s">
        <v>1071</v>
      </c>
      <c r="I415" s="52" t="s">
        <v>780</v>
      </c>
      <c r="J415" s="24" t="s">
        <v>497</v>
      </c>
      <c r="K415" s="55" t="s">
        <v>372</v>
      </c>
      <c r="L415" s="24" t="s">
        <v>298</v>
      </c>
      <c r="M415" s="24" t="s">
        <v>186</v>
      </c>
      <c r="N415" s="24"/>
      <c r="O415" s="24"/>
      <c r="P415" s="24"/>
      <c r="Q415" s="24"/>
      <c r="R415" s="24"/>
      <c r="S415" s="21"/>
      <c r="T415" s="24"/>
      <c r="U415" s="24"/>
      <c r="V415" s="24"/>
      <c r="W415" s="24" t="s">
        <v>186</v>
      </c>
      <c r="X415" s="24"/>
      <c r="Y415" s="28">
        <f t="shared" si="142"/>
        <v>1</v>
      </c>
      <c r="Z415" s="24"/>
      <c r="AA415" s="93"/>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t="s">
        <v>756</v>
      </c>
      <c r="BF415" s="24" t="s">
        <v>756</v>
      </c>
      <c r="BG415" s="24" t="s">
        <v>756</v>
      </c>
      <c r="BH415" s="24"/>
      <c r="BI415" s="24"/>
      <c r="BJ415" s="24"/>
      <c r="BK415" s="24">
        <v>2</v>
      </c>
      <c r="BL415" s="24">
        <v>2</v>
      </c>
      <c r="BM415" s="24">
        <v>2</v>
      </c>
      <c r="BN415" s="24">
        <v>1</v>
      </c>
      <c r="BO415" s="24">
        <v>2</v>
      </c>
      <c r="BP415" s="24">
        <v>2</v>
      </c>
      <c r="BQ415" s="24">
        <v>2</v>
      </c>
      <c r="BR415" s="24">
        <v>2</v>
      </c>
      <c r="BS415" s="24">
        <v>2</v>
      </c>
      <c r="BT415" s="24">
        <v>2</v>
      </c>
      <c r="BU415" s="24">
        <v>2</v>
      </c>
      <c r="BV415" s="24">
        <v>2</v>
      </c>
      <c r="BW415" s="24">
        <v>2</v>
      </c>
      <c r="BX415" s="24">
        <v>2</v>
      </c>
      <c r="BY415" s="24">
        <v>2</v>
      </c>
      <c r="BZ415" s="24">
        <v>2</v>
      </c>
      <c r="CA415" s="24">
        <v>2</v>
      </c>
      <c r="CB415" s="24">
        <v>2</v>
      </c>
      <c r="CC415" s="24">
        <v>2</v>
      </c>
      <c r="CD415" s="24">
        <v>1</v>
      </c>
      <c r="CE415" s="24">
        <v>2</v>
      </c>
      <c r="CF415" s="24">
        <v>2</v>
      </c>
      <c r="CG415" s="24">
        <v>2</v>
      </c>
      <c r="CH415" s="24">
        <v>2</v>
      </c>
      <c r="CI415" s="24">
        <v>2</v>
      </c>
      <c r="CJ415" s="24">
        <v>2</v>
      </c>
      <c r="CK415" s="24">
        <v>2</v>
      </c>
      <c r="CL415" s="24">
        <v>2</v>
      </c>
      <c r="CM415" s="57">
        <f>COUNTIF($BK415:$CL415,2)</f>
        <v>26</v>
      </c>
      <c r="CN415" s="67">
        <f>CM415/COUNTA($BK415:$CL415)</f>
        <v>0.9285714285714286</v>
      </c>
      <c r="CO415" s="57">
        <f>COUNTIF($BK415:$CL415,1)</f>
        <v>2</v>
      </c>
      <c r="CP415" s="67">
        <f>CO415/COUNTA($BK415:$CL415)</f>
        <v>7.1428571428571425E-2</v>
      </c>
      <c r="CQ415" s="57">
        <f>COUNTIF($BK415:$CL415,0)</f>
        <v>0</v>
      </c>
      <c r="CR415" s="67">
        <f>CQ415/COUNTA($BK415:$CL415)</f>
        <v>0</v>
      </c>
      <c r="CS415" s="57">
        <f>(((CM415*2)+(CO415*1)+(CQ415*0)))/COUNTA($BK415:$CL415)</f>
        <v>1.9285714285714286</v>
      </c>
      <c r="CT415" s="57" t="str">
        <f t="shared" si="143"/>
        <v>Đạt mục tiêu</v>
      </c>
    </row>
    <row r="416" spans="1:100" ht="24.75" customHeight="1">
      <c r="A416" s="21">
        <v>74</v>
      </c>
      <c r="B416" s="28">
        <v>518</v>
      </c>
      <c r="C416" s="198" t="s">
        <v>172</v>
      </c>
      <c r="D416" s="259"/>
      <c r="E416" s="259"/>
      <c r="F416" s="259"/>
      <c r="G416" s="199"/>
      <c r="H416" s="200"/>
      <c r="I416" s="29" t="s">
        <v>361</v>
      </c>
      <c r="J416" s="29" t="s">
        <v>361</v>
      </c>
      <c r="K416" s="29" t="s">
        <v>361</v>
      </c>
      <c r="L416" s="29" t="s">
        <v>361</v>
      </c>
      <c r="M416" s="29" t="s">
        <v>361</v>
      </c>
      <c r="N416" s="29" t="s">
        <v>361</v>
      </c>
      <c r="O416" s="29" t="s">
        <v>361</v>
      </c>
      <c r="P416" s="29" t="s">
        <v>361</v>
      </c>
      <c r="Q416" s="29" t="s">
        <v>361</v>
      </c>
      <c r="R416" s="29" t="s">
        <v>361</v>
      </c>
      <c r="S416" s="31" t="s">
        <v>361</v>
      </c>
      <c r="T416" s="29" t="s">
        <v>361</v>
      </c>
      <c r="U416" s="29" t="s">
        <v>361</v>
      </c>
      <c r="V416" s="29" t="s">
        <v>361</v>
      </c>
      <c r="W416" s="29" t="s">
        <v>361</v>
      </c>
      <c r="X416" s="29" t="s">
        <v>361</v>
      </c>
      <c r="Y416" s="28">
        <f t="shared" si="142"/>
        <v>0</v>
      </c>
      <c r="Z416" s="29"/>
      <c r="AA416" s="91">
        <f>AA417+AA429+AA513</f>
        <v>27</v>
      </c>
      <c r="AB416" s="29" t="s">
        <v>361</v>
      </c>
      <c r="AC416" s="29" t="s">
        <v>361</v>
      </c>
      <c r="AD416" s="29" t="s">
        <v>361</v>
      </c>
      <c r="AE416" s="29" t="s">
        <v>361</v>
      </c>
      <c r="AF416" s="29" t="s">
        <v>361</v>
      </c>
      <c r="AG416" s="29" t="s">
        <v>361</v>
      </c>
      <c r="AH416" s="29" t="s">
        <v>361</v>
      </c>
      <c r="AI416" s="29" t="s">
        <v>361</v>
      </c>
      <c r="AJ416" s="29" t="s">
        <v>361</v>
      </c>
      <c r="AK416" s="29" t="s">
        <v>361</v>
      </c>
      <c r="AL416" s="29" t="s">
        <v>361</v>
      </c>
      <c r="AM416" s="29" t="s">
        <v>361</v>
      </c>
      <c r="AN416" s="29" t="s">
        <v>361</v>
      </c>
      <c r="AO416" s="29" t="s">
        <v>361</v>
      </c>
      <c r="AP416" s="29" t="s">
        <v>361</v>
      </c>
      <c r="AQ416" s="29" t="s">
        <v>361</v>
      </c>
      <c r="AR416" s="29" t="s">
        <v>361</v>
      </c>
      <c r="AS416" s="29" t="s">
        <v>361</v>
      </c>
      <c r="AT416" s="29" t="s">
        <v>361</v>
      </c>
      <c r="AU416" s="29" t="s">
        <v>361</v>
      </c>
      <c r="AV416" s="29" t="s">
        <v>361</v>
      </c>
      <c r="AW416" s="29" t="s">
        <v>361</v>
      </c>
      <c r="AX416" s="29" t="s">
        <v>361</v>
      </c>
      <c r="AY416" s="29" t="s">
        <v>361</v>
      </c>
      <c r="AZ416" s="29" t="s">
        <v>361</v>
      </c>
      <c r="BA416" s="29" t="s">
        <v>361</v>
      </c>
      <c r="BB416" s="29" t="s">
        <v>361</v>
      </c>
      <c r="BC416" s="29" t="s">
        <v>361</v>
      </c>
      <c r="BD416" s="29" t="s">
        <v>361</v>
      </c>
      <c r="BE416" s="29" t="s">
        <v>361</v>
      </c>
      <c r="BF416" s="29" t="s">
        <v>361</v>
      </c>
      <c r="BG416" s="29" t="s">
        <v>361</v>
      </c>
      <c r="BH416" s="29" t="s">
        <v>361</v>
      </c>
      <c r="BI416" s="29" t="s">
        <v>361</v>
      </c>
      <c r="BJ416" s="29" t="s">
        <v>361</v>
      </c>
      <c r="BK416" s="29" t="s">
        <v>361</v>
      </c>
      <c r="BL416" s="29" t="s">
        <v>361</v>
      </c>
      <c r="BM416" s="29" t="s">
        <v>361</v>
      </c>
      <c r="BN416" s="29" t="s">
        <v>361</v>
      </c>
      <c r="BO416" s="29" t="s">
        <v>361</v>
      </c>
      <c r="BP416" s="29" t="s">
        <v>361</v>
      </c>
      <c r="BQ416" s="29" t="s">
        <v>361</v>
      </c>
      <c r="BR416" s="29" t="s">
        <v>361</v>
      </c>
      <c r="BS416" s="29" t="s">
        <v>361</v>
      </c>
      <c r="BT416" s="29" t="s">
        <v>361</v>
      </c>
      <c r="BU416" s="29" t="s">
        <v>361</v>
      </c>
      <c r="BV416" s="29" t="s">
        <v>361</v>
      </c>
      <c r="BW416" s="29" t="s">
        <v>361</v>
      </c>
      <c r="BX416" s="29" t="s">
        <v>361</v>
      </c>
      <c r="BY416" s="29" t="s">
        <v>361</v>
      </c>
      <c r="BZ416" s="29" t="s">
        <v>361</v>
      </c>
      <c r="CA416" s="29" t="s">
        <v>361</v>
      </c>
      <c r="CB416" s="29" t="s">
        <v>361</v>
      </c>
      <c r="CC416" s="29" t="s">
        <v>361</v>
      </c>
      <c r="CD416" s="29" t="s">
        <v>361</v>
      </c>
      <c r="CE416" s="29" t="s">
        <v>361</v>
      </c>
      <c r="CF416" s="29" t="s">
        <v>361</v>
      </c>
      <c r="CG416" s="29" t="s">
        <v>361</v>
      </c>
      <c r="CH416" s="29" t="s">
        <v>361</v>
      </c>
      <c r="CI416" s="29" t="s">
        <v>361</v>
      </c>
      <c r="CJ416" s="29" t="s">
        <v>361</v>
      </c>
      <c r="CK416" s="29" t="s">
        <v>361</v>
      </c>
      <c r="CL416" s="29" t="s">
        <v>361</v>
      </c>
      <c r="CM416" s="29" t="s">
        <v>361</v>
      </c>
      <c r="CN416" s="29" t="s">
        <v>361</v>
      </c>
      <c r="CO416" s="29" t="s">
        <v>361</v>
      </c>
      <c r="CP416" s="29" t="s">
        <v>361</v>
      </c>
      <c r="CQ416" s="29" t="s">
        <v>361</v>
      </c>
      <c r="CR416" s="29" t="s">
        <v>361</v>
      </c>
      <c r="CS416" s="29" t="s">
        <v>361</v>
      </c>
      <c r="CT416" s="29" t="s">
        <v>361</v>
      </c>
    </row>
    <row r="417" spans="1:98" ht="45.75" customHeight="1">
      <c r="A417" s="21">
        <v>75</v>
      </c>
      <c r="B417" s="28">
        <v>519</v>
      </c>
      <c r="C417" s="198" t="s">
        <v>266</v>
      </c>
      <c r="D417" s="259"/>
      <c r="E417" s="259"/>
      <c r="F417" s="259"/>
      <c r="G417" s="199"/>
      <c r="H417" s="200"/>
      <c r="I417" s="29" t="s">
        <v>361</v>
      </c>
      <c r="J417" s="29" t="s">
        <v>361</v>
      </c>
      <c r="K417" s="29" t="s">
        <v>361</v>
      </c>
      <c r="L417" s="29" t="s">
        <v>361</v>
      </c>
      <c r="M417" s="29" t="s">
        <v>361</v>
      </c>
      <c r="N417" s="29" t="s">
        <v>361</v>
      </c>
      <c r="O417" s="29" t="s">
        <v>361</v>
      </c>
      <c r="P417" s="29" t="s">
        <v>361</v>
      </c>
      <c r="Q417" s="29" t="s">
        <v>361</v>
      </c>
      <c r="R417" s="29" t="s">
        <v>361</v>
      </c>
      <c r="S417" s="31" t="s">
        <v>361</v>
      </c>
      <c r="T417" s="29" t="s">
        <v>361</v>
      </c>
      <c r="U417" s="29" t="s">
        <v>361</v>
      </c>
      <c r="V417" s="29" t="s">
        <v>361</v>
      </c>
      <c r="W417" s="29" t="s">
        <v>361</v>
      </c>
      <c r="X417" s="29" t="s">
        <v>361</v>
      </c>
      <c r="Y417" s="28">
        <f t="shared" si="142"/>
        <v>0</v>
      </c>
      <c r="Z417" s="29"/>
      <c r="AA417" s="91">
        <f>SUM(AA418:AA428)</f>
        <v>0</v>
      </c>
      <c r="AB417" s="29" t="s">
        <v>361</v>
      </c>
      <c r="AC417" s="29" t="s">
        <v>361</v>
      </c>
      <c r="AD417" s="29" t="s">
        <v>361</v>
      </c>
      <c r="AE417" s="29" t="s">
        <v>361</v>
      </c>
      <c r="AF417" s="29" t="s">
        <v>361</v>
      </c>
      <c r="AG417" s="29" t="s">
        <v>361</v>
      </c>
      <c r="AH417" s="29" t="s">
        <v>361</v>
      </c>
      <c r="AI417" s="29" t="s">
        <v>361</v>
      </c>
      <c r="AJ417" s="29" t="s">
        <v>361</v>
      </c>
      <c r="AK417" s="29" t="s">
        <v>361</v>
      </c>
      <c r="AL417" s="29" t="s">
        <v>361</v>
      </c>
      <c r="AM417" s="29" t="s">
        <v>361</v>
      </c>
      <c r="AN417" s="29" t="s">
        <v>361</v>
      </c>
      <c r="AO417" s="29" t="s">
        <v>361</v>
      </c>
      <c r="AP417" s="29" t="s">
        <v>361</v>
      </c>
      <c r="AQ417" s="29" t="s">
        <v>361</v>
      </c>
      <c r="AR417" s="29" t="s">
        <v>361</v>
      </c>
      <c r="AS417" s="29" t="s">
        <v>361</v>
      </c>
      <c r="AT417" s="29" t="s">
        <v>361</v>
      </c>
      <c r="AU417" s="29" t="s">
        <v>361</v>
      </c>
      <c r="AV417" s="29" t="s">
        <v>361</v>
      </c>
      <c r="AW417" s="29" t="s">
        <v>361</v>
      </c>
      <c r="AX417" s="29" t="s">
        <v>361</v>
      </c>
      <c r="AY417" s="29" t="s">
        <v>361</v>
      </c>
      <c r="AZ417" s="29" t="s">
        <v>361</v>
      </c>
      <c r="BA417" s="29" t="s">
        <v>361</v>
      </c>
      <c r="BB417" s="29" t="s">
        <v>361</v>
      </c>
      <c r="BC417" s="29" t="s">
        <v>361</v>
      </c>
      <c r="BD417" s="29" t="s">
        <v>361</v>
      </c>
      <c r="BE417" s="29" t="s">
        <v>361</v>
      </c>
      <c r="BF417" s="29" t="s">
        <v>361</v>
      </c>
      <c r="BG417" s="29" t="s">
        <v>361</v>
      </c>
      <c r="BH417" s="29" t="s">
        <v>361</v>
      </c>
      <c r="BI417" s="29" t="s">
        <v>361</v>
      </c>
      <c r="BJ417" s="29" t="s">
        <v>361</v>
      </c>
      <c r="BK417" s="29" t="s">
        <v>361</v>
      </c>
      <c r="BL417" s="29" t="s">
        <v>361</v>
      </c>
      <c r="BM417" s="29" t="s">
        <v>361</v>
      </c>
      <c r="BN417" s="29" t="s">
        <v>361</v>
      </c>
      <c r="BO417" s="29" t="s">
        <v>361</v>
      </c>
      <c r="BP417" s="29" t="s">
        <v>361</v>
      </c>
      <c r="BQ417" s="29" t="s">
        <v>361</v>
      </c>
      <c r="BR417" s="29" t="s">
        <v>361</v>
      </c>
      <c r="BS417" s="29" t="s">
        <v>361</v>
      </c>
      <c r="BT417" s="29" t="s">
        <v>361</v>
      </c>
      <c r="BU417" s="29" t="s">
        <v>361</v>
      </c>
      <c r="BV417" s="29" t="s">
        <v>361</v>
      </c>
      <c r="BW417" s="29" t="s">
        <v>361</v>
      </c>
      <c r="BX417" s="29" t="s">
        <v>361</v>
      </c>
      <c r="BY417" s="29" t="s">
        <v>361</v>
      </c>
      <c r="BZ417" s="29" t="s">
        <v>361</v>
      </c>
      <c r="CA417" s="29" t="s">
        <v>361</v>
      </c>
      <c r="CB417" s="29" t="s">
        <v>361</v>
      </c>
      <c r="CC417" s="29" t="s">
        <v>361</v>
      </c>
      <c r="CD417" s="29" t="s">
        <v>361</v>
      </c>
      <c r="CE417" s="29" t="s">
        <v>361</v>
      </c>
      <c r="CF417" s="29" t="s">
        <v>361</v>
      </c>
      <c r="CG417" s="29" t="s">
        <v>361</v>
      </c>
      <c r="CH417" s="29" t="s">
        <v>361</v>
      </c>
      <c r="CI417" s="29" t="s">
        <v>361</v>
      </c>
      <c r="CJ417" s="29" t="s">
        <v>361</v>
      </c>
      <c r="CK417" s="29" t="s">
        <v>361</v>
      </c>
      <c r="CL417" s="29" t="s">
        <v>361</v>
      </c>
      <c r="CM417" s="29" t="s">
        <v>361</v>
      </c>
      <c r="CN417" s="29" t="s">
        <v>361</v>
      </c>
      <c r="CO417" s="29" t="s">
        <v>361</v>
      </c>
      <c r="CP417" s="29" t="s">
        <v>361</v>
      </c>
      <c r="CQ417" s="29" t="s">
        <v>361</v>
      </c>
      <c r="CR417" s="29" t="s">
        <v>361</v>
      </c>
      <c r="CS417" s="29" t="s">
        <v>361</v>
      </c>
      <c r="CT417" s="29" t="s">
        <v>361</v>
      </c>
    </row>
    <row r="418" spans="1:98" ht="72.75" customHeight="1">
      <c r="A418" s="21">
        <v>76</v>
      </c>
      <c r="B418" s="24">
        <v>522</v>
      </c>
      <c r="C418" s="195" t="s">
        <v>503</v>
      </c>
      <c r="D418" s="181" t="s">
        <v>10</v>
      </c>
      <c r="E418" s="181" t="s">
        <v>316</v>
      </c>
      <c r="F418" s="181" t="s">
        <v>12</v>
      </c>
      <c r="G418" s="20" t="s">
        <v>937</v>
      </c>
      <c r="H418" s="20" t="s">
        <v>935</v>
      </c>
      <c r="I418" s="52" t="s">
        <v>780</v>
      </c>
      <c r="J418" s="24" t="s">
        <v>497</v>
      </c>
      <c r="K418" s="52" t="s">
        <v>348</v>
      </c>
      <c r="L418" s="24" t="s">
        <v>298</v>
      </c>
      <c r="M418" s="24" t="s">
        <v>186</v>
      </c>
      <c r="N418" s="24" t="s">
        <v>186</v>
      </c>
      <c r="O418" s="24"/>
      <c r="P418" s="24"/>
      <c r="Q418" s="24"/>
      <c r="R418" s="24"/>
      <c r="S418" s="21"/>
      <c r="T418" s="24"/>
      <c r="U418" s="24"/>
      <c r="V418" s="24"/>
      <c r="W418" s="24"/>
      <c r="X418" s="24"/>
      <c r="Y418" s="28">
        <f t="shared" si="142"/>
        <v>1</v>
      </c>
      <c r="Z418" s="24"/>
      <c r="AA418" s="91"/>
      <c r="AB418" s="24" t="s">
        <v>757</v>
      </c>
      <c r="AC418" s="24" t="s">
        <v>757</v>
      </c>
      <c r="AD418" s="24" t="s">
        <v>757</v>
      </c>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v>2</v>
      </c>
      <c r="BL418" s="24">
        <v>2</v>
      </c>
      <c r="BM418" s="24">
        <v>2</v>
      </c>
      <c r="BN418" s="57">
        <v>2</v>
      </c>
      <c r="BO418" s="57">
        <v>2</v>
      </c>
      <c r="BP418" s="24">
        <v>2</v>
      </c>
      <c r="BQ418" s="24">
        <v>2</v>
      </c>
      <c r="BR418" s="24">
        <v>2</v>
      </c>
      <c r="BS418" s="24">
        <v>2</v>
      </c>
      <c r="BT418" s="24">
        <v>2</v>
      </c>
      <c r="BU418" s="24">
        <v>2</v>
      </c>
      <c r="BV418" s="24">
        <v>2</v>
      </c>
      <c r="BW418" s="24">
        <v>2</v>
      </c>
      <c r="BX418" s="24">
        <v>2</v>
      </c>
      <c r="BY418" s="24">
        <v>2</v>
      </c>
      <c r="BZ418" s="24">
        <v>1</v>
      </c>
      <c r="CA418" s="24">
        <v>2</v>
      </c>
      <c r="CB418" s="24">
        <v>2</v>
      </c>
      <c r="CC418" s="57">
        <v>2</v>
      </c>
      <c r="CD418" s="57">
        <v>2</v>
      </c>
      <c r="CE418" s="57">
        <v>2</v>
      </c>
      <c r="CF418" s="24">
        <v>2</v>
      </c>
      <c r="CG418" s="24">
        <v>2</v>
      </c>
      <c r="CH418" s="24">
        <v>2</v>
      </c>
      <c r="CI418" s="24">
        <v>2</v>
      </c>
      <c r="CJ418" s="24">
        <v>2</v>
      </c>
      <c r="CK418" s="24">
        <v>1</v>
      </c>
      <c r="CL418" s="24">
        <v>1</v>
      </c>
      <c r="CM418" s="57">
        <f t="shared" ref="CM418:CM428" si="144">COUNTIF($BK418:$CL418,2)</f>
        <v>25</v>
      </c>
      <c r="CN418" s="67">
        <f t="shared" ref="CN418:CN428" si="145">CM418/COUNTA($BK418:$CL418)</f>
        <v>0.8928571428571429</v>
      </c>
      <c r="CO418" s="57">
        <f t="shared" ref="CO418:CO428" si="146">COUNTIF($BK418:$CL418,1)</f>
        <v>3</v>
      </c>
      <c r="CP418" s="67">
        <f t="shared" ref="CP418:CP428" si="147">CO418/COUNTA($BK418:$CL418)</f>
        <v>0.10714285714285714</v>
      </c>
      <c r="CQ418" s="57">
        <f t="shared" ref="CQ418:CQ428" si="148">COUNTIF($BK418:$CL418,0)</f>
        <v>0</v>
      </c>
      <c r="CR418" s="67">
        <f t="shared" ref="CR418:CR428" si="149">CQ418/COUNTA($BK418:$CL418)</f>
        <v>0</v>
      </c>
      <c r="CS418" s="57">
        <f t="shared" ref="CS418:CS428" si="150">(((CM418*2)+(CO418*1)+(CQ418*0)))/COUNTA($BK418:$CL418)</f>
        <v>1.8928571428571428</v>
      </c>
      <c r="CT418" s="57" t="str">
        <f t="shared" si="143"/>
        <v>Đạt mục tiêu</v>
      </c>
    </row>
    <row r="419" spans="1:98" ht="90" hidden="1" customHeight="1">
      <c r="A419" s="21">
        <v>413</v>
      </c>
      <c r="B419" s="24"/>
      <c r="C419" s="196"/>
      <c r="D419" s="190"/>
      <c r="E419" s="190"/>
      <c r="F419" s="190"/>
      <c r="G419" s="20" t="s">
        <v>938</v>
      </c>
      <c r="H419" s="20" t="s">
        <v>936</v>
      </c>
      <c r="I419" s="52" t="s">
        <v>780</v>
      </c>
      <c r="J419" s="24" t="s">
        <v>497</v>
      </c>
      <c r="K419" s="52" t="s">
        <v>348</v>
      </c>
      <c r="L419" s="24" t="s">
        <v>298</v>
      </c>
      <c r="M419" s="24" t="s">
        <v>186</v>
      </c>
      <c r="N419" s="24"/>
      <c r="O419" s="24"/>
      <c r="P419" s="24" t="s">
        <v>186</v>
      </c>
      <c r="Q419" s="24"/>
      <c r="R419" s="24"/>
      <c r="S419" s="21"/>
      <c r="T419" s="24"/>
      <c r="U419" s="24"/>
      <c r="V419" s="24"/>
      <c r="W419" s="24"/>
      <c r="X419" s="24"/>
      <c r="Y419" s="28">
        <f t="shared" si="142"/>
        <v>1</v>
      </c>
      <c r="Z419" s="24"/>
      <c r="AA419" s="91"/>
      <c r="AB419" s="24"/>
      <c r="AC419" s="24"/>
      <c r="AD419" s="24"/>
      <c r="AE419" s="24"/>
      <c r="AF419" s="24"/>
      <c r="AG419" s="24" t="s">
        <v>757</v>
      </c>
      <c r="AH419" s="24" t="s">
        <v>757</v>
      </c>
      <c r="AI419" s="24" t="s">
        <v>757</v>
      </c>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v>2</v>
      </c>
      <c r="BL419" s="24">
        <v>2</v>
      </c>
      <c r="BM419" s="24">
        <v>2</v>
      </c>
      <c r="BN419" s="24">
        <v>2</v>
      </c>
      <c r="BO419" s="24">
        <v>2</v>
      </c>
      <c r="BP419" s="24">
        <v>2</v>
      </c>
      <c r="BQ419" s="24">
        <v>2</v>
      </c>
      <c r="BR419" s="24">
        <v>2</v>
      </c>
      <c r="BS419" s="24">
        <v>2</v>
      </c>
      <c r="BT419" s="24">
        <v>2</v>
      </c>
      <c r="BU419" s="24">
        <v>2</v>
      </c>
      <c r="BV419" s="24">
        <v>2</v>
      </c>
      <c r="BW419" s="24">
        <v>2</v>
      </c>
      <c r="BX419" s="24">
        <v>2</v>
      </c>
      <c r="BY419" s="24">
        <v>2</v>
      </c>
      <c r="BZ419" s="24">
        <v>2</v>
      </c>
      <c r="CA419" s="24">
        <v>2</v>
      </c>
      <c r="CB419" s="24">
        <v>2</v>
      </c>
      <c r="CC419" s="24">
        <v>2</v>
      </c>
      <c r="CD419" s="24">
        <v>2</v>
      </c>
      <c r="CE419" s="24">
        <v>2</v>
      </c>
      <c r="CF419" s="24">
        <v>2</v>
      </c>
      <c r="CG419" s="24">
        <v>2</v>
      </c>
      <c r="CH419" s="24">
        <v>2</v>
      </c>
      <c r="CI419" s="24">
        <v>2</v>
      </c>
      <c r="CJ419" s="24">
        <v>2</v>
      </c>
      <c r="CK419" s="24">
        <v>2</v>
      </c>
      <c r="CL419" s="24">
        <v>2</v>
      </c>
      <c r="CM419" s="57">
        <f t="shared" si="144"/>
        <v>28</v>
      </c>
      <c r="CN419" s="67">
        <f t="shared" si="145"/>
        <v>1</v>
      </c>
      <c r="CO419" s="57">
        <f t="shared" si="146"/>
        <v>0</v>
      </c>
      <c r="CP419" s="67">
        <f t="shared" si="147"/>
        <v>0</v>
      </c>
      <c r="CQ419" s="57">
        <f t="shared" si="148"/>
        <v>0</v>
      </c>
      <c r="CR419" s="67">
        <f t="shared" si="149"/>
        <v>0</v>
      </c>
      <c r="CS419" s="57">
        <f t="shared" si="150"/>
        <v>2</v>
      </c>
      <c r="CT419" s="57" t="str">
        <f t="shared" si="143"/>
        <v>Đạt mục tiêu</v>
      </c>
    </row>
    <row r="420" spans="1:98" ht="75" hidden="1" customHeight="1">
      <c r="A420" s="21">
        <v>414</v>
      </c>
      <c r="B420" s="24"/>
      <c r="C420" s="197"/>
      <c r="D420" s="182"/>
      <c r="E420" s="182"/>
      <c r="F420" s="182"/>
      <c r="G420" s="20" t="s">
        <v>940</v>
      </c>
      <c r="H420" s="20" t="s">
        <v>939</v>
      </c>
      <c r="I420" s="52" t="s">
        <v>780</v>
      </c>
      <c r="J420" s="24" t="s">
        <v>497</v>
      </c>
      <c r="K420" s="52" t="s">
        <v>348</v>
      </c>
      <c r="L420" s="24" t="s">
        <v>298</v>
      </c>
      <c r="M420" s="24" t="s">
        <v>186</v>
      </c>
      <c r="N420" s="24"/>
      <c r="O420" s="24"/>
      <c r="P420" s="24"/>
      <c r="Q420" s="24" t="s">
        <v>186</v>
      </c>
      <c r="R420" s="24"/>
      <c r="S420" s="21"/>
      <c r="T420" s="24"/>
      <c r="U420" s="24"/>
      <c r="V420" s="24"/>
      <c r="W420" s="24"/>
      <c r="X420" s="24"/>
      <c r="Y420" s="28">
        <f t="shared" si="142"/>
        <v>1</v>
      </c>
      <c r="Z420" s="24"/>
      <c r="AA420" s="93"/>
      <c r="AB420" s="24"/>
      <c r="AC420" s="24"/>
      <c r="AD420" s="24"/>
      <c r="AE420" s="24"/>
      <c r="AF420" s="24"/>
      <c r="AG420" s="24"/>
      <c r="AH420" s="24"/>
      <c r="AI420" s="24"/>
      <c r="AJ420" s="24" t="s">
        <v>757</v>
      </c>
      <c r="AK420" s="24" t="s">
        <v>757</v>
      </c>
      <c r="AL420" s="24" t="s">
        <v>757</v>
      </c>
      <c r="AM420" s="24" t="s">
        <v>757</v>
      </c>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v>2</v>
      </c>
      <c r="BL420" s="24">
        <v>2</v>
      </c>
      <c r="BM420" s="24">
        <v>2</v>
      </c>
      <c r="BN420" s="24">
        <v>2</v>
      </c>
      <c r="BO420" s="24">
        <v>2</v>
      </c>
      <c r="BP420" s="24">
        <v>2</v>
      </c>
      <c r="BQ420" s="24">
        <v>2</v>
      </c>
      <c r="BR420" s="24">
        <v>2</v>
      </c>
      <c r="BS420" s="24">
        <v>2</v>
      </c>
      <c r="BT420" s="24">
        <v>2</v>
      </c>
      <c r="BU420" s="24">
        <v>2</v>
      </c>
      <c r="BV420" s="24">
        <v>2</v>
      </c>
      <c r="BW420" s="24">
        <v>2</v>
      </c>
      <c r="BX420" s="24">
        <v>2</v>
      </c>
      <c r="BY420" s="24">
        <v>2</v>
      </c>
      <c r="BZ420" s="24">
        <v>1</v>
      </c>
      <c r="CA420" s="24">
        <v>2</v>
      </c>
      <c r="CB420" s="24">
        <v>2</v>
      </c>
      <c r="CC420" s="24">
        <v>2</v>
      </c>
      <c r="CD420" s="24">
        <v>2</v>
      </c>
      <c r="CE420" s="24">
        <v>2</v>
      </c>
      <c r="CF420" s="24">
        <v>2</v>
      </c>
      <c r="CG420" s="24">
        <v>2</v>
      </c>
      <c r="CH420" s="24">
        <v>2</v>
      </c>
      <c r="CI420" s="24">
        <v>2</v>
      </c>
      <c r="CJ420" s="24">
        <v>2</v>
      </c>
      <c r="CK420" s="24">
        <v>1</v>
      </c>
      <c r="CL420" s="24">
        <v>1</v>
      </c>
      <c r="CM420" s="57">
        <f t="shared" si="144"/>
        <v>25</v>
      </c>
      <c r="CN420" s="67">
        <f t="shared" si="145"/>
        <v>0.8928571428571429</v>
      </c>
      <c r="CO420" s="57">
        <f t="shared" si="146"/>
        <v>3</v>
      </c>
      <c r="CP420" s="67">
        <f t="shared" si="147"/>
        <v>0.10714285714285714</v>
      </c>
      <c r="CQ420" s="57">
        <f t="shared" si="148"/>
        <v>0</v>
      </c>
      <c r="CR420" s="67">
        <f t="shared" si="149"/>
        <v>0</v>
      </c>
      <c r="CS420" s="57">
        <f t="shared" si="150"/>
        <v>1.8928571428571428</v>
      </c>
      <c r="CT420" s="57" t="str">
        <f t="shared" si="143"/>
        <v>Đạt mục tiêu</v>
      </c>
    </row>
    <row r="421" spans="1:98" ht="60.75" hidden="1" customHeight="1">
      <c r="A421" s="21">
        <v>415</v>
      </c>
      <c r="B421" s="24">
        <v>523</v>
      </c>
      <c r="C421" s="181" t="s">
        <v>640</v>
      </c>
      <c r="D421" s="181" t="s">
        <v>10</v>
      </c>
      <c r="E421" s="181" t="s">
        <v>317</v>
      </c>
      <c r="F421" s="181" t="s">
        <v>10</v>
      </c>
      <c r="G421" s="20" t="s">
        <v>944</v>
      </c>
      <c r="H421" s="20" t="s">
        <v>941</v>
      </c>
      <c r="I421" s="52" t="s">
        <v>780</v>
      </c>
      <c r="J421" s="24" t="s">
        <v>497</v>
      </c>
      <c r="K421" s="52" t="s">
        <v>348</v>
      </c>
      <c r="L421" s="24" t="s">
        <v>298</v>
      </c>
      <c r="M421" s="24" t="s">
        <v>186</v>
      </c>
      <c r="N421" s="24"/>
      <c r="O421" s="24"/>
      <c r="P421" s="24"/>
      <c r="Q421" s="24"/>
      <c r="R421" s="24" t="s">
        <v>186</v>
      </c>
      <c r="S421" s="21"/>
      <c r="T421" s="24"/>
      <c r="U421" s="24"/>
      <c r="V421" s="24"/>
      <c r="W421" s="24"/>
      <c r="X421" s="24"/>
      <c r="Y421" s="28">
        <f t="shared" si="142"/>
        <v>1</v>
      </c>
      <c r="Z421" s="24"/>
      <c r="AA421" s="91"/>
      <c r="AB421" s="24"/>
      <c r="AC421" s="24"/>
      <c r="AD421" s="24"/>
      <c r="AE421" s="24"/>
      <c r="AF421" s="24"/>
      <c r="AG421" s="24"/>
      <c r="AH421" s="24"/>
      <c r="AI421" s="24"/>
      <c r="AJ421" s="24"/>
      <c r="AK421" s="24"/>
      <c r="AL421" s="24"/>
      <c r="AM421" s="24"/>
      <c r="AN421" s="24" t="s">
        <v>757</v>
      </c>
      <c r="AO421" s="24" t="s">
        <v>757</v>
      </c>
      <c r="AP421" s="24" t="s">
        <v>757</v>
      </c>
      <c r="AQ421" s="24" t="s">
        <v>757</v>
      </c>
      <c r="AR421" s="24"/>
      <c r="AS421" s="24"/>
      <c r="AT421" s="24"/>
      <c r="AU421" s="24"/>
      <c r="AV421" s="24"/>
      <c r="AW421" s="24"/>
      <c r="AX421" s="24"/>
      <c r="AY421" s="24"/>
      <c r="AZ421" s="24"/>
      <c r="BA421" s="24"/>
      <c r="BB421" s="24"/>
      <c r="BC421" s="24"/>
      <c r="BD421" s="24"/>
      <c r="BE421" s="24"/>
      <c r="BF421" s="24"/>
      <c r="BG421" s="24"/>
      <c r="BH421" s="24"/>
      <c r="BI421" s="24"/>
      <c r="BJ421" s="24"/>
      <c r="BK421" s="24">
        <v>2</v>
      </c>
      <c r="BL421" s="24">
        <v>2</v>
      </c>
      <c r="BM421" s="24">
        <v>2</v>
      </c>
      <c r="BN421" s="24">
        <v>2</v>
      </c>
      <c r="BO421" s="24">
        <v>2</v>
      </c>
      <c r="BP421" s="24">
        <v>2</v>
      </c>
      <c r="BQ421" s="24">
        <v>2</v>
      </c>
      <c r="BR421" s="24">
        <v>2</v>
      </c>
      <c r="BS421" s="24">
        <v>2</v>
      </c>
      <c r="BT421" s="24">
        <v>2</v>
      </c>
      <c r="BU421" s="24">
        <v>2</v>
      </c>
      <c r="BV421" s="24">
        <v>2</v>
      </c>
      <c r="BW421" s="24">
        <v>2</v>
      </c>
      <c r="BX421" s="24">
        <v>2</v>
      </c>
      <c r="BY421" s="24">
        <v>2</v>
      </c>
      <c r="BZ421" s="24">
        <v>2</v>
      </c>
      <c r="CA421" s="24">
        <v>2</v>
      </c>
      <c r="CB421" s="24">
        <v>2</v>
      </c>
      <c r="CC421" s="24">
        <v>2</v>
      </c>
      <c r="CD421" s="24">
        <v>2</v>
      </c>
      <c r="CE421" s="24">
        <v>2</v>
      </c>
      <c r="CF421" s="24">
        <v>2</v>
      </c>
      <c r="CG421" s="24">
        <v>2</v>
      </c>
      <c r="CH421" s="24">
        <v>2</v>
      </c>
      <c r="CI421" s="24">
        <v>2</v>
      </c>
      <c r="CJ421" s="24">
        <v>2</v>
      </c>
      <c r="CK421" s="24">
        <v>2</v>
      </c>
      <c r="CL421" s="24">
        <v>2</v>
      </c>
      <c r="CM421" s="57">
        <f t="shared" si="144"/>
        <v>28</v>
      </c>
      <c r="CN421" s="67">
        <f t="shared" si="145"/>
        <v>1</v>
      </c>
      <c r="CO421" s="57">
        <f t="shared" si="146"/>
        <v>0</v>
      </c>
      <c r="CP421" s="67">
        <f t="shared" si="147"/>
        <v>0</v>
      </c>
      <c r="CQ421" s="57">
        <f t="shared" si="148"/>
        <v>0</v>
      </c>
      <c r="CR421" s="67">
        <f t="shared" si="149"/>
        <v>0</v>
      </c>
      <c r="CS421" s="57">
        <f t="shared" si="150"/>
        <v>2</v>
      </c>
      <c r="CT421" s="57" t="str">
        <f t="shared" si="143"/>
        <v>Đạt mục tiêu</v>
      </c>
    </row>
    <row r="422" spans="1:98" ht="78" hidden="1" customHeight="1">
      <c r="A422" s="21">
        <v>416</v>
      </c>
      <c r="B422" s="24"/>
      <c r="C422" s="190"/>
      <c r="D422" s="190"/>
      <c r="E422" s="190"/>
      <c r="F422" s="190"/>
      <c r="G422" s="20" t="s">
        <v>945</v>
      </c>
      <c r="H422" s="20" t="s">
        <v>942</v>
      </c>
      <c r="I422" s="52" t="s">
        <v>780</v>
      </c>
      <c r="J422" s="24" t="s">
        <v>497</v>
      </c>
      <c r="K422" s="52" t="s">
        <v>348</v>
      </c>
      <c r="L422" s="24" t="s">
        <v>298</v>
      </c>
      <c r="M422" s="24" t="s">
        <v>186</v>
      </c>
      <c r="N422" s="24"/>
      <c r="O422" s="24"/>
      <c r="P422" s="24"/>
      <c r="Q422" s="24"/>
      <c r="R422" s="24"/>
      <c r="S422" s="21"/>
      <c r="T422" s="24" t="s">
        <v>186</v>
      </c>
      <c r="U422" s="24"/>
      <c r="V422" s="24"/>
      <c r="W422" s="24"/>
      <c r="X422" s="24"/>
      <c r="Y422" s="28">
        <f t="shared" si="142"/>
        <v>1</v>
      </c>
      <c r="Z422" s="24"/>
      <c r="AA422" s="91"/>
      <c r="AB422" s="24"/>
      <c r="AC422" s="24"/>
      <c r="AD422" s="24"/>
      <c r="AE422" s="24"/>
      <c r="AF422" s="24"/>
      <c r="AG422" s="24"/>
      <c r="AH422" s="24"/>
      <c r="AI422" s="24"/>
      <c r="AJ422" s="24"/>
      <c r="AK422" s="24"/>
      <c r="AL422" s="24"/>
      <c r="AM422" s="24"/>
      <c r="AN422" s="24"/>
      <c r="AO422" s="24"/>
      <c r="AP422" s="24"/>
      <c r="AQ422" s="24"/>
      <c r="AR422" s="24"/>
      <c r="AS422" s="24"/>
      <c r="AT422" s="24" t="s">
        <v>757</v>
      </c>
      <c r="AU422" s="24" t="s">
        <v>757</v>
      </c>
      <c r="AV422" s="24" t="s">
        <v>757</v>
      </c>
      <c r="AW422" s="24" t="s">
        <v>757</v>
      </c>
      <c r="AX422" s="24"/>
      <c r="AY422" s="24"/>
      <c r="AZ422" s="24"/>
      <c r="BA422" s="24"/>
      <c r="BB422" s="24"/>
      <c r="BC422" s="24"/>
      <c r="BD422" s="24"/>
      <c r="BE422" s="24"/>
      <c r="BF422" s="24"/>
      <c r="BG422" s="24"/>
      <c r="BH422" s="24"/>
      <c r="BI422" s="24"/>
      <c r="BJ422" s="24"/>
      <c r="BK422" s="24">
        <v>2</v>
      </c>
      <c r="BL422" s="24">
        <v>2</v>
      </c>
      <c r="BM422" s="24">
        <v>2</v>
      </c>
      <c r="BN422" s="24">
        <v>2</v>
      </c>
      <c r="BO422" s="24">
        <v>2</v>
      </c>
      <c r="BP422" s="24">
        <v>2</v>
      </c>
      <c r="BQ422" s="24">
        <v>2</v>
      </c>
      <c r="BR422" s="24">
        <v>2</v>
      </c>
      <c r="BS422" s="24">
        <v>2</v>
      </c>
      <c r="BT422" s="24">
        <v>2</v>
      </c>
      <c r="BU422" s="24">
        <v>2</v>
      </c>
      <c r="BV422" s="24">
        <v>2</v>
      </c>
      <c r="BW422" s="24">
        <v>2</v>
      </c>
      <c r="BX422" s="24">
        <v>2</v>
      </c>
      <c r="BY422" s="24">
        <v>2</v>
      </c>
      <c r="BZ422" s="24">
        <v>2</v>
      </c>
      <c r="CA422" s="24">
        <v>2</v>
      </c>
      <c r="CB422" s="24">
        <v>2</v>
      </c>
      <c r="CC422" s="24">
        <v>2</v>
      </c>
      <c r="CD422" s="24">
        <v>2</v>
      </c>
      <c r="CE422" s="24">
        <v>2</v>
      </c>
      <c r="CF422" s="24">
        <v>2</v>
      </c>
      <c r="CG422" s="24">
        <v>2</v>
      </c>
      <c r="CH422" s="24">
        <v>2</v>
      </c>
      <c r="CI422" s="24">
        <v>2</v>
      </c>
      <c r="CJ422" s="24">
        <v>2</v>
      </c>
      <c r="CK422" s="24">
        <v>2</v>
      </c>
      <c r="CL422" s="24">
        <v>2</v>
      </c>
      <c r="CM422" s="57">
        <f t="shared" si="144"/>
        <v>28</v>
      </c>
      <c r="CN422" s="67">
        <f t="shared" si="145"/>
        <v>1</v>
      </c>
      <c r="CO422" s="57">
        <f t="shared" si="146"/>
        <v>0</v>
      </c>
      <c r="CP422" s="67">
        <f t="shared" si="147"/>
        <v>0</v>
      </c>
      <c r="CQ422" s="57">
        <f t="shared" si="148"/>
        <v>0</v>
      </c>
      <c r="CR422" s="67">
        <f t="shared" si="149"/>
        <v>0</v>
      </c>
      <c r="CS422" s="57">
        <f t="shared" si="150"/>
        <v>2</v>
      </c>
      <c r="CT422" s="57" t="str">
        <f t="shared" si="143"/>
        <v>Đạt mục tiêu</v>
      </c>
    </row>
    <row r="423" spans="1:98" ht="78" hidden="1" customHeight="1">
      <c r="A423" s="21">
        <v>417</v>
      </c>
      <c r="B423" s="24"/>
      <c r="C423" s="190"/>
      <c r="D423" s="190"/>
      <c r="E423" s="190"/>
      <c r="F423" s="190"/>
      <c r="G423" s="20" t="s">
        <v>946</v>
      </c>
      <c r="H423" s="20" t="s">
        <v>943</v>
      </c>
      <c r="I423" s="52" t="s">
        <v>780</v>
      </c>
      <c r="J423" s="24" t="s">
        <v>497</v>
      </c>
      <c r="K423" s="52" t="s">
        <v>348</v>
      </c>
      <c r="L423" s="24" t="s">
        <v>298</v>
      </c>
      <c r="M423" s="24" t="s">
        <v>186</v>
      </c>
      <c r="N423" s="24"/>
      <c r="O423" s="24" t="s">
        <v>186</v>
      </c>
      <c r="P423" s="24"/>
      <c r="Q423" s="24"/>
      <c r="R423" s="24"/>
      <c r="S423" s="21"/>
      <c r="T423" s="24"/>
      <c r="U423" s="24"/>
      <c r="V423" s="24"/>
      <c r="W423" s="24"/>
      <c r="X423" s="24"/>
      <c r="Y423" s="28">
        <f t="shared" si="142"/>
        <v>1</v>
      </c>
      <c r="Z423" s="24"/>
      <c r="AA423" s="91"/>
      <c r="AB423" s="24"/>
      <c r="AC423" s="24"/>
      <c r="AD423" s="24"/>
      <c r="AE423" s="24" t="s">
        <v>757</v>
      </c>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v>2</v>
      </c>
      <c r="BL423" s="24">
        <v>2</v>
      </c>
      <c r="BM423" s="24">
        <v>2</v>
      </c>
      <c r="BN423" s="24">
        <v>2</v>
      </c>
      <c r="BO423" s="24">
        <v>2</v>
      </c>
      <c r="BP423" s="24">
        <v>2</v>
      </c>
      <c r="BQ423" s="24">
        <v>2</v>
      </c>
      <c r="BR423" s="24">
        <v>2</v>
      </c>
      <c r="BS423" s="24">
        <v>2</v>
      </c>
      <c r="BT423" s="24">
        <v>2</v>
      </c>
      <c r="BU423" s="24">
        <v>2</v>
      </c>
      <c r="BV423" s="24">
        <v>2</v>
      </c>
      <c r="BW423" s="24">
        <v>2</v>
      </c>
      <c r="BX423" s="24">
        <v>2</v>
      </c>
      <c r="BY423" s="24">
        <v>2</v>
      </c>
      <c r="BZ423" s="24">
        <v>2</v>
      </c>
      <c r="CA423" s="24">
        <v>2</v>
      </c>
      <c r="CB423" s="24">
        <v>2</v>
      </c>
      <c r="CC423" s="24">
        <v>2</v>
      </c>
      <c r="CD423" s="24">
        <v>2</v>
      </c>
      <c r="CE423" s="24">
        <v>2</v>
      </c>
      <c r="CF423" s="24">
        <v>2</v>
      </c>
      <c r="CG423" s="24">
        <v>2</v>
      </c>
      <c r="CH423" s="24">
        <v>2</v>
      </c>
      <c r="CI423" s="24">
        <v>2</v>
      </c>
      <c r="CJ423" s="24">
        <v>2</v>
      </c>
      <c r="CK423" s="24">
        <v>2</v>
      </c>
      <c r="CL423" s="24">
        <v>2</v>
      </c>
      <c r="CM423" s="57">
        <f t="shared" si="144"/>
        <v>28</v>
      </c>
      <c r="CN423" s="67">
        <f t="shared" si="145"/>
        <v>1</v>
      </c>
      <c r="CO423" s="57">
        <f t="shared" si="146"/>
        <v>0</v>
      </c>
      <c r="CP423" s="67">
        <f t="shared" si="147"/>
        <v>0</v>
      </c>
      <c r="CQ423" s="57">
        <f t="shared" si="148"/>
        <v>0</v>
      </c>
      <c r="CR423" s="67">
        <f t="shared" si="149"/>
        <v>0</v>
      </c>
      <c r="CS423" s="57">
        <f t="shared" si="150"/>
        <v>2</v>
      </c>
      <c r="CT423" s="57" t="str">
        <f>IF(CS423&gt;=1.6,"Đạt mục tiêu",IF(CS423&gt;=1,"Cần cố gắng","Chưa đạt"))</f>
        <v>Đạt mục tiêu</v>
      </c>
    </row>
    <row r="424" spans="1:98" ht="78" hidden="1" customHeight="1">
      <c r="A424" s="21">
        <v>418</v>
      </c>
      <c r="B424" s="24"/>
      <c r="C424" s="190"/>
      <c r="D424" s="190"/>
      <c r="E424" s="190"/>
      <c r="F424" s="190"/>
      <c r="G424" s="20" t="s">
        <v>946</v>
      </c>
      <c r="H424" s="20" t="s">
        <v>943</v>
      </c>
      <c r="I424" s="52" t="s">
        <v>780</v>
      </c>
      <c r="J424" s="24" t="s">
        <v>497</v>
      </c>
      <c r="K424" s="52" t="s">
        <v>348</v>
      </c>
      <c r="L424" s="24" t="s">
        <v>298</v>
      </c>
      <c r="M424" s="24" t="s">
        <v>186</v>
      </c>
      <c r="N424" s="24"/>
      <c r="O424" s="24"/>
      <c r="P424" s="24"/>
      <c r="Q424" s="24"/>
      <c r="R424" s="24"/>
      <c r="S424" s="21" t="s">
        <v>186</v>
      </c>
      <c r="T424" s="24"/>
      <c r="U424" s="24"/>
      <c r="V424" s="24"/>
      <c r="W424" s="24"/>
      <c r="X424" s="24"/>
      <c r="Y424" s="28">
        <f t="shared" si="142"/>
        <v>1</v>
      </c>
      <c r="Z424" s="24"/>
      <c r="AA424" s="91"/>
      <c r="AB424" s="24"/>
      <c r="AC424" s="24"/>
      <c r="AD424" s="24"/>
      <c r="AE424" s="24"/>
      <c r="AF424" s="24"/>
      <c r="AG424" s="24"/>
      <c r="AH424" s="24"/>
      <c r="AI424" s="24"/>
      <c r="AJ424" s="24"/>
      <c r="AK424" s="24"/>
      <c r="AL424" s="24"/>
      <c r="AM424" s="24"/>
      <c r="AN424" s="24"/>
      <c r="AO424" s="24"/>
      <c r="AP424" s="24"/>
      <c r="AQ424" s="24"/>
      <c r="AR424" s="24" t="s">
        <v>757</v>
      </c>
      <c r="AS424" s="24" t="s">
        <v>757</v>
      </c>
      <c r="AT424" s="24"/>
      <c r="AU424" s="24"/>
      <c r="AV424" s="24"/>
      <c r="AW424" s="24"/>
      <c r="AX424" s="24"/>
      <c r="AY424" s="24"/>
      <c r="AZ424" s="24"/>
      <c r="BA424" s="24"/>
      <c r="BB424" s="24"/>
      <c r="BC424" s="24"/>
      <c r="BD424" s="24"/>
      <c r="BE424" s="24"/>
      <c r="BF424" s="24"/>
      <c r="BG424" s="24"/>
      <c r="BH424" s="24"/>
      <c r="BI424" s="24"/>
      <c r="BJ424" s="24"/>
      <c r="BK424" s="24">
        <v>1</v>
      </c>
      <c r="BL424" s="24">
        <v>2</v>
      </c>
      <c r="BM424" s="24">
        <v>2</v>
      </c>
      <c r="BN424" s="24">
        <v>2</v>
      </c>
      <c r="BO424" s="24">
        <v>2</v>
      </c>
      <c r="BP424" s="24">
        <v>2</v>
      </c>
      <c r="BQ424" s="24">
        <v>2</v>
      </c>
      <c r="BR424" s="24">
        <v>2</v>
      </c>
      <c r="BS424" s="24">
        <v>2</v>
      </c>
      <c r="BT424" s="24">
        <v>2</v>
      </c>
      <c r="BU424" s="24">
        <v>2</v>
      </c>
      <c r="BV424" s="24">
        <v>2</v>
      </c>
      <c r="BW424" s="24">
        <v>2</v>
      </c>
      <c r="BX424" s="24">
        <v>2</v>
      </c>
      <c r="BY424" s="24">
        <v>2</v>
      </c>
      <c r="BZ424" s="24">
        <v>1</v>
      </c>
      <c r="CA424" s="24">
        <v>2</v>
      </c>
      <c r="CB424" s="24">
        <v>2</v>
      </c>
      <c r="CC424" s="24">
        <v>2</v>
      </c>
      <c r="CD424" s="24">
        <v>2</v>
      </c>
      <c r="CE424" s="24">
        <v>2</v>
      </c>
      <c r="CF424" s="24">
        <v>2</v>
      </c>
      <c r="CG424" s="24">
        <v>2</v>
      </c>
      <c r="CH424" s="24">
        <v>2</v>
      </c>
      <c r="CI424" s="24">
        <v>2</v>
      </c>
      <c r="CJ424" s="24">
        <v>2</v>
      </c>
      <c r="CK424" s="24">
        <v>1</v>
      </c>
      <c r="CL424" s="24">
        <v>2</v>
      </c>
      <c r="CM424" s="57">
        <f t="shared" si="144"/>
        <v>25</v>
      </c>
      <c r="CN424" s="67">
        <f t="shared" si="145"/>
        <v>0.8928571428571429</v>
      </c>
      <c r="CO424" s="57">
        <f t="shared" si="146"/>
        <v>3</v>
      </c>
      <c r="CP424" s="67">
        <f t="shared" si="147"/>
        <v>0.10714285714285714</v>
      </c>
      <c r="CQ424" s="57">
        <f t="shared" si="148"/>
        <v>0</v>
      </c>
      <c r="CR424" s="67">
        <f t="shared" si="149"/>
        <v>0</v>
      </c>
      <c r="CS424" s="57">
        <f t="shared" si="150"/>
        <v>1.8928571428571428</v>
      </c>
      <c r="CT424" s="57" t="str">
        <f>IF(CS424&gt;=1.6,"Đạt mục tiêu",IF(CS424&gt;=1,"Cần cố gắng","Chưa đạt"))</f>
        <v>Đạt mục tiêu</v>
      </c>
    </row>
    <row r="425" spans="1:98" ht="67.5" hidden="1" customHeight="1">
      <c r="A425" s="21">
        <v>419</v>
      </c>
      <c r="B425" s="24"/>
      <c r="C425" s="182"/>
      <c r="D425" s="182"/>
      <c r="E425" s="182"/>
      <c r="F425" s="182"/>
      <c r="G425" s="20" t="s">
        <v>946</v>
      </c>
      <c r="H425" s="20" t="s">
        <v>943</v>
      </c>
      <c r="I425" s="52" t="s">
        <v>780</v>
      </c>
      <c r="J425" s="24" t="s">
        <v>497</v>
      </c>
      <c r="K425" s="52" t="s">
        <v>348</v>
      </c>
      <c r="L425" s="24" t="s">
        <v>298</v>
      </c>
      <c r="M425" s="24" t="s">
        <v>186</v>
      </c>
      <c r="N425" s="24"/>
      <c r="O425" s="24"/>
      <c r="P425" s="24"/>
      <c r="Q425" s="24"/>
      <c r="R425" s="24"/>
      <c r="S425" s="21"/>
      <c r="T425" s="24"/>
      <c r="U425" s="24" t="s">
        <v>186</v>
      </c>
      <c r="V425" s="24"/>
      <c r="W425" s="24"/>
      <c r="X425" s="24"/>
      <c r="Y425" s="28">
        <f t="shared" si="142"/>
        <v>1</v>
      </c>
      <c r="Z425" s="24"/>
      <c r="AA425" s="91"/>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t="s">
        <v>757</v>
      </c>
      <c r="AY425" s="24" t="s">
        <v>757</v>
      </c>
      <c r="AZ425" s="24" t="s">
        <v>757</v>
      </c>
      <c r="BA425" s="24" t="s">
        <v>757</v>
      </c>
      <c r="BB425" s="24"/>
      <c r="BC425" s="24"/>
      <c r="BD425" s="24"/>
      <c r="BE425" s="24"/>
      <c r="BF425" s="24"/>
      <c r="BG425" s="24"/>
      <c r="BH425" s="24"/>
      <c r="BI425" s="24"/>
      <c r="BJ425" s="24"/>
      <c r="BK425" s="24">
        <v>2</v>
      </c>
      <c r="BL425" s="24">
        <v>2</v>
      </c>
      <c r="BM425" s="24">
        <v>2</v>
      </c>
      <c r="BN425" s="24">
        <v>2</v>
      </c>
      <c r="BO425" s="24">
        <v>2</v>
      </c>
      <c r="BP425" s="24">
        <v>2</v>
      </c>
      <c r="BQ425" s="24">
        <v>2</v>
      </c>
      <c r="BR425" s="24">
        <v>2</v>
      </c>
      <c r="BS425" s="24">
        <v>2</v>
      </c>
      <c r="BT425" s="24">
        <v>2</v>
      </c>
      <c r="BU425" s="24">
        <v>2</v>
      </c>
      <c r="BV425" s="24">
        <v>2</v>
      </c>
      <c r="BW425" s="24">
        <v>2</v>
      </c>
      <c r="BX425" s="24">
        <v>2</v>
      </c>
      <c r="BY425" s="24">
        <v>2</v>
      </c>
      <c r="BZ425" s="24">
        <v>1</v>
      </c>
      <c r="CA425" s="24">
        <v>2</v>
      </c>
      <c r="CB425" s="24">
        <v>2</v>
      </c>
      <c r="CC425" s="24">
        <v>2</v>
      </c>
      <c r="CD425" s="24">
        <v>2</v>
      </c>
      <c r="CE425" s="24">
        <v>2</v>
      </c>
      <c r="CF425" s="24">
        <v>2</v>
      </c>
      <c r="CG425" s="24">
        <v>2</v>
      </c>
      <c r="CH425" s="24">
        <v>2</v>
      </c>
      <c r="CI425" s="24">
        <v>2</v>
      </c>
      <c r="CJ425" s="24">
        <v>2</v>
      </c>
      <c r="CK425" s="24">
        <v>1</v>
      </c>
      <c r="CL425" s="24">
        <v>2</v>
      </c>
      <c r="CM425" s="57">
        <f t="shared" si="144"/>
        <v>26</v>
      </c>
      <c r="CN425" s="67">
        <f t="shared" si="145"/>
        <v>0.9285714285714286</v>
      </c>
      <c r="CO425" s="57">
        <f t="shared" si="146"/>
        <v>2</v>
      </c>
      <c r="CP425" s="67">
        <f t="shared" si="147"/>
        <v>7.1428571428571425E-2</v>
      </c>
      <c r="CQ425" s="57">
        <f t="shared" si="148"/>
        <v>0</v>
      </c>
      <c r="CR425" s="67">
        <f t="shared" si="149"/>
        <v>0</v>
      </c>
      <c r="CS425" s="57">
        <f t="shared" si="150"/>
        <v>1.9285714285714286</v>
      </c>
      <c r="CT425" s="57" t="str">
        <f t="shared" si="143"/>
        <v>Đạt mục tiêu</v>
      </c>
    </row>
    <row r="426" spans="1:98" ht="87.75" hidden="1" customHeight="1">
      <c r="A426" s="21">
        <v>420</v>
      </c>
      <c r="B426" s="24"/>
      <c r="C426" s="181" t="s">
        <v>233</v>
      </c>
      <c r="D426" s="181" t="s">
        <v>10</v>
      </c>
      <c r="E426" s="181" t="s">
        <v>232</v>
      </c>
      <c r="F426" s="181" t="s">
        <v>10</v>
      </c>
      <c r="G426" s="20" t="s">
        <v>950</v>
      </c>
      <c r="H426" s="20" t="s">
        <v>947</v>
      </c>
      <c r="I426" s="52" t="s">
        <v>780</v>
      </c>
      <c r="J426" s="24" t="s">
        <v>497</v>
      </c>
      <c r="K426" s="52" t="s">
        <v>348</v>
      </c>
      <c r="L426" s="24" t="s">
        <v>298</v>
      </c>
      <c r="M426" s="24" t="s">
        <v>186</v>
      </c>
      <c r="N426" s="24"/>
      <c r="O426" s="24"/>
      <c r="P426" s="24"/>
      <c r="Q426" s="24"/>
      <c r="R426" s="24"/>
      <c r="S426" s="21"/>
      <c r="T426" s="24"/>
      <c r="U426" s="24"/>
      <c r="V426" s="24" t="s">
        <v>186</v>
      </c>
      <c r="W426" s="24"/>
      <c r="X426" s="24"/>
      <c r="Y426" s="28">
        <f t="shared" si="142"/>
        <v>1</v>
      </c>
      <c r="Z426" s="24"/>
      <c r="AA426" s="91"/>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t="s">
        <v>757</v>
      </c>
      <c r="BC426" s="24" t="s">
        <v>757</v>
      </c>
      <c r="BD426" s="24" t="s">
        <v>757</v>
      </c>
      <c r="BE426" s="24"/>
      <c r="BF426" s="24"/>
      <c r="BG426" s="24"/>
      <c r="BH426" s="24"/>
      <c r="BI426" s="24"/>
      <c r="BJ426" s="24"/>
      <c r="BK426" s="24">
        <v>2</v>
      </c>
      <c r="BL426" s="24">
        <v>2</v>
      </c>
      <c r="BM426" s="24">
        <v>2</v>
      </c>
      <c r="BN426" s="24">
        <v>1</v>
      </c>
      <c r="BO426" s="24">
        <v>2</v>
      </c>
      <c r="BP426" s="24">
        <v>2</v>
      </c>
      <c r="BQ426" s="24">
        <v>2</v>
      </c>
      <c r="BR426" s="24">
        <v>2</v>
      </c>
      <c r="BS426" s="24">
        <v>2</v>
      </c>
      <c r="BT426" s="24">
        <v>2</v>
      </c>
      <c r="BU426" s="24">
        <v>2</v>
      </c>
      <c r="BV426" s="24">
        <v>2</v>
      </c>
      <c r="BW426" s="24">
        <v>2</v>
      </c>
      <c r="BX426" s="24">
        <v>2</v>
      </c>
      <c r="BY426" s="24">
        <v>2</v>
      </c>
      <c r="BZ426" s="24">
        <v>2</v>
      </c>
      <c r="CA426" s="24">
        <v>2</v>
      </c>
      <c r="CB426" s="24">
        <v>2</v>
      </c>
      <c r="CC426" s="24">
        <v>2</v>
      </c>
      <c r="CD426" s="24">
        <v>1</v>
      </c>
      <c r="CE426" s="24">
        <v>2</v>
      </c>
      <c r="CF426" s="24">
        <v>2</v>
      </c>
      <c r="CG426" s="24">
        <v>2</v>
      </c>
      <c r="CH426" s="24">
        <v>2</v>
      </c>
      <c r="CI426" s="24">
        <v>2</v>
      </c>
      <c r="CJ426" s="24">
        <v>2</v>
      </c>
      <c r="CK426" s="24">
        <v>1</v>
      </c>
      <c r="CL426" s="24">
        <v>2</v>
      </c>
      <c r="CM426" s="57">
        <f t="shared" si="144"/>
        <v>25</v>
      </c>
      <c r="CN426" s="67">
        <f t="shared" si="145"/>
        <v>0.8928571428571429</v>
      </c>
      <c r="CO426" s="57">
        <f t="shared" si="146"/>
        <v>3</v>
      </c>
      <c r="CP426" s="67">
        <f t="shared" si="147"/>
        <v>0.10714285714285714</v>
      </c>
      <c r="CQ426" s="57">
        <f t="shared" si="148"/>
        <v>0</v>
      </c>
      <c r="CR426" s="67">
        <f t="shared" si="149"/>
        <v>0</v>
      </c>
      <c r="CS426" s="57">
        <f t="shared" si="150"/>
        <v>1.8928571428571428</v>
      </c>
      <c r="CT426" s="57" t="str">
        <f t="shared" si="143"/>
        <v>Đạt mục tiêu</v>
      </c>
    </row>
    <row r="427" spans="1:98" ht="82.5" hidden="1" customHeight="1">
      <c r="A427" s="21">
        <v>421</v>
      </c>
      <c r="B427" s="24"/>
      <c r="C427" s="190"/>
      <c r="D427" s="190"/>
      <c r="E427" s="190"/>
      <c r="F427" s="190"/>
      <c r="G427" s="20" t="s">
        <v>951</v>
      </c>
      <c r="H427" s="20" t="s">
        <v>948</v>
      </c>
      <c r="I427" s="52" t="s">
        <v>780</v>
      </c>
      <c r="J427" s="24" t="s">
        <v>497</v>
      </c>
      <c r="K427" s="52" t="s">
        <v>348</v>
      </c>
      <c r="L427" s="24" t="s">
        <v>298</v>
      </c>
      <c r="M427" s="24" t="s">
        <v>186</v>
      </c>
      <c r="N427" s="24"/>
      <c r="O427" s="24"/>
      <c r="P427" s="24"/>
      <c r="Q427" s="24"/>
      <c r="R427" s="24"/>
      <c r="S427" s="21"/>
      <c r="T427" s="24"/>
      <c r="U427" s="24"/>
      <c r="V427" s="24"/>
      <c r="W427" s="24" t="s">
        <v>186</v>
      </c>
      <c r="X427" s="24"/>
      <c r="Y427" s="28">
        <f t="shared" si="142"/>
        <v>1</v>
      </c>
      <c r="Z427" s="24"/>
      <c r="AA427" s="91"/>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t="s">
        <v>757</v>
      </c>
      <c r="BF427" s="24" t="s">
        <v>757</v>
      </c>
      <c r="BG427" s="24" t="s">
        <v>757</v>
      </c>
      <c r="BH427" s="24"/>
      <c r="BI427" s="24"/>
      <c r="BJ427" s="24"/>
      <c r="BK427" s="24">
        <v>2</v>
      </c>
      <c r="BL427" s="24">
        <v>2</v>
      </c>
      <c r="BM427" s="24">
        <v>2</v>
      </c>
      <c r="BN427" s="24">
        <v>2</v>
      </c>
      <c r="BO427" s="24">
        <v>2</v>
      </c>
      <c r="BP427" s="24">
        <v>2</v>
      </c>
      <c r="BQ427" s="24">
        <v>2</v>
      </c>
      <c r="BR427" s="24">
        <v>2</v>
      </c>
      <c r="BS427" s="24">
        <v>2</v>
      </c>
      <c r="BT427" s="24">
        <v>2</v>
      </c>
      <c r="BU427" s="24">
        <v>2</v>
      </c>
      <c r="BV427" s="24">
        <v>2</v>
      </c>
      <c r="BW427" s="24">
        <v>2</v>
      </c>
      <c r="BX427" s="24">
        <v>2</v>
      </c>
      <c r="BY427" s="24">
        <v>2</v>
      </c>
      <c r="BZ427" s="24">
        <v>2</v>
      </c>
      <c r="CA427" s="24">
        <v>2</v>
      </c>
      <c r="CB427" s="24">
        <v>2</v>
      </c>
      <c r="CC427" s="24">
        <v>2</v>
      </c>
      <c r="CD427" s="24">
        <v>1</v>
      </c>
      <c r="CE427" s="24">
        <v>2</v>
      </c>
      <c r="CF427" s="24">
        <v>2</v>
      </c>
      <c r="CG427" s="24">
        <v>2</v>
      </c>
      <c r="CH427" s="24">
        <v>2</v>
      </c>
      <c r="CI427" s="24">
        <v>2</v>
      </c>
      <c r="CJ427" s="24">
        <v>2</v>
      </c>
      <c r="CK427" s="24">
        <v>1</v>
      </c>
      <c r="CL427" s="24">
        <v>2</v>
      </c>
      <c r="CM427" s="57">
        <f t="shared" si="144"/>
        <v>26</v>
      </c>
      <c r="CN427" s="67">
        <f t="shared" si="145"/>
        <v>0.9285714285714286</v>
      </c>
      <c r="CO427" s="57">
        <f t="shared" si="146"/>
        <v>2</v>
      </c>
      <c r="CP427" s="67">
        <f t="shared" si="147"/>
        <v>7.1428571428571425E-2</v>
      </c>
      <c r="CQ427" s="57">
        <f t="shared" si="148"/>
        <v>0</v>
      </c>
      <c r="CR427" s="67">
        <f t="shared" si="149"/>
        <v>0</v>
      </c>
      <c r="CS427" s="57">
        <f t="shared" si="150"/>
        <v>1.9285714285714286</v>
      </c>
      <c r="CT427" s="57" t="str">
        <f t="shared" si="143"/>
        <v>Đạt mục tiêu</v>
      </c>
    </row>
    <row r="428" spans="1:98" ht="82.5" hidden="1" customHeight="1">
      <c r="A428" s="21">
        <v>422</v>
      </c>
      <c r="B428" s="24">
        <v>524</v>
      </c>
      <c r="C428" s="182"/>
      <c r="D428" s="182"/>
      <c r="E428" s="182"/>
      <c r="F428" s="182"/>
      <c r="G428" s="20" t="s">
        <v>952</v>
      </c>
      <c r="H428" s="20" t="s">
        <v>949</v>
      </c>
      <c r="I428" s="52" t="s">
        <v>780</v>
      </c>
      <c r="J428" s="24" t="s">
        <v>497</v>
      </c>
      <c r="K428" s="52" t="s">
        <v>348</v>
      </c>
      <c r="L428" s="24" t="s">
        <v>298</v>
      </c>
      <c r="M428" s="24" t="s">
        <v>186</v>
      </c>
      <c r="N428" s="24"/>
      <c r="O428" s="24"/>
      <c r="P428" s="24"/>
      <c r="Q428" s="24"/>
      <c r="R428" s="24"/>
      <c r="S428" s="21"/>
      <c r="T428" s="24"/>
      <c r="U428" s="24"/>
      <c r="V428" s="24"/>
      <c r="W428" s="24"/>
      <c r="X428" s="24" t="s">
        <v>186</v>
      </c>
      <c r="Y428" s="28">
        <f t="shared" si="142"/>
        <v>1</v>
      </c>
      <c r="Z428" s="24"/>
      <c r="AA428" s="91"/>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t="s">
        <v>757</v>
      </c>
      <c r="BI428" s="24" t="s">
        <v>757</v>
      </c>
      <c r="BJ428" s="24" t="s">
        <v>757</v>
      </c>
      <c r="BK428" s="24">
        <v>2</v>
      </c>
      <c r="BL428" s="24">
        <v>2</v>
      </c>
      <c r="BM428" s="24">
        <v>2</v>
      </c>
      <c r="BN428" s="24">
        <v>2</v>
      </c>
      <c r="BO428" s="24">
        <v>2</v>
      </c>
      <c r="BP428" s="24">
        <v>2</v>
      </c>
      <c r="BQ428" s="24">
        <v>2</v>
      </c>
      <c r="BR428" s="24">
        <v>2</v>
      </c>
      <c r="BS428" s="24">
        <v>2</v>
      </c>
      <c r="BT428" s="24">
        <v>2</v>
      </c>
      <c r="BU428" s="24">
        <v>2</v>
      </c>
      <c r="BV428" s="24">
        <v>2</v>
      </c>
      <c r="BW428" s="24">
        <v>2</v>
      </c>
      <c r="BX428" s="24">
        <v>2</v>
      </c>
      <c r="BY428" s="24">
        <v>2</v>
      </c>
      <c r="BZ428" s="24">
        <v>2</v>
      </c>
      <c r="CA428" s="24">
        <v>2</v>
      </c>
      <c r="CB428" s="24">
        <v>2</v>
      </c>
      <c r="CC428" s="24">
        <v>2</v>
      </c>
      <c r="CD428" s="24">
        <v>2</v>
      </c>
      <c r="CE428" s="24">
        <v>2</v>
      </c>
      <c r="CF428" s="24">
        <v>2</v>
      </c>
      <c r="CG428" s="24">
        <v>2</v>
      </c>
      <c r="CH428" s="24">
        <v>2</v>
      </c>
      <c r="CI428" s="24">
        <v>2</v>
      </c>
      <c r="CJ428" s="24">
        <v>2</v>
      </c>
      <c r="CK428" s="24">
        <v>2</v>
      </c>
      <c r="CL428" s="24">
        <v>2</v>
      </c>
      <c r="CM428" s="57">
        <f t="shared" si="144"/>
        <v>28</v>
      </c>
      <c r="CN428" s="67">
        <f t="shared" si="145"/>
        <v>1</v>
      </c>
      <c r="CO428" s="57">
        <f t="shared" si="146"/>
        <v>0</v>
      </c>
      <c r="CP428" s="67">
        <f t="shared" si="147"/>
        <v>0</v>
      </c>
      <c r="CQ428" s="57">
        <f t="shared" si="148"/>
        <v>0</v>
      </c>
      <c r="CR428" s="67">
        <f t="shared" si="149"/>
        <v>0</v>
      </c>
      <c r="CS428" s="57">
        <f t="shared" si="150"/>
        <v>2</v>
      </c>
      <c r="CT428" s="57" t="str">
        <f t="shared" si="143"/>
        <v>Đạt mục tiêu</v>
      </c>
    </row>
    <row r="429" spans="1:98" ht="27.75" customHeight="1">
      <c r="A429" s="21">
        <v>77</v>
      </c>
      <c r="B429" s="28">
        <v>525</v>
      </c>
      <c r="C429" s="198" t="s">
        <v>267</v>
      </c>
      <c r="D429" s="259"/>
      <c r="E429" s="259"/>
      <c r="F429" s="259"/>
      <c r="G429" s="199"/>
      <c r="H429" s="200"/>
      <c r="I429" s="29" t="s">
        <v>361</v>
      </c>
      <c r="J429" s="29" t="s">
        <v>361</v>
      </c>
      <c r="K429" s="29" t="s">
        <v>361</v>
      </c>
      <c r="L429" s="29" t="s">
        <v>361</v>
      </c>
      <c r="M429" s="29" t="s">
        <v>361</v>
      </c>
      <c r="N429" s="29" t="s">
        <v>361</v>
      </c>
      <c r="O429" s="29" t="s">
        <v>361</v>
      </c>
      <c r="P429" s="29" t="s">
        <v>361</v>
      </c>
      <c r="Q429" s="29" t="s">
        <v>361</v>
      </c>
      <c r="R429" s="29" t="s">
        <v>361</v>
      </c>
      <c r="S429" s="31" t="s">
        <v>361</v>
      </c>
      <c r="T429" s="29" t="s">
        <v>361</v>
      </c>
      <c r="U429" s="29" t="s">
        <v>361</v>
      </c>
      <c r="V429" s="29" t="s">
        <v>361</v>
      </c>
      <c r="W429" s="29" t="s">
        <v>361</v>
      </c>
      <c r="X429" s="29" t="s">
        <v>361</v>
      </c>
      <c r="Y429" s="28">
        <f t="shared" si="142"/>
        <v>0</v>
      </c>
      <c r="Z429" s="29"/>
      <c r="AA429" s="91">
        <f>SUM(AA430:AA512)</f>
        <v>27</v>
      </c>
      <c r="AB429" s="29" t="s">
        <v>361</v>
      </c>
      <c r="AC429" s="29" t="s">
        <v>361</v>
      </c>
      <c r="AD429" s="29" t="s">
        <v>361</v>
      </c>
      <c r="AE429" s="29" t="s">
        <v>361</v>
      </c>
      <c r="AF429" s="29" t="s">
        <v>361</v>
      </c>
      <c r="AG429" s="29" t="s">
        <v>361</v>
      </c>
      <c r="AH429" s="29" t="s">
        <v>361</v>
      </c>
      <c r="AI429" s="29" t="s">
        <v>361</v>
      </c>
      <c r="AJ429" s="29" t="s">
        <v>361</v>
      </c>
      <c r="AK429" s="29" t="s">
        <v>361</v>
      </c>
      <c r="AL429" s="29" t="s">
        <v>361</v>
      </c>
      <c r="AM429" s="29" t="s">
        <v>361</v>
      </c>
      <c r="AN429" s="29" t="s">
        <v>361</v>
      </c>
      <c r="AO429" s="29" t="s">
        <v>361</v>
      </c>
      <c r="AP429" s="29" t="s">
        <v>361</v>
      </c>
      <c r="AQ429" s="29" t="s">
        <v>361</v>
      </c>
      <c r="AR429" s="29" t="s">
        <v>361</v>
      </c>
      <c r="AS429" s="29" t="s">
        <v>361</v>
      </c>
      <c r="AT429" s="29" t="s">
        <v>361</v>
      </c>
      <c r="AU429" s="29" t="s">
        <v>361</v>
      </c>
      <c r="AV429" s="29" t="s">
        <v>361</v>
      </c>
      <c r="AW429" s="29" t="s">
        <v>361</v>
      </c>
      <c r="AX429" s="29" t="s">
        <v>361</v>
      </c>
      <c r="AY429" s="29" t="s">
        <v>361</v>
      </c>
      <c r="AZ429" s="29" t="s">
        <v>361</v>
      </c>
      <c r="BA429" s="29" t="s">
        <v>361</v>
      </c>
      <c r="BB429" s="29" t="s">
        <v>361</v>
      </c>
      <c r="BC429" s="29" t="s">
        <v>361</v>
      </c>
      <c r="BD429" s="29" t="s">
        <v>361</v>
      </c>
      <c r="BE429" s="29" t="s">
        <v>361</v>
      </c>
      <c r="BF429" s="29" t="s">
        <v>361</v>
      </c>
      <c r="BG429" s="29" t="s">
        <v>361</v>
      </c>
      <c r="BH429" s="29" t="s">
        <v>361</v>
      </c>
      <c r="BI429" s="29" t="s">
        <v>361</v>
      </c>
      <c r="BJ429" s="29" t="s">
        <v>361</v>
      </c>
      <c r="BK429" s="29" t="s">
        <v>361</v>
      </c>
      <c r="BL429" s="29" t="s">
        <v>361</v>
      </c>
      <c r="BM429" s="29" t="s">
        <v>361</v>
      </c>
      <c r="BN429" s="29" t="s">
        <v>361</v>
      </c>
      <c r="BO429" s="29" t="s">
        <v>361</v>
      </c>
      <c r="BP429" s="29" t="s">
        <v>361</v>
      </c>
      <c r="BQ429" s="29" t="s">
        <v>361</v>
      </c>
      <c r="BR429" s="29" t="s">
        <v>361</v>
      </c>
      <c r="BS429" s="29" t="s">
        <v>361</v>
      </c>
      <c r="BT429" s="29" t="s">
        <v>361</v>
      </c>
      <c r="BU429" s="29" t="s">
        <v>361</v>
      </c>
      <c r="BV429" s="29" t="s">
        <v>361</v>
      </c>
      <c r="BW429" s="29" t="s">
        <v>361</v>
      </c>
      <c r="BX429" s="29" t="s">
        <v>361</v>
      </c>
      <c r="BY429" s="29" t="s">
        <v>361</v>
      </c>
      <c r="BZ429" s="29" t="s">
        <v>361</v>
      </c>
      <c r="CA429" s="29" t="s">
        <v>361</v>
      </c>
      <c r="CB429" s="29" t="s">
        <v>361</v>
      </c>
      <c r="CC429" s="29" t="s">
        <v>361</v>
      </c>
      <c r="CD429" s="29" t="s">
        <v>361</v>
      </c>
      <c r="CE429" s="29" t="s">
        <v>361</v>
      </c>
      <c r="CF429" s="29" t="s">
        <v>361</v>
      </c>
      <c r="CG429" s="29" t="s">
        <v>361</v>
      </c>
      <c r="CH429" s="29" t="s">
        <v>361</v>
      </c>
      <c r="CI429" s="29" t="s">
        <v>361</v>
      </c>
      <c r="CJ429" s="29" t="s">
        <v>361</v>
      </c>
      <c r="CK429" s="29" t="s">
        <v>361</v>
      </c>
      <c r="CL429" s="29" t="s">
        <v>361</v>
      </c>
      <c r="CM429" s="29" t="s">
        <v>361</v>
      </c>
      <c r="CN429" s="29" t="s">
        <v>361</v>
      </c>
      <c r="CO429" s="29" t="s">
        <v>361</v>
      </c>
      <c r="CP429" s="29" t="s">
        <v>361</v>
      </c>
      <c r="CQ429" s="29" t="s">
        <v>361</v>
      </c>
      <c r="CR429" s="29" t="s">
        <v>361</v>
      </c>
      <c r="CS429" s="29" t="s">
        <v>361</v>
      </c>
      <c r="CT429" s="29" t="s">
        <v>361</v>
      </c>
    </row>
    <row r="430" spans="1:98" ht="49.5" customHeight="1">
      <c r="A430" s="21">
        <v>78</v>
      </c>
      <c r="B430" s="24">
        <v>528</v>
      </c>
      <c r="C430" s="181" t="s">
        <v>59</v>
      </c>
      <c r="D430" s="191" t="s">
        <v>10</v>
      </c>
      <c r="E430" s="181" t="s">
        <v>58</v>
      </c>
      <c r="F430" s="191" t="s">
        <v>12</v>
      </c>
      <c r="G430" s="18" t="s">
        <v>504</v>
      </c>
      <c r="H430" s="18" t="s">
        <v>1072</v>
      </c>
      <c r="I430" s="52" t="s">
        <v>780</v>
      </c>
      <c r="J430" s="24" t="s">
        <v>497</v>
      </c>
      <c r="K430" s="52" t="s">
        <v>348</v>
      </c>
      <c r="L430" s="24" t="s">
        <v>298</v>
      </c>
      <c r="M430" s="24" t="s">
        <v>186</v>
      </c>
      <c r="N430" s="24" t="s">
        <v>186</v>
      </c>
      <c r="O430" s="24"/>
      <c r="P430" s="24"/>
      <c r="Q430" s="24"/>
      <c r="R430" s="24"/>
      <c r="S430" s="21"/>
      <c r="T430" s="24"/>
      <c r="U430" s="24"/>
      <c r="V430" s="24"/>
      <c r="W430" s="24"/>
      <c r="X430" s="24"/>
      <c r="Y430" s="28">
        <f t="shared" si="142"/>
        <v>1</v>
      </c>
      <c r="Z430" s="24"/>
      <c r="AA430" s="91"/>
      <c r="AB430" s="24" t="s">
        <v>757</v>
      </c>
      <c r="AC430" s="24" t="s">
        <v>757</v>
      </c>
      <c r="AD430" s="24" t="s">
        <v>757</v>
      </c>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v>2</v>
      </c>
      <c r="BL430" s="24">
        <v>2</v>
      </c>
      <c r="BM430" s="24">
        <v>2</v>
      </c>
      <c r="BN430" s="57">
        <v>2</v>
      </c>
      <c r="BO430" s="57">
        <v>2</v>
      </c>
      <c r="BP430" s="24">
        <v>2</v>
      </c>
      <c r="BQ430" s="24">
        <v>2</v>
      </c>
      <c r="BR430" s="24">
        <v>2</v>
      </c>
      <c r="BS430" s="24">
        <v>2</v>
      </c>
      <c r="BT430" s="24">
        <v>2</v>
      </c>
      <c r="BU430" s="24">
        <v>2</v>
      </c>
      <c r="BV430" s="24">
        <v>2</v>
      </c>
      <c r="BW430" s="24">
        <v>2</v>
      </c>
      <c r="BX430" s="24">
        <v>2</v>
      </c>
      <c r="BY430" s="24">
        <v>2</v>
      </c>
      <c r="BZ430" s="24">
        <v>1</v>
      </c>
      <c r="CA430" s="24">
        <v>2</v>
      </c>
      <c r="CB430" s="24">
        <v>2</v>
      </c>
      <c r="CC430" s="57">
        <v>2</v>
      </c>
      <c r="CD430" s="57">
        <v>2</v>
      </c>
      <c r="CE430" s="57">
        <v>2</v>
      </c>
      <c r="CF430" s="24">
        <v>2</v>
      </c>
      <c r="CG430" s="24">
        <v>2</v>
      </c>
      <c r="CH430" s="24">
        <v>2</v>
      </c>
      <c r="CI430" s="24">
        <v>2</v>
      </c>
      <c r="CJ430" s="24">
        <v>2</v>
      </c>
      <c r="CK430" s="24">
        <v>2</v>
      </c>
      <c r="CL430" s="24">
        <v>1</v>
      </c>
      <c r="CM430" s="57">
        <f t="shared" ref="CM430:CM493" si="151">COUNTIF($BK430:$CL430,2)</f>
        <v>26</v>
      </c>
      <c r="CN430" s="67">
        <f t="shared" ref="CN430:CN493" si="152">CM430/COUNTA($BK430:$CL430)</f>
        <v>0.9285714285714286</v>
      </c>
      <c r="CO430" s="57">
        <f t="shared" ref="CO430:CO493" si="153">COUNTIF($BK430:$CL430,1)</f>
        <v>2</v>
      </c>
      <c r="CP430" s="67">
        <f t="shared" ref="CP430:CP493" si="154">CO430/COUNTA($BK430:$CL430)</f>
        <v>7.1428571428571425E-2</v>
      </c>
      <c r="CQ430" s="57">
        <f t="shared" ref="CQ430:CQ493" si="155">COUNTIF($BK430:$CL430,0)</f>
        <v>0</v>
      </c>
      <c r="CR430" s="67">
        <f t="shared" ref="CR430:CR493" si="156">CQ430/COUNTA($BK430:$CL430)</f>
        <v>0</v>
      </c>
      <c r="CS430" s="57">
        <f t="shared" ref="CS430:CS493" si="157">(((CM430*2)+(CO430*1)+(CQ430*0)))/COUNTA($BK430:$CL430)</f>
        <v>1.9285714285714286</v>
      </c>
      <c r="CT430" s="57" t="str">
        <f t="shared" si="143"/>
        <v>Đạt mục tiêu</v>
      </c>
    </row>
    <row r="431" spans="1:98" ht="45" hidden="1" customHeight="1">
      <c r="A431" s="21">
        <v>425</v>
      </c>
      <c r="B431" s="24"/>
      <c r="C431" s="190"/>
      <c r="D431" s="192"/>
      <c r="E431" s="190"/>
      <c r="F431" s="192"/>
      <c r="G431" s="18" t="s">
        <v>505</v>
      </c>
      <c r="H431" s="18" t="s">
        <v>1073</v>
      </c>
      <c r="I431" s="52" t="s">
        <v>780</v>
      </c>
      <c r="J431" s="24" t="s">
        <v>497</v>
      </c>
      <c r="K431" s="52" t="s">
        <v>348</v>
      </c>
      <c r="L431" s="24" t="s">
        <v>298</v>
      </c>
      <c r="M431" s="24" t="s">
        <v>186</v>
      </c>
      <c r="N431" s="24"/>
      <c r="O431" s="24"/>
      <c r="P431" s="24" t="s">
        <v>186</v>
      </c>
      <c r="Q431" s="24"/>
      <c r="R431" s="24"/>
      <c r="S431" s="21"/>
      <c r="T431" s="24"/>
      <c r="U431" s="24"/>
      <c r="V431" s="24"/>
      <c r="W431" s="24"/>
      <c r="X431" s="24"/>
      <c r="Y431" s="28">
        <f t="shared" si="142"/>
        <v>1</v>
      </c>
      <c r="Z431" s="24"/>
      <c r="AA431" s="93"/>
      <c r="AB431" s="24"/>
      <c r="AC431" s="24"/>
      <c r="AD431" s="24"/>
      <c r="AE431" s="24"/>
      <c r="AF431" s="24"/>
      <c r="AG431" s="24" t="s">
        <v>757</v>
      </c>
      <c r="AH431" s="24" t="s">
        <v>757</v>
      </c>
      <c r="AI431" s="24" t="s">
        <v>757</v>
      </c>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v>2</v>
      </c>
      <c r="BL431" s="24">
        <v>2</v>
      </c>
      <c r="BM431" s="24">
        <v>2</v>
      </c>
      <c r="BN431" s="24">
        <v>2</v>
      </c>
      <c r="BO431" s="24">
        <v>2</v>
      </c>
      <c r="BP431" s="24">
        <v>2</v>
      </c>
      <c r="BQ431" s="24">
        <v>2</v>
      </c>
      <c r="BR431" s="24">
        <v>2</v>
      </c>
      <c r="BS431" s="24">
        <v>2</v>
      </c>
      <c r="BT431" s="24">
        <v>2</v>
      </c>
      <c r="BU431" s="24">
        <v>2</v>
      </c>
      <c r="BV431" s="24">
        <v>2</v>
      </c>
      <c r="BW431" s="24">
        <v>2</v>
      </c>
      <c r="BX431" s="24">
        <v>2</v>
      </c>
      <c r="BY431" s="24">
        <v>2</v>
      </c>
      <c r="BZ431" s="24">
        <v>2</v>
      </c>
      <c r="CA431" s="24">
        <v>2</v>
      </c>
      <c r="CB431" s="24">
        <v>2</v>
      </c>
      <c r="CC431" s="24">
        <v>2</v>
      </c>
      <c r="CD431" s="24">
        <v>2</v>
      </c>
      <c r="CE431" s="24">
        <v>2</v>
      </c>
      <c r="CF431" s="24">
        <v>2</v>
      </c>
      <c r="CG431" s="24">
        <v>2</v>
      </c>
      <c r="CH431" s="24">
        <v>2</v>
      </c>
      <c r="CI431" s="24">
        <v>2</v>
      </c>
      <c r="CJ431" s="24">
        <v>2</v>
      </c>
      <c r="CK431" s="24">
        <v>2</v>
      </c>
      <c r="CL431" s="24">
        <v>2</v>
      </c>
      <c r="CM431" s="57">
        <f t="shared" si="151"/>
        <v>28</v>
      </c>
      <c r="CN431" s="67">
        <f t="shared" si="152"/>
        <v>1</v>
      </c>
      <c r="CO431" s="57">
        <f t="shared" si="153"/>
        <v>0</v>
      </c>
      <c r="CP431" s="67">
        <f t="shared" si="154"/>
        <v>0</v>
      </c>
      <c r="CQ431" s="57">
        <f t="shared" si="155"/>
        <v>0</v>
      </c>
      <c r="CR431" s="67">
        <f t="shared" si="156"/>
        <v>0</v>
      </c>
      <c r="CS431" s="57">
        <f t="shared" si="157"/>
        <v>2</v>
      </c>
      <c r="CT431" s="57" t="str">
        <f t="shared" si="143"/>
        <v>Đạt mục tiêu</v>
      </c>
    </row>
    <row r="432" spans="1:98" ht="45" hidden="1" customHeight="1">
      <c r="A432" s="21">
        <v>426</v>
      </c>
      <c r="B432" s="24"/>
      <c r="C432" s="190"/>
      <c r="D432" s="192"/>
      <c r="E432" s="190"/>
      <c r="F432" s="192"/>
      <c r="G432" s="18" t="s">
        <v>506</v>
      </c>
      <c r="H432" s="18" t="s">
        <v>1074</v>
      </c>
      <c r="I432" s="52" t="s">
        <v>780</v>
      </c>
      <c r="J432" s="24" t="s">
        <v>497</v>
      </c>
      <c r="K432" s="52" t="s">
        <v>348</v>
      </c>
      <c r="L432" s="24" t="s">
        <v>298</v>
      </c>
      <c r="M432" s="24" t="s">
        <v>186</v>
      </c>
      <c r="N432" s="24"/>
      <c r="O432" s="24"/>
      <c r="P432" s="24"/>
      <c r="Q432" s="24" t="s">
        <v>186</v>
      </c>
      <c r="R432" s="24"/>
      <c r="S432" s="21"/>
      <c r="T432" s="24"/>
      <c r="U432" s="24"/>
      <c r="V432" s="24"/>
      <c r="W432" s="24"/>
      <c r="X432" s="24"/>
      <c r="Y432" s="28">
        <f t="shared" si="142"/>
        <v>1</v>
      </c>
      <c r="Z432" s="24"/>
      <c r="AA432" s="91"/>
      <c r="AB432" s="24"/>
      <c r="AC432" s="24"/>
      <c r="AD432" s="24"/>
      <c r="AE432" s="24"/>
      <c r="AF432" s="24"/>
      <c r="AG432" s="24"/>
      <c r="AH432" s="24"/>
      <c r="AI432" s="24"/>
      <c r="AJ432" s="24" t="s">
        <v>757</v>
      </c>
      <c r="AK432" s="24" t="s">
        <v>757</v>
      </c>
      <c r="AL432" s="24" t="s">
        <v>757</v>
      </c>
      <c r="AM432" s="24" t="s">
        <v>757</v>
      </c>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v>2</v>
      </c>
      <c r="BL432" s="24">
        <v>2</v>
      </c>
      <c r="BM432" s="24">
        <v>2</v>
      </c>
      <c r="BN432" s="24">
        <v>2</v>
      </c>
      <c r="BO432" s="24">
        <v>2</v>
      </c>
      <c r="BP432" s="24">
        <v>2</v>
      </c>
      <c r="BQ432" s="24">
        <v>2</v>
      </c>
      <c r="BR432" s="24">
        <v>2</v>
      </c>
      <c r="BS432" s="24">
        <v>2</v>
      </c>
      <c r="BT432" s="24">
        <v>2</v>
      </c>
      <c r="BU432" s="24">
        <v>2</v>
      </c>
      <c r="BV432" s="24">
        <v>2</v>
      </c>
      <c r="BW432" s="24">
        <v>2</v>
      </c>
      <c r="BX432" s="24">
        <v>2</v>
      </c>
      <c r="BY432" s="24">
        <v>2</v>
      </c>
      <c r="BZ432" s="24">
        <v>1</v>
      </c>
      <c r="CA432" s="24">
        <v>2</v>
      </c>
      <c r="CB432" s="24">
        <v>2</v>
      </c>
      <c r="CC432" s="24">
        <v>2</v>
      </c>
      <c r="CD432" s="24">
        <v>2</v>
      </c>
      <c r="CE432" s="24">
        <v>2</v>
      </c>
      <c r="CF432" s="24">
        <v>2</v>
      </c>
      <c r="CG432" s="24">
        <v>2</v>
      </c>
      <c r="CH432" s="24">
        <v>2</v>
      </c>
      <c r="CI432" s="24">
        <v>2</v>
      </c>
      <c r="CJ432" s="24">
        <v>2</v>
      </c>
      <c r="CK432" s="24">
        <v>1</v>
      </c>
      <c r="CL432" s="24">
        <v>2</v>
      </c>
      <c r="CM432" s="57">
        <f t="shared" si="151"/>
        <v>26</v>
      </c>
      <c r="CN432" s="67">
        <f t="shared" si="152"/>
        <v>0.9285714285714286</v>
      </c>
      <c r="CO432" s="57">
        <f t="shared" si="153"/>
        <v>2</v>
      </c>
      <c r="CP432" s="67">
        <f t="shared" si="154"/>
        <v>7.1428571428571425E-2</v>
      </c>
      <c r="CQ432" s="57">
        <f t="shared" si="155"/>
        <v>0</v>
      </c>
      <c r="CR432" s="67">
        <f t="shared" si="156"/>
        <v>0</v>
      </c>
      <c r="CS432" s="57">
        <f t="shared" si="157"/>
        <v>1.9285714285714286</v>
      </c>
      <c r="CT432" s="57" t="str">
        <f t="shared" si="143"/>
        <v>Đạt mục tiêu</v>
      </c>
    </row>
    <row r="433" spans="1:101" ht="45" hidden="1" customHeight="1">
      <c r="A433" s="21">
        <v>427</v>
      </c>
      <c r="B433" s="24"/>
      <c r="C433" s="190"/>
      <c r="D433" s="192"/>
      <c r="E433" s="190"/>
      <c r="F433" s="192"/>
      <c r="G433" s="18" t="s">
        <v>507</v>
      </c>
      <c r="H433" s="18" t="s">
        <v>1075</v>
      </c>
      <c r="I433" s="52" t="s">
        <v>780</v>
      </c>
      <c r="J433" s="24" t="s">
        <v>497</v>
      </c>
      <c r="K433" s="52" t="s">
        <v>348</v>
      </c>
      <c r="L433" s="24" t="s">
        <v>298</v>
      </c>
      <c r="M433" s="24" t="s">
        <v>186</v>
      </c>
      <c r="N433" s="24"/>
      <c r="O433" s="24"/>
      <c r="P433" s="24"/>
      <c r="Q433" s="24"/>
      <c r="R433" s="24"/>
      <c r="S433" s="21" t="s">
        <v>186</v>
      </c>
      <c r="T433" s="24"/>
      <c r="U433" s="24"/>
      <c r="V433" s="24"/>
      <c r="W433" s="24"/>
      <c r="X433" s="24"/>
      <c r="Y433" s="28">
        <f t="shared" si="142"/>
        <v>1</v>
      </c>
      <c r="Z433" s="24"/>
      <c r="AA433" s="91"/>
      <c r="AB433" s="24"/>
      <c r="AC433" s="24"/>
      <c r="AD433" s="24"/>
      <c r="AE433" s="24"/>
      <c r="AF433" s="24"/>
      <c r="AG433" s="24"/>
      <c r="AH433" s="24"/>
      <c r="AI433" s="24"/>
      <c r="AJ433" s="24"/>
      <c r="AK433" s="24"/>
      <c r="AL433" s="24"/>
      <c r="AM433" s="24"/>
      <c r="AN433" s="24"/>
      <c r="AO433" s="24"/>
      <c r="AP433" s="24"/>
      <c r="AQ433" s="24"/>
      <c r="AR433" s="24" t="s">
        <v>757</v>
      </c>
      <c r="AS433" s="24" t="s">
        <v>757</v>
      </c>
      <c r="AT433" s="24"/>
      <c r="AU433" s="24"/>
      <c r="AV433" s="24"/>
      <c r="AW433" s="24"/>
      <c r="AX433" s="24"/>
      <c r="AY433" s="24"/>
      <c r="AZ433" s="24"/>
      <c r="BA433" s="24"/>
      <c r="BB433" s="24"/>
      <c r="BC433" s="24"/>
      <c r="BD433" s="24"/>
      <c r="BE433" s="24"/>
      <c r="BF433" s="24"/>
      <c r="BG433" s="24"/>
      <c r="BH433" s="24"/>
      <c r="BI433" s="24"/>
      <c r="BJ433" s="24"/>
      <c r="BK433" s="24">
        <v>2</v>
      </c>
      <c r="BL433" s="24">
        <v>2</v>
      </c>
      <c r="BM433" s="24">
        <v>2</v>
      </c>
      <c r="BN433" s="24">
        <v>2</v>
      </c>
      <c r="BO433" s="24">
        <v>2</v>
      </c>
      <c r="BP433" s="24">
        <v>2</v>
      </c>
      <c r="BQ433" s="24">
        <v>2</v>
      </c>
      <c r="BR433" s="24">
        <v>2</v>
      </c>
      <c r="BS433" s="24">
        <v>2</v>
      </c>
      <c r="BT433" s="24">
        <v>2</v>
      </c>
      <c r="BU433" s="24">
        <v>2</v>
      </c>
      <c r="BV433" s="24">
        <v>2</v>
      </c>
      <c r="BW433" s="24">
        <v>2</v>
      </c>
      <c r="BX433" s="24">
        <v>2</v>
      </c>
      <c r="BY433" s="24">
        <v>2</v>
      </c>
      <c r="BZ433" s="24">
        <v>2</v>
      </c>
      <c r="CA433" s="24">
        <v>2</v>
      </c>
      <c r="CB433" s="24">
        <v>2</v>
      </c>
      <c r="CC433" s="24">
        <v>2</v>
      </c>
      <c r="CD433" s="24">
        <v>2</v>
      </c>
      <c r="CE433" s="24">
        <v>2</v>
      </c>
      <c r="CF433" s="24">
        <v>2</v>
      </c>
      <c r="CG433" s="24">
        <v>2</v>
      </c>
      <c r="CH433" s="24">
        <v>2</v>
      </c>
      <c r="CI433" s="24">
        <v>2</v>
      </c>
      <c r="CJ433" s="24">
        <v>2</v>
      </c>
      <c r="CK433" s="24">
        <v>2</v>
      </c>
      <c r="CL433" s="24">
        <v>2</v>
      </c>
      <c r="CM433" s="57">
        <f t="shared" si="151"/>
        <v>28</v>
      </c>
      <c r="CN433" s="67">
        <f t="shared" si="152"/>
        <v>1</v>
      </c>
      <c r="CO433" s="57">
        <f t="shared" si="153"/>
        <v>0</v>
      </c>
      <c r="CP433" s="67">
        <f t="shared" si="154"/>
        <v>0</v>
      </c>
      <c r="CQ433" s="57">
        <f t="shared" si="155"/>
        <v>0</v>
      </c>
      <c r="CR433" s="67">
        <f t="shared" si="156"/>
        <v>0</v>
      </c>
      <c r="CS433" s="57">
        <f t="shared" si="157"/>
        <v>2</v>
      </c>
      <c r="CT433" s="57" t="str">
        <f t="shared" si="143"/>
        <v>Đạt mục tiêu</v>
      </c>
    </row>
    <row r="434" spans="1:101" ht="45" hidden="1" customHeight="1">
      <c r="A434" s="21">
        <v>428</v>
      </c>
      <c r="B434" s="24"/>
      <c r="C434" s="190"/>
      <c r="D434" s="192"/>
      <c r="E434" s="190"/>
      <c r="F434" s="192"/>
      <c r="G434" s="18" t="s">
        <v>508</v>
      </c>
      <c r="H434" s="18" t="s">
        <v>1076</v>
      </c>
      <c r="I434" s="52" t="s">
        <v>780</v>
      </c>
      <c r="J434" s="24" t="s">
        <v>497</v>
      </c>
      <c r="K434" s="52" t="s">
        <v>348</v>
      </c>
      <c r="L434" s="24" t="s">
        <v>298</v>
      </c>
      <c r="M434" s="24" t="s">
        <v>186</v>
      </c>
      <c r="N434" s="24"/>
      <c r="O434" s="24"/>
      <c r="P434" s="24"/>
      <c r="Q434" s="24"/>
      <c r="R434" s="24" t="s">
        <v>186</v>
      </c>
      <c r="S434" s="21"/>
      <c r="T434" s="24"/>
      <c r="U434" s="24"/>
      <c r="V434" s="24"/>
      <c r="W434" s="24"/>
      <c r="X434" s="24"/>
      <c r="Y434" s="28">
        <f t="shared" si="142"/>
        <v>1</v>
      </c>
      <c r="Z434" s="24"/>
      <c r="AA434" s="91"/>
      <c r="AB434" s="24"/>
      <c r="AC434" s="24"/>
      <c r="AD434" s="24"/>
      <c r="AE434" s="24"/>
      <c r="AF434" s="24"/>
      <c r="AG434" s="24"/>
      <c r="AH434" s="24"/>
      <c r="AI434" s="24"/>
      <c r="AJ434" s="24"/>
      <c r="AK434" s="24"/>
      <c r="AL434" s="24"/>
      <c r="AM434" s="24"/>
      <c r="AN434" s="24" t="s">
        <v>757</v>
      </c>
      <c r="AO434" s="24" t="s">
        <v>757</v>
      </c>
      <c r="AP434" s="24" t="s">
        <v>757</v>
      </c>
      <c r="AQ434" s="24" t="s">
        <v>757</v>
      </c>
      <c r="AR434" s="24"/>
      <c r="AS434" s="24"/>
      <c r="AT434" s="24"/>
      <c r="AU434" s="24"/>
      <c r="AV434" s="24"/>
      <c r="AW434" s="24"/>
      <c r="AX434" s="24"/>
      <c r="AY434" s="24"/>
      <c r="AZ434" s="24"/>
      <c r="BA434" s="24"/>
      <c r="BB434" s="24"/>
      <c r="BC434" s="24"/>
      <c r="BD434" s="24"/>
      <c r="BE434" s="24"/>
      <c r="BF434" s="24"/>
      <c r="BG434" s="24"/>
      <c r="BH434" s="24"/>
      <c r="BI434" s="24"/>
      <c r="BJ434" s="24"/>
      <c r="BK434" s="24">
        <v>2</v>
      </c>
      <c r="BL434" s="24">
        <v>2</v>
      </c>
      <c r="BM434" s="24">
        <v>2</v>
      </c>
      <c r="BN434" s="24">
        <v>2</v>
      </c>
      <c r="BO434" s="24">
        <v>2</v>
      </c>
      <c r="BP434" s="24">
        <v>2</v>
      </c>
      <c r="BQ434" s="24">
        <v>2</v>
      </c>
      <c r="BR434" s="24">
        <v>2</v>
      </c>
      <c r="BS434" s="24">
        <v>2</v>
      </c>
      <c r="BT434" s="24">
        <v>2</v>
      </c>
      <c r="BU434" s="24">
        <v>2</v>
      </c>
      <c r="BV434" s="24">
        <v>2</v>
      </c>
      <c r="BW434" s="24">
        <v>2</v>
      </c>
      <c r="BX434" s="24">
        <v>2</v>
      </c>
      <c r="BY434" s="24">
        <v>2</v>
      </c>
      <c r="BZ434" s="24">
        <v>2</v>
      </c>
      <c r="CA434" s="24">
        <v>2</v>
      </c>
      <c r="CB434" s="24">
        <v>2</v>
      </c>
      <c r="CC434" s="24">
        <v>2</v>
      </c>
      <c r="CD434" s="24">
        <v>2</v>
      </c>
      <c r="CE434" s="24">
        <v>2</v>
      </c>
      <c r="CF434" s="24">
        <v>2</v>
      </c>
      <c r="CG434" s="24">
        <v>2</v>
      </c>
      <c r="CH434" s="24">
        <v>2</v>
      </c>
      <c r="CI434" s="24">
        <v>2</v>
      </c>
      <c r="CJ434" s="24">
        <v>2</v>
      </c>
      <c r="CK434" s="24">
        <v>2</v>
      </c>
      <c r="CL434" s="24">
        <v>2</v>
      </c>
      <c r="CM434" s="57">
        <f t="shared" si="151"/>
        <v>28</v>
      </c>
      <c r="CN434" s="67">
        <f t="shared" si="152"/>
        <v>1</v>
      </c>
      <c r="CO434" s="57">
        <f t="shared" si="153"/>
        <v>0</v>
      </c>
      <c r="CP434" s="67">
        <f t="shared" si="154"/>
        <v>0</v>
      </c>
      <c r="CQ434" s="57">
        <f t="shared" si="155"/>
        <v>0</v>
      </c>
      <c r="CR434" s="67">
        <f t="shared" si="156"/>
        <v>0</v>
      </c>
      <c r="CS434" s="57">
        <f t="shared" si="157"/>
        <v>2</v>
      </c>
      <c r="CT434" s="57" t="str">
        <f t="shared" si="143"/>
        <v>Đạt mục tiêu</v>
      </c>
    </row>
    <row r="435" spans="1:101" ht="45" hidden="1" customHeight="1">
      <c r="A435" s="21">
        <v>429</v>
      </c>
      <c r="B435" s="24"/>
      <c r="C435" s="190"/>
      <c r="D435" s="192"/>
      <c r="E435" s="190"/>
      <c r="F435" s="192"/>
      <c r="G435" s="18" t="s">
        <v>641</v>
      </c>
      <c r="H435" s="18" t="s">
        <v>1384</v>
      </c>
      <c r="I435" s="52" t="s">
        <v>780</v>
      </c>
      <c r="J435" s="24" t="s">
        <v>497</v>
      </c>
      <c r="K435" s="52" t="s">
        <v>348</v>
      </c>
      <c r="L435" s="24" t="s">
        <v>298</v>
      </c>
      <c r="M435" s="24" t="s">
        <v>186</v>
      </c>
      <c r="N435" s="24"/>
      <c r="O435" s="24"/>
      <c r="P435" s="24"/>
      <c r="Q435" s="24"/>
      <c r="R435" s="24"/>
      <c r="S435" s="21"/>
      <c r="T435" s="24"/>
      <c r="U435" s="24" t="s">
        <v>186</v>
      </c>
      <c r="V435" s="24"/>
      <c r="W435" s="24"/>
      <c r="X435" s="24"/>
      <c r="Y435" s="28">
        <f t="shared" si="142"/>
        <v>1</v>
      </c>
      <c r="Z435" s="24"/>
      <c r="AA435" s="91"/>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t="s">
        <v>757</v>
      </c>
      <c r="AY435" s="24" t="s">
        <v>757</v>
      </c>
      <c r="AZ435" s="24" t="s">
        <v>757</v>
      </c>
      <c r="BA435" s="24" t="s">
        <v>757</v>
      </c>
      <c r="BB435" s="24"/>
      <c r="BC435" s="24"/>
      <c r="BD435" s="24"/>
      <c r="BE435" s="24"/>
      <c r="BF435" s="24"/>
      <c r="BG435" s="24"/>
      <c r="BH435" s="24"/>
      <c r="BI435" s="24"/>
      <c r="BJ435" s="24"/>
      <c r="BK435" s="24">
        <v>2</v>
      </c>
      <c r="BL435" s="24">
        <v>2</v>
      </c>
      <c r="BM435" s="24">
        <v>2</v>
      </c>
      <c r="BN435" s="24">
        <v>2</v>
      </c>
      <c r="BO435" s="24">
        <v>2</v>
      </c>
      <c r="BP435" s="24">
        <v>2</v>
      </c>
      <c r="BQ435" s="24">
        <v>2</v>
      </c>
      <c r="BR435" s="24">
        <v>2</v>
      </c>
      <c r="BS435" s="24">
        <v>2</v>
      </c>
      <c r="BT435" s="24">
        <v>2</v>
      </c>
      <c r="BU435" s="24">
        <v>2</v>
      </c>
      <c r="BV435" s="24">
        <v>2</v>
      </c>
      <c r="BW435" s="24">
        <v>2</v>
      </c>
      <c r="BX435" s="24">
        <v>2</v>
      </c>
      <c r="BY435" s="24">
        <v>2</v>
      </c>
      <c r="BZ435" s="24">
        <v>2</v>
      </c>
      <c r="CA435" s="24">
        <v>2</v>
      </c>
      <c r="CB435" s="24">
        <v>2</v>
      </c>
      <c r="CC435" s="24">
        <v>2</v>
      </c>
      <c r="CD435" s="24">
        <v>2</v>
      </c>
      <c r="CE435" s="24">
        <v>2</v>
      </c>
      <c r="CF435" s="24">
        <v>2</v>
      </c>
      <c r="CG435" s="24">
        <v>2</v>
      </c>
      <c r="CH435" s="24">
        <v>2</v>
      </c>
      <c r="CI435" s="24">
        <v>2</v>
      </c>
      <c r="CJ435" s="24">
        <v>2</v>
      </c>
      <c r="CK435" s="24">
        <v>2</v>
      </c>
      <c r="CL435" s="24">
        <v>2</v>
      </c>
      <c r="CM435" s="57">
        <f t="shared" si="151"/>
        <v>28</v>
      </c>
      <c r="CN435" s="67">
        <f t="shared" si="152"/>
        <v>1</v>
      </c>
      <c r="CO435" s="57">
        <f t="shared" si="153"/>
        <v>0</v>
      </c>
      <c r="CP435" s="67">
        <f t="shared" si="154"/>
        <v>0</v>
      </c>
      <c r="CQ435" s="57">
        <f t="shared" si="155"/>
        <v>0</v>
      </c>
      <c r="CR435" s="67">
        <f t="shared" si="156"/>
        <v>0</v>
      </c>
      <c r="CS435" s="57">
        <f t="shared" si="157"/>
        <v>2</v>
      </c>
      <c r="CT435" s="57" t="str">
        <f t="shared" si="143"/>
        <v>Đạt mục tiêu</v>
      </c>
    </row>
    <row r="436" spans="1:101" ht="45" hidden="1" customHeight="1">
      <c r="A436" s="21">
        <v>430</v>
      </c>
      <c r="B436" s="24"/>
      <c r="C436" s="190"/>
      <c r="D436" s="192"/>
      <c r="E436" s="190"/>
      <c r="F436" s="192"/>
      <c r="G436" s="18" t="s">
        <v>509</v>
      </c>
      <c r="H436" s="18" t="s">
        <v>1078</v>
      </c>
      <c r="I436" s="52" t="s">
        <v>780</v>
      </c>
      <c r="J436" s="24" t="s">
        <v>497</v>
      </c>
      <c r="K436" s="52" t="s">
        <v>348</v>
      </c>
      <c r="L436" s="24" t="s">
        <v>298</v>
      </c>
      <c r="M436" s="24" t="s">
        <v>186</v>
      </c>
      <c r="N436" s="24"/>
      <c r="O436" s="24"/>
      <c r="P436" s="24"/>
      <c r="Q436" s="24"/>
      <c r="R436" s="24"/>
      <c r="S436" s="21"/>
      <c r="T436" s="24" t="s">
        <v>186</v>
      </c>
      <c r="U436" s="24"/>
      <c r="V436" s="24"/>
      <c r="W436" s="24"/>
      <c r="X436" s="24"/>
      <c r="Y436" s="28">
        <f t="shared" si="142"/>
        <v>1</v>
      </c>
      <c r="Z436" s="24"/>
      <c r="AA436" s="91"/>
      <c r="AB436" s="24"/>
      <c r="AC436" s="24"/>
      <c r="AD436" s="24"/>
      <c r="AE436" s="24"/>
      <c r="AF436" s="24"/>
      <c r="AG436" s="24"/>
      <c r="AH436" s="24"/>
      <c r="AI436" s="24"/>
      <c r="AJ436" s="24"/>
      <c r="AK436" s="24"/>
      <c r="AL436" s="24"/>
      <c r="AM436" s="24"/>
      <c r="AN436" s="24"/>
      <c r="AO436" s="24"/>
      <c r="AP436" s="24"/>
      <c r="AQ436" s="24"/>
      <c r="AR436" s="24"/>
      <c r="AS436" s="24"/>
      <c r="AT436" s="24" t="s">
        <v>757</v>
      </c>
      <c r="AU436" s="24" t="s">
        <v>757</v>
      </c>
      <c r="AV436" s="24" t="s">
        <v>757</v>
      </c>
      <c r="AW436" s="24" t="s">
        <v>757</v>
      </c>
      <c r="AX436" s="24"/>
      <c r="AY436" s="24"/>
      <c r="AZ436" s="24"/>
      <c r="BA436" s="24"/>
      <c r="BB436" s="24"/>
      <c r="BC436" s="24"/>
      <c r="BD436" s="24"/>
      <c r="BE436" s="24"/>
      <c r="BF436" s="24"/>
      <c r="BG436" s="24"/>
      <c r="BH436" s="24"/>
      <c r="BI436" s="24"/>
      <c r="BJ436" s="24"/>
      <c r="BK436" s="24">
        <v>2</v>
      </c>
      <c r="BL436" s="24">
        <v>2</v>
      </c>
      <c r="BM436" s="24">
        <v>2</v>
      </c>
      <c r="BN436" s="24">
        <v>2</v>
      </c>
      <c r="BO436" s="24">
        <v>2</v>
      </c>
      <c r="BP436" s="24">
        <v>2</v>
      </c>
      <c r="BQ436" s="24">
        <v>2</v>
      </c>
      <c r="BR436" s="24">
        <v>2</v>
      </c>
      <c r="BS436" s="24">
        <v>2</v>
      </c>
      <c r="BT436" s="24">
        <v>2</v>
      </c>
      <c r="BU436" s="24">
        <v>2</v>
      </c>
      <c r="BV436" s="24">
        <v>2</v>
      </c>
      <c r="BW436" s="24">
        <v>2</v>
      </c>
      <c r="BX436" s="24">
        <v>2</v>
      </c>
      <c r="BY436" s="24">
        <v>2</v>
      </c>
      <c r="BZ436" s="24">
        <v>2</v>
      </c>
      <c r="CA436" s="24">
        <v>2</v>
      </c>
      <c r="CB436" s="24">
        <v>2</v>
      </c>
      <c r="CC436" s="24">
        <v>2</v>
      </c>
      <c r="CD436" s="24">
        <v>2</v>
      </c>
      <c r="CE436" s="24">
        <v>2</v>
      </c>
      <c r="CF436" s="24">
        <v>2</v>
      </c>
      <c r="CG436" s="24">
        <v>2</v>
      </c>
      <c r="CH436" s="24">
        <v>2</v>
      </c>
      <c r="CI436" s="24">
        <v>2</v>
      </c>
      <c r="CJ436" s="24">
        <v>2</v>
      </c>
      <c r="CK436" s="24">
        <v>2</v>
      </c>
      <c r="CL436" s="24">
        <v>2</v>
      </c>
      <c r="CM436" s="57">
        <f t="shared" si="151"/>
        <v>28</v>
      </c>
      <c r="CN436" s="67">
        <f t="shared" si="152"/>
        <v>1</v>
      </c>
      <c r="CO436" s="57">
        <f t="shared" si="153"/>
        <v>0</v>
      </c>
      <c r="CP436" s="67">
        <f t="shared" si="154"/>
        <v>0</v>
      </c>
      <c r="CQ436" s="57">
        <f t="shared" si="155"/>
        <v>0</v>
      </c>
      <c r="CR436" s="67">
        <f t="shared" si="156"/>
        <v>0</v>
      </c>
      <c r="CS436" s="57">
        <f t="shared" si="157"/>
        <v>2</v>
      </c>
      <c r="CT436" s="57" t="str">
        <f t="shared" si="143"/>
        <v>Đạt mục tiêu</v>
      </c>
    </row>
    <row r="437" spans="1:101" ht="45" hidden="1" customHeight="1">
      <c r="A437" s="21">
        <v>431</v>
      </c>
      <c r="B437" s="24"/>
      <c r="C437" s="190"/>
      <c r="D437" s="192"/>
      <c r="E437" s="190"/>
      <c r="F437" s="192"/>
      <c r="G437" s="18" t="s">
        <v>510</v>
      </c>
      <c r="H437" s="18" t="s">
        <v>1342</v>
      </c>
      <c r="I437" s="52" t="s">
        <v>780</v>
      </c>
      <c r="J437" s="24" t="s">
        <v>497</v>
      </c>
      <c r="K437" s="52" t="s">
        <v>348</v>
      </c>
      <c r="L437" s="24" t="s">
        <v>298</v>
      </c>
      <c r="M437" s="24" t="s">
        <v>186</v>
      </c>
      <c r="N437" s="24"/>
      <c r="O437" s="24"/>
      <c r="P437" s="24"/>
      <c r="Q437" s="24"/>
      <c r="R437" s="24"/>
      <c r="S437" s="21"/>
      <c r="T437" s="24"/>
      <c r="U437" s="24"/>
      <c r="V437" s="24" t="s">
        <v>186</v>
      </c>
      <c r="W437" s="24"/>
      <c r="X437" s="24"/>
      <c r="Y437" s="28">
        <f t="shared" si="142"/>
        <v>1</v>
      </c>
      <c r="Z437" s="24"/>
      <c r="AA437" s="91"/>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t="s">
        <v>757</v>
      </c>
      <c r="BC437" s="24" t="s">
        <v>757</v>
      </c>
      <c r="BD437" s="24" t="s">
        <v>757</v>
      </c>
      <c r="BE437" s="24"/>
      <c r="BF437" s="24"/>
      <c r="BG437" s="24"/>
      <c r="BH437" s="24"/>
      <c r="BI437" s="24"/>
      <c r="BJ437" s="24"/>
      <c r="BK437" s="24">
        <v>2</v>
      </c>
      <c r="BL437" s="24">
        <v>2</v>
      </c>
      <c r="BM437" s="24">
        <v>2</v>
      </c>
      <c r="BN437" s="24">
        <v>1</v>
      </c>
      <c r="BO437" s="24">
        <v>2</v>
      </c>
      <c r="BP437" s="24">
        <v>2</v>
      </c>
      <c r="BQ437" s="24">
        <v>2</v>
      </c>
      <c r="BR437" s="24">
        <v>2</v>
      </c>
      <c r="BS437" s="24">
        <v>2</v>
      </c>
      <c r="BT437" s="24">
        <v>2</v>
      </c>
      <c r="BU437" s="24">
        <v>2</v>
      </c>
      <c r="BV437" s="24">
        <v>2</v>
      </c>
      <c r="BW437" s="24">
        <v>2</v>
      </c>
      <c r="BX437" s="24">
        <v>2</v>
      </c>
      <c r="BY437" s="24">
        <v>2</v>
      </c>
      <c r="BZ437" s="24">
        <v>2</v>
      </c>
      <c r="CA437" s="24">
        <v>2</v>
      </c>
      <c r="CB437" s="24">
        <v>2</v>
      </c>
      <c r="CC437" s="24">
        <v>2</v>
      </c>
      <c r="CD437" s="24">
        <v>1</v>
      </c>
      <c r="CE437" s="24">
        <v>2</v>
      </c>
      <c r="CF437" s="24">
        <v>2</v>
      </c>
      <c r="CG437" s="24">
        <v>2</v>
      </c>
      <c r="CH437" s="24">
        <v>2</v>
      </c>
      <c r="CI437" s="24">
        <v>2</v>
      </c>
      <c r="CJ437" s="24">
        <v>2</v>
      </c>
      <c r="CK437" s="24">
        <v>2</v>
      </c>
      <c r="CL437" s="24">
        <v>2</v>
      </c>
      <c r="CM437" s="57">
        <f t="shared" si="151"/>
        <v>26</v>
      </c>
      <c r="CN437" s="67">
        <f t="shared" si="152"/>
        <v>0.9285714285714286</v>
      </c>
      <c r="CO437" s="57">
        <f t="shared" si="153"/>
        <v>2</v>
      </c>
      <c r="CP437" s="67">
        <f t="shared" si="154"/>
        <v>7.1428571428571425E-2</v>
      </c>
      <c r="CQ437" s="57">
        <f t="shared" si="155"/>
        <v>0</v>
      </c>
      <c r="CR437" s="67">
        <f t="shared" si="156"/>
        <v>0</v>
      </c>
      <c r="CS437" s="57">
        <f t="shared" si="157"/>
        <v>1.9285714285714286</v>
      </c>
      <c r="CT437" s="57" t="str">
        <f t="shared" si="143"/>
        <v>Đạt mục tiêu</v>
      </c>
    </row>
    <row r="438" spans="1:101" ht="45" hidden="1" customHeight="1">
      <c r="A438" s="21">
        <v>432</v>
      </c>
      <c r="B438" s="24"/>
      <c r="C438" s="190"/>
      <c r="D438" s="192"/>
      <c r="E438" s="190"/>
      <c r="F438" s="192"/>
      <c r="G438" s="18" t="s">
        <v>511</v>
      </c>
      <c r="H438" s="18" t="s">
        <v>1080</v>
      </c>
      <c r="I438" s="52" t="s">
        <v>780</v>
      </c>
      <c r="J438" s="24" t="s">
        <v>497</v>
      </c>
      <c r="K438" s="52" t="s">
        <v>348</v>
      </c>
      <c r="L438" s="24" t="s">
        <v>298</v>
      </c>
      <c r="M438" s="24" t="s">
        <v>186</v>
      </c>
      <c r="N438" s="24"/>
      <c r="O438" s="24"/>
      <c r="P438" s="24"/>
      <c r="Q438" s="24"/>
      <c r="R438" s="24"/>
      <c r="S438" s="21"/>
      <c r="T438" s="24"/>
      <c r="U438" s="24"/>
      <c r="V438" s="24"/>
      <c r="W438" s="24" t="s">
        <v>186</v>
      </c>
      <c r="X438" s="24"/>
      <c r="Y438" s="28">
        <f t="shared" si="142"/>
        <v>1</v>
      </c>
      <c r="Z438" s="24"/>
      <c r="AA438" s="91"/>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t="s">
        <v>757</v>
      </c>
      <c r="BF438" s="24" t="s">
        <v>757</v>
      </c>
      <c r="BG438" s="24" t="s">
        <v>757</v>
      </c>
      <c r="BH438" s="24"/>
      <c r="BI438" s="24"/>
      <c r="BJ438" s="24"/>
      <c r="BK438" s="24">
        <v>2</v>
      </c>
      <c r="BL438" s="24">
        <v>2</v>
      </c>
      <c r="BM438" s="24">
        <v>2</v>
      </c>
      <c r="BN438" s="24">
        <v>2</v>
      </c>
      <c r="BO438" s="24">
        <v>2</v>
      </c>
      <c r="BP438" s="24">
        <v>2</v>
      </c>
      <c r="BQ438" s="24">
        <v>2</v>
      </c>
      <c r="BR438" s="24">
        <v>2</v>
      </c>
      <c r="BS438" s="24">
        <v>2</v>
      </c>
      <c r="BT438" s="24">
        <v>2</v>
      </c>
      <c r="BU438" s="24">
        <v>2</v>
      </c>
      <c r="BV438" s="24">
        <v>2</v>
      </c>
      <c r="BW438" s="24">
        <v>2</v>
      </c>
      <c r="BX438" s="24">
        <v>2</v>
      </c>
      <c r="BY438" s="24">
        <v>2</v>
      </c>
      <c r="BZ438" s="24">
        <v>2</v>
      </c>
      <c r="CA438" s="24">
        <v>2</v>
      </c>
      <c r="CB438" s="24">
        <v>2</v>
      </c>
      <c r="CC438" s="24">
        <v>2</v>
      </c>
      <c r="CD438" s="24">
        <v>2</v>
      </c>
      <c r="CE438" s="24">
        <v>2</v>
      </c>
      <c r="CF438" s="24">
        <v>2</v>
      </c>
      <c r="CG438" s="24">
        <v>2</v>
      </c>
      <c r="CH438" s="24">
        <v>2</v>
      </c>
      <c r="CI438" s="24">
        <v>2</v>
      </c>
      <c r="CJ438" s="24">
        <v>2</v>
      </c>
      <c r="CK438" s="24">
        <v>2</v>
      </c>
      <c r="CL438" s="24">
        <v>2</v>
      </c>
      <c r="CM438" s="57">
        <f t="shared" si="151"/>
        <v>28</v>
      </c>
      <c r="CN438" s="67">
        <f t="shared" si="152"/>
        <v>1</v>
      </c>
      <c r="CO438" s="57">
        <f t="shared" si="153"/>
        <v>0</v>
      </c>
      <c r="CP438" s="67">
        <f t="shared" si="154"/>
        <v>0</v>
      </c>
      <c r="CQ438" s="57">
        <f t="shared" si="155"/>
        <v>0</v>
      </c>
      <c r="CR438" s="67">
        <f t="shared" si="156"/>
        <v>0</v>
      </c>
      <c r="CS438" s="57">
        <f t="shared" si="157"/>
        <v>2</v>
      </c>
      <c r="CT438" s="57" t="str">
        <f t="shared" si="143"/>
        <v>Đạt mục tiêu</v>
      </c>
    </row>
    <row r="439" spans="1:101" ht="34.5" hidden="1" customHeight="1">
      <c r="A439" s="21">
        <v>433</v>
      </c>
      <c r="B439" s="24"/>
      <c r="C439" s="182"/>
      <c r="D439" s="193"/>
      <c r="E439" s="182"/>
      <c r="F439" s="193"/>
      <c r="G439" s="18" t="s">
        <v>512</v>
      </c>
      <c r="H439" s="18" t="s">
        <v>1081</v>
      </c>
      <c r="I439" s="52" t="s">
        <v>780</v>
      </c>
      <c r="J439" s="24" t="s">
        <v>497</v>
      </c>
      <c r="K439" s="52" t="s">
        <v>348</v>
      </c>
      <c r="L439" s="24" t="s">
        <v>298</v>
      </c>
      <c r="M439" s="24" t="s">
        <v>186</v>
      </c>
      <c r="N439" s="24"/>
      <c r="O439" s="24"/>
      <c r="P439" s="24"/>
      <c r="Q439" s="24"/>
      <c r="R439" s="24"/>
      <c r="S439" s="21"/>
      <c r="T439" s="24"/>
      <c r="U439" s="24"/>
      <c r="V439" s="24"/>
      <c r="W439" s="24"/>
      <c r="X439" s="24" t="s">
        <v>186</v>
      </c>
      <c r="Y439" s="28">
        <f t="shared" si="142"/>
        <v>1</v>
      </c>
      <c r="Z439" s="24"/>
      <c r="AA439" s="91"/>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t="s">
        <v>757</v>
      </c>
      <c r="BI439" s="24" t="s">
        <v>757</v>
      </c>
      <c r="BJ439" s="24" t="s">
        <v>757</v>
      </c>
      <c r="BK439" s="24">
        <v>2</v>
      </c>
      <c r="BL439" s="24">
        <v>2</v>
      </c>
      <c r="BM439" s="24">
        <v>2</v>
      </c>
      <c r="BN439" s="24">
        <v>2</v>
      </c>
      <c r="BO439" s="24">
        <v>2</v>
      </c>
      <c r="BP439" s="24">
        <v>2</v>
      </c>
      <c r="BQ439" s="24">
        <v>2</v>
      </c>
      <c r="BR439" s="24">
        <v>2</v>
      </c>
      <c r="BS439" s="24">
        <v>2</v>
      </c>
      <c r="BT439" s="24">
        <v>2</v>
      </c>
      <c r="BU439" s="24">
        <v>2</v>
      </c>
      <c r="BV439" s="24">
        <v>2</v>
      </c>
      <c r="BW439" s="24">
        <v>2</v>
      </c>
      <c r="BX439" s="24">
        <v>2</v>
      </c>
      <c r="BY439" s="24">
        <v>2</v>
      </c>
      <c r="BZ439" s="24">
        <v>2</v>
      </c>
      <c r="CA439" s="24">
        <v>2</v>
      </c>
      <c r="CB439" s="24">
        <v>2</v>
      </c>
      <c r="CC439" s="24">
        <v>2</v>
      </c>
      <c r="CD439" s="24">
        <v>2</v>
      </c>
      <c r="CE439" s="24">
        <v>2</v>
      </c>
      <c r="CF439" s="24">
        <v>2</v>
      </c>
      <c r="CG439" s="24">
        <v>2</v>
      </c>
      <c r="CH439" s="24">
        <v>2</v>
      </c>
      <c r="CI439" s="24">
        <v>2</v>
      </c>
      <c r="CJ439" s="24">
        <v>2</v>
      </c>
      <c r="CK439" s="24">
        <v>2</v>
      </c>
      <c r="CL439" s="24">
        <v>2</v>
      </c>
      <c r="CM439" s="57">
        <f t="shared" si="151"/>
        <v>28</v>
      </c>
      <c r="CN439" s="67">
        <f t="shared" si="152"/>
        <v>1</v>
      </c>
      <c r="CO439" s="57">
        <f t="shared" si="153"/>
        <v>0</v>
      </c>
      <c r="CP439" s="67">
        <f t="shared" si="154"/>
        <v>0</v>
      </c>
      <c r="CQ439" s="57">
        <f t="shared" si="155"/>
        <v>0</v>
      </c>
      <c r="CR439" s="67">
        <f t="shared" si="156"/>
        <v>0</v>
      </c>
      <c r="CS439" s="57">
        <f t="shared" si="157"/>
        <v>2</v>
      </c>
      <c r="CT439" s="57" t="str">
        <f t="shared" si="143"/>
        <v>Đạt mục tiêu</v>
      </c>
    </row>
    <row r="440" spans="1:101" ht="29.25" customHeight="1">
      <c r="A440" s="21">
        <v>79</v>
      </c>
      <c r="B440" s="24">
        <v>532</v>
      </c>
      <c r="C440" s="181" t="s">
        <v>61</v>
      </c>
      <c r="D440" s="192"/>
      <c r="E440" s="181" t="s">
        <v>60</v>
      </c>
      <c r="F440" s="192"/>
      <c r="G440" s="7" t="s">
        <v>513</v>
      </c>
      <c r="H440" s="7" t="s">
        <v>1580</v>
      </c>
      <c r="I440" s="52" t="s">
        <v>780</v>
      </c>
      <c r="J440" s="24" t="s">
        <v>497</v>
      </c>
      <c r="K440" s="52" t="s">
        <v>348</v>
      </c>
      <c r="L440" s="24" t="s">
        <v>298</v>
      </c>
      <c r="M440" s="24" t="s">
        <v>186</v>
      </c>
      <c r="N440" s="24" t="s">
        <v>186</v>
      </c>
      <c r="O440" s="24"/>
      <c r="P440" s="24"/>
      <c r="Q440" s="24"/>
      <c r="R440" s="24"/>
      <c r="S440" s="21"/>
      <c r="T440" s="24"/>
      <c r="U440" s="24"/>
      <c r="V440" s="24"/>
      <c r="W440" s="24"/>
      <c r="X440" s="24"/>
      <c r="Y440" s="28">
        <f t="shared" si="142"/>
        <v>1</v>
      </c>
      <c r="Z440" s="24"/>
      <c r="AA440" s="91">
        <v>1</v>
      </c>
      <c r="AB440" s="24" t="s">
        <v>757</v>
      </c>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v>2</v>
      </c>
      <c r="BL440" s="24">
        <v>2</v>
      </c>
      <c r="BM440" s="24">
        <v>2</v>
      </c>
      <c r="BN440" s="57">
        <v>2</v>
      </c>
      <c r="BO440" s="57">
        <v>2</v>
      </c>
      <c r="BP440" s="24">
        <v>2</v>
      </c>
      <c r="BQ440" s="24">
        <v>2</v>
      </c>
      <c r="BR440" s="24">
        <v>2</v>
      </c>
      <c r="BS440" s="24">
        <v>2</v>
      </c>
      <c r="BT440" s="24">
        <v>2</v>
      </c>
      <c r="BU440" s="24">
        <v>2</v>
      </c>
      <c r="BV440" s="24">
        <v>2</v>
      </c>
      <c r="BW440" s="24">
        <v>2</v>
      </c>
      <c r="BX440" s="24">
        <v>2</v>
      </c>
      <c r="BY440" s="24">
        <v>2</v>
      </c>
      <c r="BZ440" s="24">
        <v>1</v>
      </c>
      <c r="CA440" s="24">
        <v>2</v>
      </c>
      <c r="CB440" s="24">
        <v>2</v>
      </c>
      <c r="CC440" s="57">
        <v>2</v>
      </c>
      <c r="CD440" s="57">
        <v>2</v>
      </c>
      <c r="CE440" s="57">
        <v>2</v>
      </c>
      <c r="CF440" s="24">
        <v>2</v>
      </c>
      <c r="CG440" s="24">
        <v>2</v>
      </c>
      <c r="CH440" s="24">
        <v>2</v>
      </c>
      <c r="CI440" s="24">
        <v>2</v>
      </c>
      <c r="CJ440" s="24">
        <v>2</v>
      </c>
      <c r="CK440" s="24">
        <v>1</v>
      </c>
      <c r="CL440" s="24">
        <v>1</v>
      </c>
      <c r="CM440" s="57">
        <f t="shared" si="151"/>
        <v>25</v>
      </c>
      <c r="CN440" s="67">
        <f t="shared" si="152"/>
        <v>0.8928571428571429</v>
      </c>
      <c r="CO440" s="57">
        <f t="shared" si="153"/>
        <v>3</v>
      </c>
      <c r="CP440" s="67">
        <f t="shared" si="154"/>
        <v>0.10714285714285714</v>
      </c>
      <c r="CQ440" s="57">
        <f t="shared" si="155"/>
        <v>0</v>
      </c>
      <c r="CR440" s="67">
        <f t="shared" si="156"/>
        <v>0</v>
      </c>
      <c r="CS440" s="57">
        <f t="shared" si="157"/>
        <v>1.8928571428571428</v>
      </c>
      <c r="CT440" s="57" t="str">
        <f t="shared" si="143"/>
        <v>Đạt mục tiêu</v>
      </c>
    </row>
    <row r="441" spans="1:101" ht="39.75" customHeight="1">
      <c r="A441" s="21">
        <v>80</v>
      </c>
      <c r="B441" s="24"/>
      <c r="C441" s="190"/>
      <c r="D441" s="192"/>
      <c r="E441" s="190"/>
      <c r="F441" s="192"/>
      <c r="G441" s="7" t="s">
        <v>514</v>
      </c>
      <c r="H441" s="144" t="s">
        <v>525</v>
      </c>
      <c r="I441" s="52" t="s">
        <v>780</v>
      </c>
      <c r="J441" s="24" t="s">
        <v>1636</v>
      </c>
      <c r="K441" s="52" t="s">
        <v>348</v>
      </c>
      <c r="L441" s="24" t="s">
        <v>298</v>
      </c>
      <c r="M441" s="24" t="s">
        <v>186</v>
      </c>
      <c r="N441" s="24" t="s">
        <v>186</v>
      </c>
      <c r="O441" s="24"/>
      <c r="P441" s="24"/>
      <c r="Q441" s="24"/>
      <c r="R441" s="24"/>
      <c r="S441" s="21"/>
      <c r="T441" s="24"/>
      <c r="U441" s="24"/>
      <c r="V441" s="24"/>
      <c r="W441" s="24"/>
      <c r="X441" s="24"/>
      <c r="Y441" s="28">
        <f t="shared" si="142"/>
        <v>1</v>
      </c>
      <c r="Z441" s="24"/>
      <c r="AA441" s="91"/>
      <c r="AB441" s="24"/>
      <c r="AC441" s="24" t="s">
        <v>754</v>
      </c>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v>2</v>
      </c>
      <c r="BL441" s="24">
        <v>2</v>
      </c>
      <c r="BM441" s="24">
        <v>2</v>
      </c>
      <c r="BN441" s="57">
        <v>2</v>
      </c>
      <c r="BO441" s="57">
        <v>2</v>
      </c>
      <c r="BP441" s="24">
        <v>2</v>
      </c>
      <c r="BQ441" s="24">
        <v>2</v>
      </c>
      <c r="BR441" s="24">
        <v>2</v>
      </c>
      <c r="BS441" s="24">
        <v>2</v>
      </c>
      <c r="BT441" s="24">
        <v>2</v>
      </c>
      <c r="BU441" s="24">
        <v>2</v>
      </c>
      <c r="BV441" s="24">
        <v>2</v>
      </c>
      <c r="BW441" s="24">
        <v>2</v>
      </c>
      <c r="BX441" s="24">
        <v>2</v>
      </c>
      <c r="BY441" s="24">
        <v>2</v>
      </c>
      <c r="BZ441" s="24">
        <v>1</v>
      </c>
      <c r="CA441" s="24">
        <v>2</v>
      </c>
      <c r="CB441" s="24">
        <v>2</v>
      </c>
      <c r="CC441" s="57">
        <v>2</v>
      </c>
      <c r="CD441" s="57">
        <v>2</v>
      </c>
      <c r="CE441" s="57">
        <v>2</v>
      </c>
      <c r="CF441" s="24">
        <v>2</v>
      </c>
      <c r="CG441" s="24">
        <v>2</v>
      </c>
      <c r="CH441" s="24">
        <v>2</v>
      </c>
      <c r="CI441" s="24">
        <v>2</v>
      </c>
      <c r="CJ441" s="24">
        <v>2</v>
      </c>
      <c r="CK441" s="24">
        <v>1</v>
      </c>
      <c r="CL441" s="24">
        <v>1</v>
      </c>
      <c r="CM441" s="57">
        <f t="shared" si="151"/>
        <v>25</v>
      </c>
      <c r="CN441" s="67">
        <f t="shared" si="152"/>
        <v>0.8928571428571429</v>
      </c>
      <c r="CO441" s="57">
        <f t="shared" si="153"/>
        <v>3</v>
      </c>
      <c r="CP441" s="67">
        <f t="shared" si="154"/>
        <v>0.10714285714285714</v>
      </c>
      <c r="CQ441" s="57">
        <f t="shared" si="155"/>
        <v>0</v>
      </c>
      <c r="CR441" s="67">
        <f t="shared" si="156"/>
        <v>0</v>
      </c>
      <c r="CS441" s="57">
        <f t="shared" si="157"/>
        <v>1.8928571428571428</v>
      </c>
      <c r="CT441" s="57" t="str">
        <f t="shared" si="143"/>
        <v>Đạt mục tiêu</v>
      </c>
    </row>
    <row r="442" spans="1:101" ht="40.5" customHeight="1">
      <c r="A442" s="21">
        <v>81</v>
      </c>
      <c r="B442" s="24"/>
      <c r="C442" s="190"/>
      <c r="D442" s="192"/>
      <c r="E442" s="190"/>
      <c r="F442" s="192"/>
      <c r="G442" s="7" t="s">
        <v>1101</v>
      </c>
      <c r="H442" s="144" t="s">
        <v>1261</v>
      </c>
      <c r="I442" s="52" t="s">
        <v>780</v>
      </c>
      <c r="J442" s="24" t="s">
        <v>1636</v>
      </c>
      <c r="K442" s="52" t="s">
        <v>348</v>
      </c>
      <c r="L442" s="24" t="s">
        <v>298</v>
      </c>
      <c r="M442" s="24" t="s">
        <v>186</v>
      </c>
      <c r="N442" s="24" t="s">
        <v>186</v>
      </c>
      <c r="O442" s="24"/>
      <c r="P442" s="24"/>
      <c r="Q442" s="24"/>
      <c r="R442" s="24"/>
      <c r="S442" s="21"/>
      <c r="T442" s="24"/>
      <c r="U442" s="24"/>
      <c r="V442" s="24"/>
      <c r="W442" s="24"/>
      <c r="X442" s="24"/>
      <c r="Y442" s="28">
        <f t="shared" si="142"/>
        <v>1</v>
      </c>
      <c r="Z442" s="24"/>
      <c r="AA442" s="91">
        <v>1</v>
      </c>
      <c r="AB442" s="24" t="s">
        <v>754</v>
      </c>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v>2</v>
      </c>
      <c r="BL442" s="24">
        <v>2</v>
      </c>
      <c r="BM442" s="24">
        <v>2</v>
      </c>
      <c r="BN442" s="57">
        <v>2</v>
      </c>
      <c r="BO442" s="57">
        <v>2</v>
      </c>
      <c r="BP442" s="24">
        <v>2</v>
      </c>
      <c r="BQ442" s="24">
        <v>2</v>
      </c>
      <c r="BR442" s="24">
        <v>2</v>
      </c>
      <c r="BS442" s="24">
        <v>2</v>
      </c>
      <c r="BT442" s="24">
        <v>2</v>
      </c>
      <c r="BU442" s="24">
        <v>2</v>
      </c>
      <c r="BV442" s="24">
        <v>2</v>
      </c>
      <c r="BW442" s="24">
        <v>2</v>
      </c>
      <c r="BX442" s="24">
        <v>2</v>
      </c>
      <c r="BY442" s="24">
        <v>2</v>
      </c>
      <c r="BZ442" s="24">
        <v>1</v>
      </c>
      <c r="CA442" s="24">
        <v>2</v>
      </c>
      <c r="CB442" s="24">
        <v>2</v>
      </c>
      <c r="CC442" s="57">
        <v>2</v>
      </c>
      <c r="CD442" s="57">
        <v>2</v>
      </c>
      <c r="CE442" s="57">
        <v>2</v>
      </c>
      <c r="CF442" s="24">
        <v>2</v>
      </c>
      <c r="CG442" s="24">
        <v>2</v>
      </c>
      <c r="CH442" s="24">
        <v>2</v>
      </c>
      <c r="CI442" s="24">
        <v>2</v>
      </c>
      <c r="CJ442" s="24">
        <v>2</v>
      </c>
      <c r="CK442" s="24">
        <v>1</v>
      </c>
      <c r="CL442" s="24">
        <v>1</v>
      </c>
      <c r="CM442" s="57">
        <f t="shared" si="151"/>
        <v>25</v>
      </c>
      <c r="CN442" s="67">
        <f t="shared" si="152"/>
        <v>0.8928571428571429</v>
      </c>
      <c r="CO442" s="57">
        <f t="shared" si="153"/>
        <v>3</v>
      </c>
      <c r="CP442" s="67">
        <f t="shared" si="154"/>
        <v>0.10714285714285714</v>
      </c>
      <c r="CQ442" s="57">
        <f t="shared" si="155"/>
        <v>0</v>
      </c>
      <c r="CR442" s="67">
        <f t="shared" si="156"/>
        <v>0</v>
      </c>
      <c r="CS442" s="57">
        <f t="shared" si="157"/>
        <v>1.8928571428571428</v>
      </c>
      <c r="CT442" s="57" t="str">
        <f>IF(CS442&gt;=1.6,"Đạt mục tiêu",IF(CS442&gt;=1,"Cần cố gắng","Chưa đạt"))</f>
        <v>Đạt mục tiêu</v>
      </c>
      <c r="CW442" s="1" t="s">
        <v>1636</v>
      </c>
    </row>
    <row r="443" spans="1:101" ht="60" hidden="1" customHeight="1">
      <c r="A443" s="21">
        <v>437</v>
      </c>
      <c r="B443" s="24"/>
      <c r="C443" s="190"/>
      <c r="D443" s="192"/>
      <c r="E443" s="190"/>
      <c r="F443" s="192"/>
      <c r="G443" s="7" t="s">
        <v>515</v>
      </c>
      <c r="H443" s="144" t="s">
        <v>526</v>
      </c>
      <c r="I443" s="52" t="s">
        <v>780</v>
      </c>
      <c r="J443" s="24" t="s">
        <v>1636</v>
      </c>
      <c r="K443" s="52" t="s">
        <v>348</v>
      </c>
      <c r="L443" s="24" t="s">
        <v>298</v>
      </c>
      <c r="M443" s="24" t="s">
        <v>186</v>
      </c>
      <c r="N443" s="24"/>
      <c r="O443" s="24"/>
      <c r="P443" s="24" t="s">
        <v>186</v>
      </c>
      <c r="Q443" s="24"/>
      <c r="R443" s="24"/>
      <c r="S443" s="21"/>
      <c r="T443" s="24"/>
      <c r="U443" s="24"/>
      <c r="V443" s="24"/>
      <c r="W443" s="24"/>
      <c r="X443" s="24"/>
      <c r="Y443" s="28">
        <f t="shared" si="142"/>
        <v>1</v>
      </c>
      <c r="Z443" s="24"/>
      <c r="AA443" s="91"/>
      <c r="AB443" s="24"/>
      <c r="AC443" s="24"/>
      <c r="AD443" s="24"/>
      <c r="AE443" s="24"/>
      <c r="AF443" s="24"/>
      <c r="AG443" s="24"/>
      <c r="AH443" s="24" t="s">
        <v>754</v>
      </c>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v>2</v>
      </c>
      <c r="BL443" s="24">
        <v>2</v>
      </c>
      <c r="BM443" s="24">
        <v>2</v>
      </c>
      <c r="BN443" s="24">
        <v>2</v>
      </c>
      <c r="BO443" s="24">
        <v>2</v>
      </c>
      <c r="BP443" s="24">
        <v>2</v>
      </c>
      <c r="BQ443" s="24">
        <v>2</v>
      </c>
      <c r="BR443" s="24">
        <v>2</v>
      </c>
      <c r="BS443" s="24">
        <v>2</v>
      </c>
      <c r="BT443" s="24">
        <v>2</v>
      </c>
      <c r="BU443" s="24">
        <v>2</v>
      </c>
      <c r="BV443" s="24">
        <v>2</v>
      </c>
      <c r="BW443" s="24">
        <v>2</v>
      </c>
      <c r="BX443" s="24">
        <v>1</v>
      </c>
      <c r="BY443" s="24">
        <v>2</v>
      </c>
      <c r="BZ443" s="24">
        <v>1</v>
      </c>
      <c r="CA443" s="24">
        <v>2</v>
      </c>
      <c r="CB443" s="24">
        <v>2</v>
      </c>
      <c r="CC443" s="24">
        <v>1</v>
      </c>
      <c r="CD443" s="24">
        <v>1</v>
      </c>
      <c r="CE443" s="24">
        <v>1</v>
      </c>
      <c r="CF443" s="24">
        <v>2</v>
      </c>
      <c r="CG443" s="24">
        <v>2</v>
      </c>
      <c r="CH443" s="24">
        <v>2</v>
      </c>
      <c r="CI443" s="24">
        <v>2</v>
      </c>
      <c r="CJ443" s="24">
        <v>2</v>
      </c>
      <c r="CK443" s="24">
        <v>1</v>
      </c>
      <c r="CL443" s="24">
        <v>1</v>
      </c>
      <c r="CM443" s="57">
        <f t="shared" si="151"/>
        <v>21</v>
      </c>
      <c r="CN443" s="67">
        <f t="shared" si="152"/>
        <v>0.75</v>
      </c>
      <c r="CO443" s="57">
        <f t="shared" si="153"/>
        <v>7</v>
      </c>
      <c r="CP443" s="67">
        <f t="shared" si="154"/>
        <v>0.25</v>
      </c>
      <c r="CQ443" s="57">
        <f t="shared" si="155"/>
        <v>0</v>
      </c>
      <c r="CR443" s="67">
        <f t="shared" si="156"/>
        <v>0</v>
      </c>
      <c r="CS443" s="57">
        <f t="shared" si="157"/>
        <v>1.75</v>
      </c>
      <c r="CT443" s="57" t="str">
        <f t="shared" si="143"/>
        <v>Đạt mục tiêu</v>
      </c>
    </row>
    <row r="444" spans="1:101" ht="41.25" hidden="1" customHeight="1">
      <c r="A444" s="21">
        <v>438</v>
      </c>
      <c r="B444" s="24"/>
      <c r="C444" s="190"/>
      <c r="D444" s="192"/>
      <c r="E444" s="190"/>
      <c r="F444" s="192"/>
      <c r="G444" s="7" t="s">
        <v>516</v>
      </c>
      <c r="H444" s="144" t="s">
        <v>527</v>
      </c>
      <c r="I444" s="52" t="s">
        <v>780</v>
      </c>
      <c r="J444" s="24" t="s">
        <v>1636</v>
      </c>
      <c r="K444" s="52" t="s">
        <v>348</v>
      </c>
      <c r="L444" s="24" t="s">
        <v>298</v>
      </c>
      <c r="M444" s="24" t="s">
        <v>186</v>
      </c>
      <c r="N444" s="24"/>
      <c r="O444" s="24"/>
      <c r="P444" s="24"/>
      <c r="Q444" s="24" t="s">
        <v>186</v>
      </c>
      <c r="R444" s="24"/>
      <c r="S444" s="21"/>
      <c r="T444" s="24"/>
      <c r="U444" s="24"/>
      <c r="V444" s="24"/>
      <c r="W444" s="24"/>
      <c r="X444" s="24"/>
      <c r="Y444" s="28">
        <f t="shared" si="142"/>
        <v>1</v>
      </c>
      <c r="Z444" s="24"/>
      <c r="AA444" s="93">
        <v>1</v>
      </c>
      <c r="AB444" s="24"/>
      <c r="AC444" s="24"/>
      <c r="AD444" s="24"/>
      <c r="AE444" s="24"/>
      <c r="AF444" s="24"/>
      <c r="AG444" s="24"/>
      <c r="AH444" s="24"/>
      <c r="AI444" s="24"/>
      <c r="AJ444" s="24" t="s">
        <v>754</v>
      </c>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v>2</v>
      </c>
      <c r="BL444" s="24">
        <v>2</v>
      </c>
      <c r="BM444" s="24">
        <v>2</v>
      </c>
      <c r="BN444" s="24">
        <v>2</v>
      </c>
      <c r="BO444" s="24">
        <v>2</v>
      </c>
      <c r="BP444" s="24">
        <v>2</v>
      </c>
      <c r="BQ444" s="24">
        <v>2</v>
      </c>
      <c r="BR444" s="24">
        <v>2</v>
      </c>
      <c r="BS444" s="24">
        <v>2</v>
      </c>
      <c r="BT444" s="24">
        <v>2</v>
      </c>
      <c r="BU444" s="24">
        <v>2</v>
      </c>
      <c r="BV444" s="24">
        <v>2</v>
      </c>
      <c r="BW444" s="24">
        <v>2</v>
      </c>
      <c r="BX444" s="24">
        <v>2</v>
      </c>
      <c r="BY444" s="24">
        <v>2</v>
      </c>
      <c r="BZ444" s="24">
        <v>1</v>
      </c>
      <c r="CA444" s="24">
        <v>2</v>
      </c>
      <c r="CB444" s="24">
        <v>2</v>
      </c>
      <c r="CC444" s="24">
        <v>2</v>
      </c>
      <c r="CD444" s="24">
        <v>2</v>
      </c>
      <c r="CE444" s="24">
        <v>2</v>
      </c>
      <c r="CF444" s="24">
        <v>2</v>
      </c>
      <c r="CG444" s="24">
        <v>2</v>
      </c>
      <c r="CH444" s="24">
        <v>2</v>
      </c>
      <c r="CI444" s="24">
        <v>2</v>
      </c>
      <c r="CJ444" s="24">
        <v>2</v>
      </c>
      <c r="CK444" s="24">
        <v>1</v>
      </c>
      <c r="CL444" s="24">
        <v>1</v>
      </c>
      <c r="CM444" s="57">
        <f t="shared" si="151"/>
        <v>25</v>
      </c>
      <c r="CN444" s="67">
        <f t="shared" si="152"/>
        <v>0.8928571428571429</v>
      </c>
      <c r="CO444" s="57">
        <f t="shared" si="153"/>
        <v>3</v>
      </c>
      <c r="CP444" s="67">
        <f t="shared" si="154"/>
        <v>0.10714285714285714</v>
      </c>
      <c r="CQ444" s="57">
        <f t="shared" si="155"/>
        <v>0</v>
      </c>
      <c r="CR444" s="67">
        <f t="shared" si="156"/>
        <v>0</v>
      </c>
      <c r="CS444" s="57">
        <f t="shared" si="157"/>
        <v>1.8928571428571428</v>
      </c>
      <c r="CT444" s="57" t="str">
        <f t="shared" si="143"/>
        <v>Đạt mục tiêu</v>
      </c>
    </row>
    <row r="445" spans="1:101" ht="60.75" hidden="1" customHeight="1">
      <c r="A445" s="21">
        <v>439</v>
      </c>
      <c r="B445" s="24"/>
      <c r="C445" s="190"/>
      <c r="D445" s="192"/>
      <c r="E445" s="190"/>
      <c r="F445" s="192"/>
      <c r="G445" s="7" t="s">
        <v>517</v>
      </c>
      <c r="H445" s="144" t="s">
        <v>1581</v>
      </c>
      <c r="I445" s="52" t="s">
        <v>780</v>
      </c>
      <c r="J445" s="24" t="s">
        <v>1636</v>
      </c>
      <c r="K445" s="52" t="s">
        <v>348</v>
      </c>
      <c r="L445" s="24" t="s">
        <v>298</v>
      </c>
      <c r="M445" s="24" t="s">
        <v>186</v>
      </c>
      <c r="N445" s="24"/>
      <c r="O445" s="24"/>
      <c r="P445" s="24"/>
      <c r="Q445" s="24" t="s">
        <v>186</v>
      </c>
      <c r="R445" s="24"/>
      <c r="S445" s="21"/>
      <c r="T445" s="24"/>
      <c r="U445" s="24"/>
      <c r="V445" s="24"/>
      <c r="W445" s="24"/>
      <c r="X445" s="24"/>
      <c r="Y445" s="28">
        <f t="shared" si="142"/>
        <v>1</v>
      </c>
      <c r="Z445" s="24"/>
      <c r="AA445" s="91"/>
      <c r="AB445" s="24"/>
      <c r="AC445" s="24"/>
      <c r="AD445" s="24"/>
      <c r="AE445" s="24"/>
      <c r="AF445" s="24"/>
      <c r="AG445" s="24"/>
      <c r="AH445" s="24"/>
      <c r="AI445" s="24"/>
      <c r="AJ445" s="24"/>
      <c r="AK445" s="24" t="s">
        <v>754</v>
      </c>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v>2</v>
      </c>
      <c r="BL445" s="24">
        <v>2</v>
      </c>
      <c r="BM445" s="24">
        <v>2</v>
      </c>
      <c r="BN445" s="24">
        <v>2</v>
      </c>
      <c r="BO445" s="24">
        <v>2</v>
      </c>
      <c r="BP445" s="24">
        <v>2</v>
      </c>
      <c r="BQ445" s="24">
        <v>2</v>
      </c>
      <c r="BR445" s="24">
        <v>2</v>
      </c>
      <c r="BS445" s="24">
        <v>2</v>
      </c>
      <c r="BT445" s="24">
        <v>2</v>
      </c>
      <c r="BU445" s="24">
        <v>2</v>
      </c>
      <c r="BV445" s="24">
        <v>2</v>
      </c>
      <c r="BW445" s="24">
        <v>2</v>
      </c>
      <c r="BX445" s="24">
        <v>2</v>
      </c>
      <c r="BY445" s="24">
        <v>2</v>
      </c>
      <c r="BZ445" s="24">
        <v>2</v>
      </c>
      <c r="CA445" s="24">
        <v>2</v>
      </c>
      <c r="CB445" s="24">
        <v>2</v>
      </c>
      <c r="CC445" s="24">
        <v>2</v>
      </c>
      <c r="CD445" s="24">
        <v>2</v>
      </c>
      <c r="CE445" s="24">
        <v>2</v>
      </c>
      <c r="CF445" s="24">
        <v>2</v>
      </c>
      <c r="CG445" s="24">
        <v>2</v>
      </c>
      <c r="CH445" s="24">
        <v>2</v>
      </c>
      <c r="CI445" s="24">
        <v>2</v>
      </c>
      <c r="CJ445" s="24">
        <v>2</v>
      </c>
      <c r="CK445" s="24">
        <v>2</v>
      </c>
      <c r="CL445" s="24">
        <v>2</v>
      </c>
      <c r="CM445" s="57">
        <f t="shared" si="151"/>
        <v>28</v>
      </c>
      <c r="CN445" s="67">
        <f t="shared" si="152"/>
        <v>1</v>
      </c>
      <c r="CO445" s="57">
        <f t="shared" si="153"/>
        <v>0</v>
      </c>
      <c r="CP445" s="67">
        <f t="shared" si="154"/>
        <v>0</v>
      </c>
      <c r="CQ445" s="57">
        <f t="shared" si="155"/>
        <v>0</v>
      </c>
      <c r="CR445" s="67">
        <f t="shared" si="156"/>
        <v>0</v>
      </c>
      <c r="CS445" s="57">
        <f t="shared" si="157"/>
        <v>2</v>
      </c>
      <c r="CT445" s="57" t="str">
        <f t="shared" si="143"/>
        <v>Đạt mục tiêu</v>
      </c>
    </row>
    <row r="446" spans="1:101" ht="54.75" hidden="1" customHeight="1">
      <c r="A446" s="21">
        <v>440</v>
      </c>
      <c r="B446" s="24"/>
      <c r="C446" s="190"/>
      <c r="D446" s="192"/>
      <c r="E446" s="190"/>
      <c r="F446" s="192"/>
      <c r="G446" s="7" t="s">
        <v>1582</v>
      </c>
      <c r="H446" s="7" t="s">
        <v>1583</v>
      </c>
      <c r="I446" s="52" t="s">
        <v>780</v>
      </c>
      <c r="J446" s="24" t="s">
        <v>497</v>
      </c>
      <c r="K446" s="52" t="s">
        <v>348</v>
      </c>
      <c r="L446" s="24" t="s">
        <v>298</v>
      </c>
      <c r="M446" s="24" t="s">
        <v>186</v>
      </c>
      <c r="N446" s="24"/>
      <c r="O446" s="24"/>
      <c r="P446" s="24"/>
      <c r="Q446" s="24"/>
      <c r="R446" s="24" t="s">
        <v>186</v>
      </c>
      <c r="S446" s="21"/>
      <c r="T446" s="24"/>
      <c r="U446" s="24"/>
      <c r="V446" s="24"/>
      <c r="W446" s="24"/>
      <c r="X446" s="24"/>
      <c r="Y446" s="28">
        <f t="shared" si="142"/>
        <v>1</v>
      </c>
      <c r="Z446" s="24"/>
      <c r="AA446" s="91"/>
      <c r="AB446" s="24"/>
      <c r="AC446" s="24"/>
      <c r="AD446" s="24"/>
      <c r="AE446" s="24"/>
      <c r="AF446" s="24"/>
      <c r="AG446" s="24"/>
      <c r="AH446" s="24"/>
      <c r="AI446" s="24"/>
      <c r="AJ446" s="24"/>
      <c r="AK446" s="24"/>
      <c r="AL446" s="24"/>
      <c r="AM446" s="24"/>
      <c r="AN446" s="24" t="s">
        <v>757</v>
      </c>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v>2</v>
      </c>
      <c r="BL446" s="24">
        <v>2</v>
      </c>
      <c r="BM446" s="24">
        <v>2</v>
      </c>
      <c r="BN446" s="24">
        <v>2</v>
      </c>
      <c r="BO446" s="24">
        <v>2</v>
      </c>
      <c r="BP446" s="24">
        <v>2</v>
      </c>
      <c r="BQ446" s="24">
        <v>2</v>
      </c>
      <c r="BR446" s="24">
        <v>2</v>
      </c>
      <c r="BS446" s="24">
        <v>2</v>
      </c>
      <c r="BT446" s="24">
        <v>2</v>
      </c>
      <c r="BU446" s="24">
        <v>2</v>
      </c>
      <c r="BV446" s="24">
        <v>2</v>
      </c>
      <c r="BW446" s="24">
        <v>2</v>
      </c>
      <c r="BX446" s="24">
        <v>2</v>
      </c>
      <c r="BY446" s="24">
        <v>2</v>
      </c>
      <c r="BZ446" s="24">
        <v>2</v>
      </c>
      <c r="CA446" s="24">
        <v>2</v>
      </c>
      <c r="CB446" s="24">
        <v>2</v>
      </c>
      <c r="CC446" s="24">
        <v>2</v>
      </c>
      <c r="CD446" s="24">
        <v>2</v>
      </c>
      <c r="CE446" s="24">
        <v>2</v>
      </c>
      <c r="CF446" s="24">
        <v>2</v>
      </c>
      <c r="CG446" s="24">
        <v>2</v>
      </c>
      <c r="CH446" s="24">
        <v>2</v>
      </c>
      <c r="CI446" s="24">
        <v>2</v>
      </c>
      <c r="CJ446" s="24">
        <v>2</v>
      </c>
      <c r="CK446" s="24">
        <v>2</v>
      </c>
      <c r="CL446" s="24">
        <v>2</v>
      </c>
      <c r="CM446" s="57">
        <f t="shared" si="151"/>
        <v>28</v>
      </c>
      <c r="CN446" s="67">
        <f t="shared" si="152"/>
        <v>1</v>
      </c>
      <c r="CO446" s="57">
        <f t="shared" si="153"/>
        <v>0</v>
      </c>
      <c r="CP446" s="67">
        <f t="shared" si="154"/>
        <v>0</v>
      </c>
      <c r="CQ446" s="57">
        <f t="shared" si="155"/>
        <v>0</v>
      </c>
      <c r="CR446" s="67">
        <f t="shared" si="156"/>
        <v>0</v>
      </c>
      <c r="CS446" s="57">
        <f t="shared" si="157"/>
        <v>2</v>
      </c>
      <c r="CT446" s="57" t="str">
        <f t="shared" si="143"/>
        <v>Đạt mục tiêu</v>
      </c>
    </row>
    <row r="447" spans="1:101" ht="54.75" hidden="1" customHeight="1">
      <c r="A447" s="21">
        <v>441</v>
      </c>
      <c r="B447" s="24"/>
      <c r="C447" s="190"/>
      <c r="D447" s="192"/>
      <c r="E447" s="190"/>
      <c r="F447" s="192"/>
      <c r="G447" s="7" t="s">
        <v>1602</v>
      </c>
      <c r="H447" s="144" t="s">
        <v>1601</v>
      </c>
      <c r="I447" s="52" t="s">
        <v>780</v>
      </c>
      <c r="J447" s="24" t="s">
        <v>1636</v>
      </c>
      <c r="K447" s="52" t="s">
        <v>348</v>
      </c>
      <c r="L447" s="24" t="s">
        <v>298</v>
      </c>
      <c r="M447" s="24" t="s">
        <v>186</v>
      </c>
      <c r="N447" s="24"/>
      <c r="O447" s="24"/>
      <c r="P447" s="24"/>
      <c r="Q447" s="24"/>
      <c r="R447" s="24" t="s">
        <v>186</v>
      </c>
      <c r="S447" s="21"/>
      <c r="T447" s="24"/>
      <c r="U447" s="24"/>
      <c r="V447" s="24"/>
      <c r="W447" s="24"/>
      <c r="X447" s="24"/>
      <c r="Y447" s="28">
        <f t="shared" si="142"/>
        <v>1</v>
      </c>
      <c r="Z447" s="24"/>
      <c r="AA447" s="91"/>
      <c r="AB447" s="24"/>
      <c r="AC447" s="24"/>
      <c r="AD447" s="24"/>
      <c r="AE447" s="24"/>
      <c r="AF447" s="24"/>
      <c r="AG447" s="24"/>
      <c r="AH447" s="24"/>
      <c r="AI447" s="24"/>
      <c r="AJ447" s="24"/>
      <c r="AK447" s="24"/>
      <c r="AL447" s="24"/>
      <c r="AM447" s="24"/>
      <c r="AN447" s="24"/>
      <c r="AO447" s="24"/>
      <c r="AP447" s="24" t="s">
        <v>754</v>
      </c>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57"/>
      <c r="CN447" s="67"/>
      <c r="CO447" s="57"/>
      <c r="CP447" s="67"/>
      <c r="CQ447" s="57"/>
      <c r="CR447" s="67"/>
      <c r="CS447" s="57"/>
      <c r="CT447" s="57"/>
    </row>
    <row r="448" spans="1:101" ht="42.75" hidden="1" customHeight="1">
      <c r="A448" s="21">
        <v>442</v>
      </c>
      <c r="B448" s="24"/>
      <c r="C448" s="190"/>
      <c r="D448" s="192"/>
      <c r="E448" s="190"/>
      <c r="F448" s="192"/>
      <c r="G448" s="7" t="s">
        <v>520</v>
      </c>
      <c r="H448" s="144" t="s">
        <v>530</v>
      </c>
      <c r="I448" s="52" t="s">
        <v>780</v>
      </c>
      <c r="J448" s="24" t="s">
        <v>1636</v>
      </c>
      <c r="K448" s="52" t="s">
        <v>348</v>
      </c>
      <c r="L448" s="24" t="s">
        <v>298</v>
      </c>
      <c r="M448" s="24" t="s">
        <v>186</v>
      </c>
      <c r="N448" s="24"/>
      <c r="O448" s="24"/>
      <c r="P448" s="24"/>
      <c r="Q448" s="24"/>
      <c r="R448" s="24"/>
      <c r="S448" s="21"/>
      <c r="T448" s="24"/>
      <c r="U448" s="24" t="s">
        <v>186</v>
      </c>
      <c r="V448" s="24"/>
      <c r="W448" s="24"/>
      <c r="X448" s="24"/>
      <c r="Y448" s="28">
        <f t="shared" si="142"/>
        <v>1</v>
      </c>
      <c r="Z448" s="24"/>
      <c r="AA448" s="91"/>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t="s">
        <v>754</v>
      </c>
      <c r="AY448" s="24"/>
      <c r="AZ448" s="24"/>
      <c r="BA448" s="24"/>
      <c r="BB448" s="24"/>
      <c r="BC448" s="24"/>
      <c r="BD448" s="24"/>
      <c r="BE448" s="24"/>
      <c r="BF448" s="24"/>
      <c r="BG448" s="24"/>
      <c r="BH448" s="24"/>
      <c r="BI448" s="24"/>
      <c r="BJ448" s="24"/>
      <c r="BK448" s="24">
        <v>2</v>
      </c>
      <c r="BL448" s="24">
        <v>2</v>
      </c>
      <c r="BM448" s="24">
        <v>2</v>
      </c>
      <c r="BN448" s="24">
        <v>2</v>
      </c>
      <c r="BO448" s="24">
        <v>2</v>
      </c>
      <c r="BP448" s="24">
        <v>2</v>
      </c>
      <c r="BQ448" s="24">
        <v>2</v>
      </c>
      <c r="BR448" s="24">
        <v>2</v>
      </c>
      <c r="BS448" s="24">
        <v>2</v>
      </c>
      <c r="BT448" s="24">
        <v>2</v>
      </c>
      <c r="BU448" s="24">
        <v>2</v>
      </c>
      <c r="BV448" s="24">
        <v>2</v>
      </c>
      <c r="BW448" s="24">
        <v>2</v>
      </c>
      <c r="BX448" s="24">
        <v>2</v>
      </c>
      <c r="BY448" s="24">
        <v>2</v>
      </c>
      <c r="BZ448" s="24">
        <v>1</v>
      </c>
      <c r="CA448" s="24">
        <v>2</v>
      </c>
      <c r="CB448" s="24">
        <v>2</v>
      </c>
      <c r="CC448" s="24">
        <v>2</v>
      </c>
      <c r="CD448" s="24">
        <v>2</v>
      </c>
      <c r="CE448" s="24">
        <v>2</v>
      </c>
      <c r="CF448" s="24">
        <v>2</v>
      </c>
      <c r="CG448" s="24">
        <v>2</v>
      </c>
      <c r="CH448" s="24">
        <v>2</v>
      </c>
      <c r="CI448" s="24">
        <v>2</v>
      </c>
      <c r="CJ448" s="24">
        <v>2</v>
      </c>
      <c r="CK448" s="24">
        <v>1</v>
      </c>
      <c r="CL448" s="24">
        <v>2</v>
      </c>
      <c r="CM448" s="57">
        <f t="shared" si="151"/>
        <v>26</v>
      </c>
      <c r="CN448" s="67">
        <f t="shared" si="152"/>
        <v>0.9285714285714286</v>
      </c>
      <c r="CO448" s="57">
        <f t="shared" si="153"/>
        <v>2</v>
      </c>
      <c r="CP448" s="67">
        <f t="shared" si="154"/>
        <v>7.1428571428571425E-2</v>
      </c>
      <c r="CQ448" s="57">
        <f t="shared" si="155"/>
        <v>0</v>
      </c>
      <c r="CR448" s="67">
        <f t="shared" si="156"/>
        <v>0</v>
      </c>
      <c r="CS448" s="57">
        <f t="shared" si="157"/>
        <v>1.9285714285714286</v>
      </c>
      <c r="CT448" s="57" t="str">
        <f t="shared" si="143"/>
        <v>Đạt mục tiêu</v>
      </c>
    </row>
    <row r="449" spans="1:98" ht="42.75" hidden="1" customHeight="1">
      <c r="A449" s="21">
        <v>443</v>
      </c>
      <c r="B449" s="24"/>
      <c r="C449" s="190"/>
      <c r="D449" s="192"/>
      <c r="E449" s="190"/>
      <c r="F449" s="192"/>
      <c r="G449" s="7" t="s">
        <v>1291</v>
      </c>
      <c r="H449" s="144" t="s">
        <v>1292</v>
      </c>
      <c r="I449" s="52" t="s">
        <v>780</v>
      </c>
      <c r="J449" s="24" t="s">
        <v>1636</v>
      </c>
      <c r="K449" s="52" t="s">
        <v>348</v>
      </c>
      <c r="L449" s="24" t="s">
        <v>298</v>
      </c>
      <c r="M449" s="24" t="s">
        <v>186</v>
      </c>
      <c r="N449" s="24"/>
      <c r="O449" s="24"/>
      <c r="P449" s="24"/>
      <c r="Q449" s="24"/>
      <c r="R449" s="24"/>
      <c r="S449" s="21" t="s">
        <v>186</v>
      </c>
      <c r="T449" s="24"/>
      <c r="U449" s="24"/>
      <c r="V449" s="24"/>
      <c r="W449" s="24"/>
      <c r="X449" s="24"/>
      <c r="Y449" s="28">
        <f t="shared" si="142"/>
        <v>1</v>
      </c>
      <c r="Z449" s="24"/>
      <c r="AA449" s="91">
        <v>1</v>
      </c>
      <c r="AB449" s="24"/>
      <c r="AC449" s="24"/>
      <c r="AD449" s="24"/>
      <c r="AE449" s="24"/>
      <c r="AF449" s="24"/>
      <c r="AG449" s="24"/>
      <c r="AH449" s="24"/>
      <c r="AI449" s="24"/>
      <c r="AJ449" s="24"/>
      <c r="AK449" s="24"/>
      <c r="AL449" s="24"/>
      <c r="AM449" s="24"/>
      <c r="AN449" s="24"/>
      <c r="AO449" s="24"/>
      <c r="AP449" s="24"/>
      <c r="AQ449" s="24"/>
      <c r="AR449" s="24"/>
      <c r="AS449" s="24" t="s">
        <v>754</v>
      </c>
      <c r="AT449" s="24"/>
      <c r="AU449" s="24"/>
      <c r="AV449" s="24"/>
      <c r="AW449" s="24"/>
      <c r="AX449" s="24"/>
      <c r="AY449" s="24"/>
      <c r="AZ449" s="24"/>
      <c r="BA449" s="24"/>
      <c r="BB449" s="24"/>
      <c r="BC449" s="24"/>
      <c r="BD449" s="24"/>
      <c r="BE449" s="24"/>
      <c r="BF449" s="24"/>
      <c r="BG449" s="24"/>
      <c r="BH449" s="24"/>
      <c r="BI449" s="24"/>
      <c r="BJ449" s="24"/>
      <c r="BK449" s="24">
        <v>2</v>
      </c>
      <c r="BL449" s="24">
        <v>2</v>
      </c>
      <c r="BM449" s="24">
        <v>2</v>
      </c>
      <c r="BN449" s="24">
        <v>2</v>
      </c>
      <c r="BO449" s="24">
        <v>2</v>
      </c>
      <c r="BP449" s="24">
        <v>2</v>
      </c>
      <c r="BQ449" s="24">
        <v>2</v>
      </c>
      <c r="BR449" s="24">
        <v>2</v>
      </c>
      <c r="BS449" s="24">
        <v>2</v>
      </c>
      <c r="BT449" s="24">
        <v>2</v>
      </c>
      <c r="BU449" s="24">
        <v>2</v>
      </c>
      <c r="BV449" s="24">
        <v>2</v>
      </c>
      <c r="BW449" s="24">
        <v>2</v>
      </c>
      <c r="BX449" s="24">
        <v>2</v>
      </c>
      <c r="BY449" s="24">
        <v>2</v>
      </c>
      <c r="BZ449" s="24">
        <v>1</v>
      </c>
      <c r="CA449" s="24">
        <v>2</v>
      </c>
      <c r="CB449" s="24">
        <v>2</v>
      </c>
      <c r="CC449" s="24">
        <v>2</v>
      </c>
      <c r="CD449" s="24">
        <v>2</v>
      </c>
      <c r="CE449" s="24">
        <v>2</v>
      </c>
      <c r="CF449" s="24">
        <v>2</v>
      </c>
      <c r="CG449" s="24">
        <v>2</v>
      </c>
      <c r="CH449" s="24">
        <v>2</v>
      </c>
      <c r="CI449" s="24">
        <v>2</v>
      </c>
      <c r="CJ449" s="24">
        <v>2</v>
      </c>
      <c r="CK449" s="24">
        <v>1</v>
      </c>
      <c r="CL449" s="24">
        <v>1</v>
      </c>
      <c r="CM449" s="57">
        <f t="shared" si="151"/>
        <v>25</v>
      </c>
      <c r="CN449" s="67">
        <f t="shared" si="152"/>
        <v>0.8928571428571429</v>
      </c>
      <c r="CO449" s="57">
        <f t="shared" si="153"/>
        <v>3</v>
      </c>
      <c r="CP449" s="67">
        <f t="shared" si="154"/>
        <v>0.10714285714285714</v>
      </c>
      <c r="CQ449" s="57">
        <f t="shared" si="155"/>
        <v>0</v>
      </c>
      <c r="CR449" s="67">
        <f t="shared" si="156"/>
        <v>0</v>
      </c>
      <c r="CS449" s="57">
        <f t="shared" si="157"/>
        <v>1.8928571428571428</v>
      </c>
      <c r="CT449" s="57" t="str">
        <f>IF(CS449&gt;=1.6,"Đạt mục tiêu",IF(CS449&gt;=1,"Cần cố gắng","Chưa đạt"))</f>
        <v>Đạt mục tiêu</v>
      </c>
    </row>
    <row r="450" spans="1:98" ht="42.75" hidden="1" customHeight="1">
      <c r="A450" s="21">
        <v>444</v>
      </c>
      <c r="B450" s="24"/>
      <c r="C450" s="190"/>
      <c r="D450" s="192"/>
      <c r="E450" s="190"/>
      <c r="F450" s="192"/>
      <c r="G450" s="7" t="s">
        <v>1584</v>
      </c>
      <c r="H450" s="144" t="s">
        <v>1585</v>
      </c>
      <c r="I450" s="52" t="s">
        <v>780</v>
      </c>
      <c r="J450" s="24" t="s">
        <v>1636</v>
      </c>
      <c r="K450" s="52" t="s">
        <v>348</v>
      </c>
      <c r="L450" s="24" t="s">
        <v>298</v>
      </c>
      <c r="M450" s="24" t="s">
        <v>186</v>
      </c>
      <c r="N450" s="24"/>
      <c r="O450" s="24"/>
      <c r="P450" s="24"/>
      <c r="Q450" s="24"/>
      <c r="R450" s="24"/>
      <c r="S450" s="21"/>
      <c r="T450" s="24" t="s">
        <v>186</v>
      </c>
      <c r="U450" s="24"/>
      <c r="V450" s="24"/>
      <c r="W450" s="24"/>
      <c r="X450" s="24"/>
      <c r="Y450" s="28">
        <f t="shared" si="142"/>
        <v>1</v>
      </c>
      <c r="Z450" s="24"/>
      <c r="AA450" s="91">
        <v>1</v>
      </c>
      <c r="AB450" s="24"/>
      <c r="AC450" s="24"/>
      <c r="AD450" s="24"/>
      <c r="AE450" s="24"/>
      <c r="AF450" s="24"/>
      <c r="AG450" s="24"/>
      <c r="AH450" s="24"/>
      <c r="AI450" s="24"/>
      <c r="AJ450" s="24"/>
      <c r="AK450" s="24"/>
      <c r="AL450" s="24"/>
      <c r="AM450" s="24"/>
      <c r="AN450" s="24"/>
      <c r="AO450" s="24"/>
      <c r="AP450" s="24"/>
      <c r="AQ450" s="24"/>
      <c r="AR450" s="24"/>
      <c r="AS450" s="24"/>
      <c r="AT450" s="24" t="s">
        <v>754</v>
      </c>
      <c r="AU450" s="24"/>
      <c r="AV450" s="24"/>
      <c r="AW450" s="24"/>
      <c r="AX450" s="24"/>
      <c r="AY450" s="24"/>
      <c r="AZ450" s="24"/>
      <c r="BA450" s="24"/>
      <c r="BB450" s="24"/>
      <c r="BC450" s="24"/>
      <c r="BD450" s="24"/>
      <c r="BE450" s="24"/>
      <c r="BF450" s="24"/>
      <c r="BG450" s="24"/>
      <c r="BH450" s="24"/>
      <c r="BI450" s="24"/>
      <c r="BJ450" s="24"/>
      <c r="BK450" s="24">
        <v>2</v>
      </c>
      <c r="BL450" s="24">
        <v>2</v>
      </c>
      <c r="BM450" s="24">
        <v>2</v>
      </c>
      <c r="BN450" s="24">
        <v>2</v>
      </c>
      <c r="BO450" s="24">
        <v>2</v>
      </c>
      <c r="BP450" s="24">
        <v>2</v>
      </c>
      <c r="BQ450" s="24">
        <v>2</v>
      </c>
      <c r="BR450" s="24">
        <v>2</v>
      </c>
      <c r="BS450" s="24">
        <v>2</v>
      </c>
      <c r="BT450" s="24">
        <v>2</v>
      </c>
      <c r="BU450" s="24">
        <v>2</v>
      </c>
      <c r="BV450" s="24">
        <v>2</v>
      </c>
      <c r="BW450" s="24">
        <v>2</v>
      </c>
      <c r="BX450" s="24">
        <v>2</v>
      </c>
      <c r="BY450" s="24">
        <v>2</v>
      </c>
      <c r="BZ450" s="24">
        <v>1</v>
      </c>
      <c r="CA450" s="24">
        <v>2</v>
      </c>
      <c r="CB450" s="24">
        <v>2</v>
      </c>
      <c r="CC450" s="24">
        <v>2</v>
      </c>
      <c r="CD450" s="24">
        <v>2</v>
      </c>
      <c r="CE450" s="24">
        <v>2</v>
      </c>
      <c r="CF450" s="24">
        <v>2</v>
      </c>
      <c r="CG450" s="24">
        <v>2</v>
      </c>
      <c r="CH450" s="24">
        <v>2</v>
      </c>
      <c r="CI450" s="24">
        <v>2</v>
      </c>
      <c r="CJ450" s="24">
        <v>2</v>
      </c>
      <c r="CK450" s="24">
        <v>1</v>
      </c>
      <c r="CL450" s="24">
        <v>2</v>
      </c>
      <c r="CM450" s="57">
        <f t="shared" si="151"/>
        <v>26</v>
      </c>
      <c r="CN450" s="67">
        <f t="shared" si="152"/>
        <v>0.9285714285714286</v>
      </c>
      <c r="CO450" s="57">
        <f t="shared" si="153"/>
        <v>2</v>
      </c>
      <c r="CP450" s="67">
        <f t="shared" si="154"/>
        <v>7.1428571428571425E-2</v>
      </c>
      <c r="CQ450" s="57">
        <f t="shared" si="155"/>
        <v>0</v>
      </c>
      <c r="CR450" s="67">
        <f t="shared" si="156"/>
        <v>0</v>
      </c>
      <c r="CS450" s="57">
        <f t="shared" si="157"/>
        <v>1.9285714285714286</v>
      </c>
      <c r="CT450" s="57" t="str">
        <f t="shared" si="143"/>
        <v>Đạt mục tiêu</v>
      </c>
    </row>
    <row r="451" spans="1:98" ht="42.75" hidden="1" customHeight="1">
      <c r="A451" s="21">
        <v>445</v>
      </c>
      <c r="B451" s="24"/>
      <c r="C451" s="190"/>
      <c r="D451" s="192"/>
      <c r="E451" s="190"/>
      <c r="F451" s="192"/>
      <c r="G451" s="7" t="s">
        <v>523</v>
      </c>
      <c r="H451" s="144" t="s">
        <v>1412</v>
      </c>
      <c r="I451" s="52" t="s">
        <v>780</v>
      </c>
      <c r="J451" s="24" t="s">
        <v>1636</v>
      </c>
      <c r="K451" s="52" t="s">
        <v>348</v>
      </c>
      <c r="L451" s="24" t="s">
        <v>298</v>
      </c>
      <c r="M451" s="24" t="s">
        <v>186</v>
      </c>
      <c r="N451" s="24"/>
      <c r="O451" s="24"/>
      <c r="P451" s="24"/>
      <c r="Q451" s="24"/>
      <c r="R451" s="24"/>
      <c r="S451" s="21"/>
      <c r="T451" s="24" t="s">
        <v>186</v>
      </c>
      <c r="U451" s="24"/>
      <c r="V451" s="24"/>
      <c r="W451" s="24"/>
      <c r="X451" s="24"/>
      <c r="Y451" s="28">
        <f t="shared" si="142"/>
        <v>1</v>
      </c>
      <c r="Z451" s="24"/>
      <c r="AA451" s="91">
        <v>1</v>
      </c>
      <c r="AB451" s="24"/>
      <c r="AC451" s="24"/>
      <c r="AD451" s="24"/>
      <c r="AE451" s="24"/>
      <c r="AF451" s="24"/>
      <c r="AG451" s="24"/>
      <c r="AH451" s="24"/>
      <c r="AI451" s="24"/>
      <c r="AJ451" s="24"/>
      <c r="AK451" s="24"/>
      <c r="AL451" s="24"/>
      <c r="AM451" s="24"/>
      <c r="AN451" s="24"/>
      <c r="AO451" s="24"/>
      <c r="AP451" s="24"/>
      <c r="AQ451" s="24"/>
      <c r="AR451" s="24"/>
      <c r="AS451" s="24"/>
      <c r="AT451" s="24"/>
      <c r="AU451" s="24"/>
      <c r="AV451" s="24" t="s">
        <v>754</v>
      </c>
      <c r="AW451" s="24"/>
      <c r="AX451" s="24"/>
      <c r="AY451" s="24"/>
      <c r="AZ451" s="24"/>
      <c r="BA451" s="24"/>
      <c r="BB451" s="24"/>
      <c r="BC451" s="24"/>
      <c r="BD451" s="24"/>
      <c r="BE451" s="24"/>
      <c r="BF451" s="24"/>
      <c r="BG451" s="24"/>
      <c r="BH451" s="24"/>
      <c r="BI451" s="24"/>
      <c r="BJ451" s="24"/>
      <c r="BK451" s="24">
        <v>2</v>
      </c>
      <c r="BL451" s="24">
        <v>2</v>
      </c>
      <c r="BM451" s="24">
        <v>2</v>
      </c>
      <c r="BN451" s="24">
        <v>2</v>
      </c>
      <c r="BO451" s="24">
        <v>2</v>
      </c>
      <c r="BP451" s="24">
        <v>2</v>
      </c>
      <c r="BQ451" s="24">
        <v>2</v>
      </c>
      <c r="BR451" s="24">
        <v>2</v>
      </c>
      <c r="BS451" s="24">
        <v>2</v>
      </c>
      <c r="BT451" s="24">
        <v>2</v>
      </c>
      <c r="BU451" s="24">
        <v>2</v>
      </c>
      <c r="BV451" s="24">
        <v>2</v>
      </c>
      <c r="BW451" s="24">
        <v>2</v>
      </c>
      <c r="BX451" s="24">
        <v>2</v>
      </c>
      <c r="BY451" s="24">
        <v>2</v>
      </c>
      <c r="BZ451" s="24">
        <v>1</v>
      </c>
      <c r="CA451" s="24">
        <v>2</v>
      </c>
      <c r="CB451" s="24">
        <v>2</v>
      </c>
      <c r="CC451" s="24">
        <v>2</v>
      </c>
      <c r="CD451" s="24">
        <v>2</v>
      </c>
      <c r="CE451" s="24">
        <v>2</v>
      </c>
      <c r="CF451" s="24">
        <v>2</v>
      </c>
      <c r="CG451" s="24">
        <v>2</v>
      </c>
      <c r="CH451" s="24">
        <v>2</v>
      </c>
      <c r="CI451" s="24">
        <v>2</v>
      </c>
      <c r="CJ451" s="24">
        <v>2</v>
      </c>
      <c r="CK451" s="24">
        <v>1</v>
      </c>
      <c r="CL451" s="24">
        <v>2</v>
      </c>
      <c r="CM451" s="57">
        <f t="shared" si="151"/>
        <v>26</v>
      </c>
      <c r="CN451" s="67">
        <f t="shared" si="152"/>
        <v>0.9285714285714286</v>
      </c>
      <c r="CO451" s="57">
        <f t="shared" si="153"/>
        <v>2</v>
      </c>
      <c r="CP451" s="67">
        <f t="shared" si="154"/>
        <v>7.1428571428571425E-2</v>
      </c>
      <c r="CQ451" s="57">
        <f t="shared" si="155"/>
        <v>0</v>
      </c>
      <c r="CR451" s="67">
        <f t="shared" si="156"/>
        <v>0</v>
      </c>
      <c r="CS451" s="57">
        <f t="shared" si="157"/>
        <v>1.9285714285714286</v>
      </c>
      <c r="CT451" s="57" t="str">
        <f t="shared" si="143"/>
        <v>Đạt mục tiêu</v>
      </c>
    </row>
    <row r="452" spans="1:98" ht="42.75" hidden="1" customHeight="1">
      <c r="A452" s="21">
        <v>446</v>
      </c>
      <c r="B452" s="24"/>
      <c r="C452" s="190"/>
      <c r="D452" s="192"/>
      <c r="E452" s="190"/>
      <c r="F452" s="192"/>
      <c r="G452" s="7" t="s">
        <v>521</v>
      </c>
      <c r="H452" s="144" t="s">
        <v>1435</v>
      </c>
      <c r="I452" s="52" t="s">
        <v>780</v>
      </c>
      <c r="J452" s="24" t="s">
        <v>1636</v>
      </c>
      <c r="K452" s="52" t="s">
        <v>348</v>
      </c>
      <c r="L452" s="24" t="s">
        <v>298</v>
      </c>
      <c r="M452" s="24" t="s">
        <v>186</v>
      </c>
      <c r="N452" s="24"/>
      <c r="O452" s="24"/>
      <c r="P452" s="24"/>
      <c r="Q452" s="24"/>
      <c r="R452" s="24"/>
      <c r="S452" s="21"/>
      <c r="T452" s="24"/>
      <c r="U452" s="24" t="s">
        <v>186</v>
      </c>
      <c r="V452" s="24"/>
      <c r="W452" s="24"/>
      <c r="X452" s="24"/>
      <c r="Y452" s="28">
        <f t="shared" si="142"/>
        <v>1</v>
      </c>
      <c r="Z452" s="24"/>
      <c r="AA452" s="91">
        <v>1</v>
      </c>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t="s">
        <v>754</v>
      </c>
      <c r="BB452" s="24"/>
      <c r="BC452" s="24"/>
      <c r="BD452" s="24"/>
      <c r="BE452" s="24"/>
      <c r="BF452" s="24"/>
      <c r="BG452" s="24"/>
      <c r="BH452" s="24"/>
      <c r="BI452" s="24"/>
      <c r="BJ452" s="24"/>
      <c r="BK452" s="24">
        <v>2</v>
      </c>
      <c r="BL452" s="24">
        <v>2</v>
      </c>
      <c r="BM452" s="24">
        <v>2</v>
      </c>
      <c r="BN452" s="24">
        <v>2</v>
      </c>
      <c r="BO452" s="24">
        <v>2</v>
      </c>
      <c r="BP452" s="24">
        <v>2</v>
      </c>
      <c r="BQ452" s="24">
        <v>2</v>
      </c>
      <c r="BR452" s="24">
        <v>2</v>
      </c>
      <c r="BS452" s="24">
        <v>2</v>
      </c>
      <c r="BT452" s="24">
        <v>2</v>
      </c>
      <c r="BU452" s="24">
        <v>2</v>
      </c>
      <c r="BV452" s="24">
        <v>2</v>
      </c>
      <c r="BW452" s="24">
        <v>2</v>
      </c>
      <c r="BX452" s="24">
        <v>2</v>
      </c>
      <c r="BY452" s="24">
        <v>2</v>
      </c>
      <c r="BZ452" s="24">
        <v>1</v>
      </c>
      <c r="CA452" s="24">
        <v>2</v>
      </c>
      <c r="CB452" s="24">
        <v>2</v>
      </c>
      <c r="CC452" s="24">
        <v>2</v>
      </c>
      <c r="CD452" s="24">
        <v>2</v>
      </c>
      <c r="CE452" s="24">
        <v>2</v>
      </c>
      <c r="CF452" s="24">
        <v>2</v>
      </c>
      <c r="CG452" s="24">
        <v>2</v>
      </c>
      <c r="CH452" s="24">
        <v>2</v>
      </c>
      <c r="CI452" s="24">
        <v>2</v>
      </c>
      <c r="CJ452" s="24">
        <v>2</v>
      </c>
      <c r="CK452" s="24">
        <v>1</v>
      </c>
      <c r="CL452" s="24">
        <v>2</v>
      </c>
      <c r="CM452" s="57">
        <f t="shared" si="151"/>
        <v>26</v>
      </c>
      <c r="CN452" s="67">
        <f t="shared" si="152"/>
        <v>0.9285714285714286</v>
      </c>
      <c r="CO452" s="57">
        <f t="shared" si="153"/>
        <v>2</v>
      </c>
      <c r="CP452" s="67">
        <f t="shared" si="154"/>
        <v>7.1428571428571425E-2</v>
      </c>
      <c r="CQ452" s="57">
        <f t="shared" si="155"/>
        <v>0</v>
      </c>
      <c r="CR452" s="67">
        <f t="shared" si="156"/>
        <v>0</v>
      </c>
      <c r="CS452" s="57">
        <f t="shared" si="157"/>
        <v>1.9285714285714286</v>
      </c>
      <c r="CT452" s="57" t="str">
        <f>IF(CS452&gt;=1.6,"Đạt mục tiêu",IF(CS452&gt;=1,"Cần cố gắng","Chưa đạt"))</f>
        <v>Đạt mục tiêu</v>
      </c>
    </row>
    <row r="453" spans="1:98" ht="42.75" hidden="1" customHeight="1">
      <c r="A453" s="21">
        <v>447</v>
      </c>
      <c r="B453" s="24"/>
      <c r="C453" s="190"/>
      <c r="D453" s="192"/>
      <c r="E453" s="190"/>
      <c r="F453" s="192"/>
      <c r="G453" s="7" t="s">
        <v>524</v>
      </c>
      <c r="H453" s="144" t="s">
        <v>533</v>
      </c>
      <c r="I453" s="52" t="s">
        <v>780</v>
      </c>
      <c r="J453" s="24" t="s">
        <v>1636</v>
      </c>
      <c r="K453" s="52" t="s">
        <v>348</v>
      </c>
      <c r="L453" s="24" t="s">
        <v>298</v>
      </c>
      <c r="M453" s="24" t="s">
        <v>186</v>
      </c>
      <c r="N453" s="24"/>
      <c r="O453" s="24"/>
      <c r="P453" s="24"/>
      <c r="Q453" s="24"/>
      <c r="R453" s="24"/>
      <c r="S453" s="21"/>
      <c r="T453" s="24"/>
      <c r="U453" s="24" t="s">
        <v>186</v>
      </c>
      <c r="V453" s="24"/>
      <c r="W453" s="24"/>
      <c r="X453" s="24"/>
      <c r="Y453" s="28">
        <f t="shared" si="142"/>
        <v>1</v>
      </c>
      <c r="Z453" s="24"/>
      <c r="AA453" s="91"/>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t="s">
        <v>754</v>
      </c>
      <c r="AZ453" s="24"/>
      <c r="BA453" s="24"/>
      <c r="BB453" s="24"/>
      <c r="BC453" s="24"/>
      <c r="BD453" s="24"/>
      <c r="BE453" s="24"/>
      <c r="BF453" s="24"/>
      <c r="BG453" s="24"/>
      <c r="BH453" s="24"/>
      <c r="BI453" s="24"/>
      <c r="BJ453" s="24"/>
      <c r="BK453" s="24">
        <v>2</v>
      </c>
      <c r="BL453" s="24">
        <v>2</v>
      </c>
      <c r="BM453" s="24">
        <v>2</v>
      </c>
      <c r="BN453" s="24">
        <v>2</v>
      </c>
      <c r="BO453" s="24">
        <v>2</v>
      </c>
      <c r="BP453" s="24">
        <v>2</v>
      </c>
      <c r="BQ453" s="24">
        <v>2</v>
      </c>
      <c r="BR453" s="24">
        <v>2</v>
      </c>
      <c r="BS453" s="24">
        <v>2</v>
      </c>
      <c r="BT453" s="24">
        <v>2</v>
      </c>
      <c r="BU453" s="24">
        <v>2</v>
      </c>
      <c r="BV453" s="24">
        <v>2</v>
      </c>
      <c r="BW453" s="24">
        <v>2</v>
      </c>
      <c r="BX453" s="24">
        <v>2</v>
      </c>
      <c r="BY453" s="24">
        <v>2</v>
      </c>
      <c r="BZ453" s="24">
        <v>1</v>
      </c>
      <c r="CA453" s="24">
        <v>2</v>
      </c>
      <c r="CB453" s="24">
        <v>2</v>
      </c>
      <c r="CC453" s="24">
        <v>2</v>
      </c>
      <c r="CD453" s="24">
        <v>2</v>
      </c>
      <c r="CE453" s="24">
        <v>2</v>
      </c>
      <c r="CF453" s="24">
        <v>2</v>
      </c>
      <c r="CG453" s="24">
        <v>2</v>
      </c>
      <c r="CH453" s="24">
        <v>2</v>
      </c>
      <c r="CI453" s="24">
        <v>2</v>
      </c>
      <c r="CJ453" s="24">
        <v>2</v>
      </c>
      <c r="CK453" s="24">
        <v>1</v>
      </c>
      <c r="CL453" s="24">
        <v>2</v>
      </c>
      <c r="CM453" s="57">
        <f t="shared" si="151"/>
        <v>26</v>
      </c>
      <c r="CN453" s="67">
        <f t="shared" si="152"/>
        <v>0.9285714285714286</v>
      </c>
      <c r="CO453" s="57">
        <f t="shared" si="153"/>
        <v>2</v>
      </c>
      <c r="CP453" s="67">
        <f t="shared" si="154"/>
        <v>7.1428571428571425E-2</v>
      </c>
      <c r="CQ453" s="57">
        <f t="shared" si="155"/>
        <v>0</v>
      </c>
      <c r="CR453" s="67">
        <f t="shared" si="156"/>
        <v>0</v>
      </c>
      <c r="CS453" s="57">
        <f t="shared" si="157"/>
        <v>1.9285714285714286</v>
      </c>
      <c r="CT453" s="57" t="str">
        <f t="shared" si="143"/>
        <v>Đạt mục tiêu</v>
      </c>
    </row>
    <row r="454" spans="1:98" ht="42.75" hidden="1" customHeight="1">
      <c r="A454" s="21">
        <v>448</v>
      </c>
      <c r="B454" s="24"/>
      <c r="C454" s="190"/>
      <c r="D454" s="192"/>
      <c r="E454" s="190"/>
      <c r="F454" s="192"/>
      <c r="G454" s="7" t="s">
        <v>537</v>
      </c>
      <c r="H454" s="7" t="s">
        <v>1306</v>
      </c>
      <c r="I454" s="52" t="s">
        <v>780</v>
      </c>
      <c r="J454" s="24" t="s">
        <v>497</v>
      </c>
      <c r="K454" s="52" t="s">
        <v>348</v>
      </c>
      <c r="L454" s="24" t="s">
        <v>298</v>
      </c>
      <c r="M454" s="24" t="s">
        <v>186</v>
      </c>
      <c r="N454" s="24"/>
      <c r="O454" s="24"/>
      <c r="P454" s="24"/>
      <c r="Q454" s="24"/>
      <c r="R454" s="24"/>
      <c r="S454" s="21"/>
      <c r="T454" s="24"/>
      <c r="U454" s="24"/>
      <c r="V454" s="24" t="s">
        <v>186</v>
      </c>
      <c r="W454" s="24"/>
      <c r="X454" s="24"/>
      <c r="Y454" s="28">
        <f t="shared" si="142"/>
        <v>1</v>
      </c>
      <c r="Z454" s="24"/>
      <c r="AA454" s="93"/>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t="s">
        <v>757</v>
      </c>
      <c r="BD454" s="24"/>
      <c r="BE454" s="24"/>
      <c r="BF454" s="24"/>
      <c r="BG454" s="24"/>
      <c r="BH454" s="24"/>
      <c r="BI454" s="24"/>
      <c r="BJ454" s="24"/>
      <c r="BK454" s="24">
        <v>2</v>
      </c>
      <c r="BL454" s="24">
        <v>2</v>
      </c>
      <c r="BM454" s="24">
        <v>2</v>
      </c>
      <c r="BN454" s="24">
        <v>1</v>
      </c>
      <c r="BO454" s="24">
        <v>2</v>
      </c>
      <c r="BP454" s="24">
        <v>2</v>
      </c>
      <c r="BQ454" s="24">
        <v>2</v>
      </c>
      <c r="BR454" s="24">
        <v>2</v>
      </c>
      <c r="BS454" s="24">
        <v>2</v>
      </c>
      <c r="BT454" s="24">
        <v>2</v>
      </c>
      <c r="BU454" s="24">
        <v>2</v>
      </c>
      <c r="BV454" s="24">
        <v>2</v>
      </c>
      <c r="BW454" s="24">
        <v>2</v>
      </c>
      <c r="BX454" s="24">
        <v>2</v>
      </c>
      <c r="BY454" s="24">
        <v>2</v>
      </c>
      <c r="BZ454" s="24">
        <v>2</v>
      </c>
      <c r="CA454" s="24">
        <v>2</v>
      </c>
      <c r="CB454" s="24">
        <v>2</v>
      </c>
      <c r="CC454" s="24">
        <v>2</v>
      </c>
      <c r="CD454" s="24">
        <v>1</v>
      </c>
      <c r="CE454" s="24">
        <v>2</v>
      </c>
      <c r="CF454" s="24">
        <v>2</v>
      </c>
      <c r="CG454" s="24">
        <v>2</v>
      </c>
      <c r="CH454" s="24">
        <v>2</v>
      </c>
      <c r="CI454" s="24">
        <v>2</v>
      </c>
      <c r="CJ454" s="24">
        <v>2</v>
      </c>
      <c r="CK454" s="24">
        <v>1</v>
      </c>
      <c r="CL454" s="24">
        <v>2</v>
      </c>
      <c r="CM454" s="57">
        <f t="shared" si="151"/>
        <v>25</v>
      </c>
      <c r="CN454" s="67">
        <f t="shared" si="152"/>
        <v>0.8928571428571429</v>
      </c>
      <c r="CO454" s="57">
        <f t="shared" si="153"/>
        <v>3</v>
      </c>
      <c r="CP454" s="67">
        <f t="shared" si="154"/>
        <v>0.10714285714285714</v>
      </c>
      <c r="CQ454" s="57">
        <f t="shared" si="155"/>
        <v>0</v>
      </c>
      <c r="CR454" s="67">
        <f t="shared" si="156"/>
        <v>0</v>
      </c>
      <c r="CS454" s="57">
        <f t="shared" si="157"/>
        <v>1.8928571428571428</v>
      </c>
      <c r="CT454" s="57" t="str">
        <f t="shared" si="143"/>
        <v>Đạt mục tiêu</v>
      </c>
    </row>
    <row r="455" spans="1:98" ht="42.75" hidden="1" customHeight="1">
      <c r="A455" s="21">
        <v>449</v>
      </c>
      <c r="B455" s="24"/>
      <c r="C455" s="190"/>
      <c r="D455" s="192"/>
      <c r="E455" s="190"/>
      <c r="F455" s="192"/>
      <c r="G455" s="7" t="s">
        <v>1586</v>
      </c>
      <c r="H455" s="144" t="s">
        <v>1587</v>
      </c>
      <c r="I455" s="52" t="s">
        <v>780</v>
      </c>
      <c r="J455" s="24" t="s">
        <v>1636</v>
      </c>
      <c r="K455" s="52" t="s">
        <v>348</v>
      </c>
      <c r="L455" s="24" t="s">
        <v>298</v>
      </c>
      <c r="M455" s="24" t="s">
        <v>186</v>
      </c>
      <c r="N455" s="24"/>
      <c r="O455" s="24"/>
      <c r="P455" s="24"/>
      <c r="Q455" s="24"/>
      <c r="R455" s="24"/>
      <c r="S455" s="21"/>
      <c r="T455" s="24"/>
      <c r="U455" s="24"/>
      <c r="V455" s="24" t="s">
        <v>186</v>
      </c>
      <c r="W455" s="24"/>
      <c r="X455" s="24"/>
      <c r="Y455" s="28">
        <f t="shared" si="142"/>
        <v>1</v>
      </c>
      <c r="Z455" s="24"/>
      <c r="AA455" s="93"/>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t="s">
        <v>754</v>
      </c>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57"/>
      <c r="CN455" s="67"/>
      <c r="CO455" s="57"/>
      <c r="CP455" s="67"/>
      <c r="CQ455" s="57"/>
      <c r="CR455" s="67"/>
      <c r="CS455" s="57"/>
      <c r="CT455" s="57"/>
    </row>
    <row r="456" spans="1:98" ht="42.75" hidden="1" customHeight="1">
      <c r="A456" s="21">
        <v>450</v>
      </c>
      <c r="B456" s="24"/>
      <c r="C456" s="190"/>
      <c r="D456" s="192"/>
      <c r="E456" s="190"/>
      <c r="F456" s="192"/>
      <c r="G456" s="7" t="s">
        <v>665</v>
      </c>
      <c r="H456" s="7" t="s">
        <v>1590</v>
      </c>
      <c r="I456" s="52" t="s">
        <v>780</v>
      </c>
      <c r="J456" s="24" t="s">
        <v>497</v>
      </c>
      <c r="K456" s="52" t="s">
        <v>348</v>
      </c>
      <c r="L456" s="24" t="s">
        <v>298</v>
      </c>
      <c r="M456" s="24" t="s">
        <v>186</v>
      </c>
      <c r="N456" s="24"/>
      <c r="O456" s="24"/>
      <c r="P456" s="24"/>
      <c r="Q456" s="24"/>
      <c r="R456" s="24"/>
      <c r="S456" s="21"/>
      <c r="T456" s="24"/>
      <c r="U456" s="24"/>
      <c r="V456" s="24"/>
      <c r="W456" s="24" t="s">
        <v>186</v>
      </c>
      <c r="X456" s="24"/>
      <c r="Y456" s="28">
        <f t="shared" si="142"/>
        <v>1</v>
      </c>
      <c r="Z456" s="24"/>
      <c r="AA456" s="93">
        <v>1</v>
      </c>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t="s">
        <v>757</v>
      </c>
      <c r="BF456" s="24"/>
      <c r="BG456" s="24"/>
      <c r="BH456" s="24"/>
      <c r="BI456" s="24"/>
      <c r="BJ456" s="24"/>
      <c r="BK456" s="24">
        <v>2</v>
      </c>
      <c r="BL456" s="24">
        <v>2</v>
      </c>
      <c r="BM456" s="24">
        <v>2</v>
      </c>
      <c r="BN456" s="24">
        <v>1</v>
      </c>
      <c r="BO456" s="24">
        <v>2</v>
      </c>
      <c r="BP456" s="24">
        <v>2</v>
      </c>
      <c r="BQ456" s="24">
        <v>2</v>
      </c>
      <c r="BR456" s="24">
        <v>2</v>
      </c>
      <c r="BS456" s="24">
        <v>2</v>
      </c>
      <c r="BT456" s="24">
        <v>2</v>
      </c>
      <c r="BU456" s="24">
        <v>2</v>
      </c>
      <c r="BV456" s="24">
        <v>2</v>
      </c>
      <c r="BW456" s="24">
        <v>2</v>
      </c>
      <c r="BX456" s="24">
        <v>2</v>
      </c>
      <c r="BY456" s="24">
        <v>2</v>
      </c>
      <c r="BZ456" s="24">
        <v>2</v>
      </c>
      <c r="CA456" s="24">
        <v>2</v>
      </c>
      <c r="CB456" s="24">
        <v>2</v>
      </c>
      <c r="CC456" s="24">
        <v>2</v>
      </c>
      <c r="CD456" s="24">
        <v>1</v>
      </c>
      <c r="CE456" s="24">
        <v>2</v>
      </c>
      <c r="CF456" s="24">
        <v>2</v>
      </c>
      <c r="CG456" s="24">
        <v>2</v>
      </c>
      <c r="CH456" s="24">
        <v>2</v>
      </c>
      <c r="CI456" s="24">
        <v>2</v>
      </c>
      <c r="CJ456" s="24">
        <v>2</v>
      </c>
      <c r="CK456" s="24">
        <v>2</v>
      </c>
      <c r="CL456" s="24">
        <v>2</v>
      </c>
      <c r="CM456" s="57">
        <f t="shared" si="151"/>
        <v>26</v>
      </c>
      <c r="CN456" s="67">
        <f t="shared" si="152"/>
        <v>0.9285714285714286</v>
      </c>
      <c r="CO456" s="57">
        <f t="shared" si="153"/>
        <v>2</v>
      </c>
      <c r="CP456" s="67">
        <f t="shared" si="154"/>
        <v>7.1428571428571425E-2</v>
      </c>
      <c r="CQ456" s="57">
        <f t="shared" si="155"/>
        <v>0</v>
      </c>
      <c r="CR456" s="67">
        <f t="shared" si="156"/>
        <v>0</v>
      </c>
      <c r="CS456" s="57">
        <f t="shared" si="157"/>
        <v>1.9285714285714286</v>
      </c>
      <c r="CT456" s="57" t="str">
        <f t="shared" si="143"/>
        <v>Đạt mục tiêu</v>
      </c>
    </row>
    <row r="457" spans="1:98" ht="48" hidden="1" customHeight="1">
      <c r="A457" s="21">
        <v>451</v>
      </c>
      <c r="B457" s="24"/>
      <c r="C457" s="190"/>
      <c r="D457" s="192"/>
      <c r="E457" s="190"/>
      <c r="F457" s="192"/>
      <c r="G457" s="7" t="s">
        <v>1588</v>
      </c>
      <c r="H457" s="144" t="s">
        <v>1589</v>
      </c>
      <c r="I457" s="52" t="s">
        <v>780</v>
      </c>
      <c r="J457" s="24" t="s">
        <v>1636</v>
      </c>
      <c r="K457" s="52" t="s">
        <v>348</v>
      </c>
      <c r="L457" s="24" t="s">
        <v>298</v>
      </c>
      <c r="M457" s="24" t="s">
        <v>186</v>
      </c>
      <c r="N457" s="24"/>
      <c r="O457" s="24"/>
      <c r="P457" s="24"/>
      <c r="Q457" s="24"/>
      <c r="R457" s="24"/>
      <c r="S457" s="21"/>
      <c r="T457" s="24"/>
      <c r="U457" s="24"/>
      <c r="V457" s="24"/>
      <c r="W457" s="24" t="s">
        <v>186</v>
      </c>
      <c r="X457" s="24"/>
      <c r="Y457" s="28">
        <f t="shared" si="142"/>
        <v>1</v>
      </c>
      <c r="Z457" s="24"/>
      <c r="AA457" s="93"/>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t="s">
        <v>754</v>
      </c>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57"/>
      <c r="CN457" s="67"/>
      <c r="CO457" s="57"/>
      <c r="CP457" s="67"/>
      <c r="CQ457" s="57"/>
      <c r="CR457" s="67"/>
      <c r="CS457" s="57"/>
      <c r="CT457" s="57"/>
    </row>
    <row r="458" spans="1:98" ht="42.75" hidden="1" customHeight="1">
      <c r="A458" s="21">
        <v>452</v>
      </c>
      <c r="B458" s="24"/>
      <c r="C458" s="190"/>
      <c r="D458" s="193"/>
      <c r="E458" s="190"/>
      <c r="F458" s="193"/>
      <c r="G458" s="7" t="s">
        <v>666</v>
      </c>
      <c r="H458" s="7" t="s">
        <v>1593</v>
      </c>
      <c r="I458" s="52" t="s">
        <v>780</v>
      </c>
      <c r="J458" s="24" t="s">
        <v>497</v>
      </c>
      <c r="K458" s="52" t="s">
        <v>348</v>
      </c>
      <c r="L458" s="24" t="s">
        <v>298</v>
      </c>
      <c r="M458" s="24" t="s">
        <v>186</v>
      </c>
      <c r="N458" s="24"/>
      <c r="O458" s="24"/>
      <c r="P458" s="24"/>
      <c r="Q458" s="24"/>
      <c r="R458" s="24"/>
      <c r="S458" s="21"/>
      <c r="T458" s="24"/>
      <c r="U458" s="24"/>
      <c r="V458" s="24"/>
      <c r="W458" s="24"/>
      <c r="X458" s="24" t="s">
        <v>186</v>
      </c>
      <c r="Y458" s="28">
        <f t="shared" si="142"/>
        <v>1</v>
      </c>
      <c r="Z458" s="24"/>
      <c r="AA458" s="91">
        <v>1</v>
      </c>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t="s">
        <v>757</v>
      </c>
      <c r="BI458" s="24"/>
      <c r="BJ458" s="24"/>
      <c r="BK458" s="24">
        <v>2</v>
      </c>
      <c r="BL458" s="24">
        <v>2</v>
      </c>
      <c r="BM458" s="24">
        <v>2</v>
      </c>
      <c r="BN458" s="24">
        <v>2</v>
      </c>
      <c r="BO458" s="24">
        <v>2</v>
      </c>
      <c r="BP458" s="24">
        <v>2</v>
      </c>
      <c r="BQ458" s="24">
        <v>2</v>
      </c>
      <c r="BR458" s="24">
        <v>2</v>
      </c>
      <c r="BS458" s="24">
        <v>2</v>
      </c>
      <c r="BT458" s="24">
        <v>2</v>
      </c>
      <c r="BU458" s="24">
        <v>2</v>
      </c>
      <c r="BV458" s="24">
        <v>2</v>
      </c>
      <c r="BW458" s="24">
        <v>2</v>
      </c>
      <c r="BX458" s="24">
        <v>2</v>
      </c>
      <c r="BY458" s="24">
        <v>2</v>
      </c>
      <c r="BZ458" s="24">
        <v>2</v>
      </c>
      <c r="CA458" s="24">
        <v>2</v>
      </c>
      <c r="CB458" s="24">
        <v>2</v>
      </c>
      <c r="CC458" s="24">
        <v>2</v>
      </c>
      <c r="CD458" s="24">
        <v>2</v>
      </c>
      <c r="CE458" s="24">
        <v>2</v>
      </c>
      <c r="CF458" s="24">
        <v>2</v>
      </c>
      <c r="CG458" s="24">
        <v>2</v>
      </c>
      <c r="CH458" s="24">
        <v>2</v>
      </c>
      <c r="CI458" s="24">
        <v>2</v>
      </c>
      <c r="CJ458" s="24">
        <v>2</v>
      </c>
      <c r="CK458" s="24">
        <v>2</v>
      </c>
      <c r="CL458" s="24">
        <v>2</v>
      </c>
      <c r="CM458" s="57">
        <f t="shared" si="151"/>
        <v>28</v>
      </c>
      <c r="CN458" s="67">
        <f t="shared" si="152"/>
        <v>1</v>
      </c>
      <c r="CO458" s="57">
        <f t="shared" si="153"/>
        <v>0</v>
      </c>
      <c r="CP458" s="67">
        <f t="shared" si="154"/>
        <v>0</v>
      </c>
      <c r="CQ458" s="57">
        <f t="shared" si="155"/>
        <v>0</v>
      </c>
      <c r="CR458" s="67">
        <f t="shared" si="156"/>
        <v>0</v>
      </c>
      <c r="CS458" s="57">
        <f t="shared" si="157"/>
        <v>2</v>
      </c>
      <c r="CT458" s="57" t="str">
        <f t="shared" si="143"/>
        <v>Đạt mục tiêu</v>
      </c>
    </row>
    <row r="459" spans="1:98" ht="42.75" hidden="1" customHeight="1">
      <c r="A459" s="21">
        <v>453</v>
      </c>
      <c r="B459" s="24"/>
      <c r="C459" s="110"/>
      <c r="D459" s="111"/>
      <c r="E459" s="110"/>
      <c r="F459" s="111"/>
      <c r="G459" s="7" t="s">
        <v>1591</v>
      </c>
      <c r="H459" s="144" t="s">
        <v>1592</v>
      </c>
      <c r="I459" s="52" t="s">
        <v>780</v>
      </c>
      <c r="J459" s="24" t="s">
        <v>1636</v>
      </c>
      <c r="K459" s="52" t="s">
        <v>348</v>
      </c>
      <c r="L459" s="24" t="s">
        <v>298</v>
      </c>
      <c r="M459" s="24" t="s">
        <v>186</v>
      </c>
      <c r="N459" s="24"/>
      <c r="O459" s="24"/>
      <c r="P459" s="24"/>
      <c r="Q459" s="24"/>
      <c r="R459" s="24"/>
      <c r="S459" s="21"/>
      <c r="T459" s="24"/>
      <c r="U459" s="24"/>
      <c r="V459" s="24"/>
      <c r="W459" s="24"/>
      <c r="X459" s="24" t="s">
        <v>186</v>
      </c>
      <c r="Y459" s="28">
        <v>1</v>
      </c>
      <c r="Z459" s="24"/>
      <c r="AA459" s="91"/>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t="s">
        <v>754</v>
      </c>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57"/>
      <c r="CN459" s="67"/>
      <c r="CO459" s="57"/>
      <c r="CP459" s="67"/>
      <c r="CQ459" s="57"/>
      <c r="CR459" s="67"/>
      <c r="CS459" s="57"/>
      <c r="CT459" s="57"/>
    </row>
    <row r="460" spans="1:98" ht="42.75" hidden="1" customHeight="1">
      <c r="A460" s="21">
        <v>454</v>
      </c>
      <c r="B460" s="24"/>
      <c r="C460" s="190"/>
      <c r="D460" s="192"/>
      <c r="E460" s="190"/>
      <c r="F460" s="192"/>
      <c r="G460" s="50" t="s">
        <v>538</v>
      </c>
      <c r="H460" s="50" t="s">
        <v>1327</v>
      </c>
      <c r="I460" s="52" t="s">
        <v>780</v>
      </c>
      <c r="J460" s="24" t="s">
        <v>497</v>
      </c>
      <c r="K460" s="52" t="s">
        <v>348</v>
      </c>
      <c r="L460" s="24" t="s">
        <v>298</v>
      </c>
      <c r="M460" s="24" t="s">
        <v>186</v>
      </c>
      <c r="N460" s="24"/>
      <c r="O460" s="24"/>
      <c r="P460" s="24" t="s">
        <v>186</v>
      </c>
      <c r="Q460" s="24"/>
      <c r="R460" s="24"/>
      <c r="S460" s="21"/>
      <c r="T460" s="24"/>
      <c r="U460" s="24"/>
      <c r="V460" s="24"/>
      <c r="W460" s="24"/>
      <c r="X460" s="24"/>
      <c r="Y460" s="28">
        <f t="shared" si="142"/>
        <v>1</v>
      </c>
      <c r="Z460" s="24"/>
      <c r="AA460" s="91"/>
      <c r="AB460" s="24" t="s">
        <v>757</v>
      </c>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v>2</v>
      </c>
      <c r="BL460" s="24">
        <v>2</v>
      </c>
      <c r="BM460" s="24">
        <v>2</v>
      </c>
      <c r="BN460" s="24">
        <v>2</v>
      </c>
      <c r="BO460" s="24">
        <v>2</v>
      </c>
      <c r="BP460" s="24">
        <v>2</v>
      </c>
      <c r="BQ460" s="24">
        <v>2</v>
      </c>
      <c r="BR460" s="24">
        <v>2</v>
      </c>
      <c r="BS460" s="24">
        <v>2</v>
      </c>
      <c r="BT460" s="24">
        <v>2</v>
      </c>
      <c r="BU460" s="24">
        <v>2</v>
      </c>
      <c r="BV460" s="24">
        <v>2</v>
      </c>
      <c r="BW460" s="24">
        <v>2</v>
      </c>
      <c r="BX460" s="24">
        <v>2</v>
      </c>
      <c r="BY460" s="24">
        <v>2</v>
      </c>
      <c r="BZ460" s="24">
        <v>2</v>
      </c>
      <c r="CA460" s="24">
        <v>2</v>
      </c>
      <c r="CB460" s="24">
        <v>2</v>
      </c>
      <c r="CC460" s="24">
        <v>2</v>
      </c>
      <c r="CD460" s="24">
        <v>2</v>
      </c>
      <c r="CE460" s="24">
        <v>2</v>
      </c>
      <c r="CF460" s="24">
        <v>2</v>
      </c>
      <c r="CG460" s="24">
        <v>2</v>
      </c>
      <c r="CH460" s="24">
        <v>2</v>
      </c>
      <c r="CI460" s="24">
        <v>2</v>
      </c>
      <c r="CJ460" s="24">
        <v>2</v>
      </c>
      <c r="CK460" s="24">
        <v>2</v>
      </c>
      <c r="CL460" s="24">
        <v>2</v>
      </c>
      <c r="CM460" s="57">
        <f t="shared" si="151"/>
        <v>28</v>
      </c>
      <c r="CN460" s="67">
        <f t="shared" si="152"/>
        <v>1</v>
      </c>
      <c r="CO460" s="57">
        <f t="shared" si="153"/>
        <v>0</v>
      </c>
      <c r="CP460" s="67">
        <f t="shared" si="154"/>
        <v>0</v>
      </c>
      <c r="CQ460" s="57">
        <f t="shared" si="155"/>
        <v>0</v>
      </c>
      <c r="CR460" s="67">
        <f t="shared" si="156"/>
        <v>0</v>
      </c>
      <c r="CS460" s="57">
        <f t="shared" si="157"/>
        <v>2</v>
      </c>
      <c r="CT460" s="57" t="str">
        <f t="shared" si="143"/>
        <v>Đạt mục tiêu</v>
      </c>
    </row>
    <row r="461" spans="1:98" ht="42.75" hidden="1" customHeight="1">
      <c r="A461" s="21">
        <v>455</v>
      </c>
      <c r="B461" s="24">
        <v>538</v>
      </c>
      <c r="C461" s="190"/>
      <c r="D461" s="192"/>
      <c r="E461" s="190"/>
      <c r="F461" s="192"/>
      <c r="G461" s="50" t="s">
        <v>539</v>
      </c>
      <c r="H461" s="142" t="s">
        <v>541</v>
      </c>
      <c r="I461" s="52" t="s">
        <v>780</v>
      </c>
      <c r="J461" s="24" t="s">
        <v>1636</v>
      </c>
      <c r="K461" s="52" t="s">
        <v>348</v>
      </c>
      <c r="L461" s="24" t="s">
        <v>298</v>
      </c>
      <c r="M461" s="24" t="s">
        <v>186</v>
      </c>
      <c r="N461" s="24"/>
      <c r="O461" s="24"/>
      <c r="P461" s="24"/>
      <c r="Q461" s="24"/>
      <c r="R461" s="24"/>
      <c r="S461" s="21"/>
      <c r="T461" s="24"/>
      <c r="U461" s="24" t="s">
        <v>186</v>
      </c>
      <c r="V461" s="24"/>
      <c r="W461" s="24"/>
      <c r="X461" s="24"/>
      <c r="Y461" s="28">
        <f t="shared" si="142"/>
        <v>1</v>
      </c>
      <c r="Z461" s="24"/>
      <c r="AA461" s="91">
        <v>1</v>
      </c>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t="s">
        <v>754</v>
      </c>
      <c r="BA461" s="24"/>
      <c r="BB461" s="24"/>
      <c r="BC461" s="24"/>
      <c r="BD461" s="24"/>
      <c r="BE461" s="24"/>
      <c r="BF461" s="24"/>
      <c r="BG461" s="24"/>
      <c r="BH461" s="24"/>
      <c r="BI461" s="24"/>
      <c r="BJ461" s="24"/>
      <c r="BK461" s="24">
        <v>2</v>
      </c>
      <c r="BL461" s="24">
        <v>2</v>
      </c>
      <c r="BM461" s="24">
        <v>2</v>
      </c>
      <c r="BN461" s="24">
        <v>2</v>
      </c>
      <c r="BO461" s="24">
        <v>2</v>
      </c>
      <c r="BP461" s="24">
        <v>2</v>
      </c>
      <c r="BQ461" s="24">
        <v>2</v>
      </c>
      <c r="BR461" s="24">
        <v>2</v>
      </c>
      <c r="BS461" s="24">
        <v>2</v>
      </c>
      <c r="BT461" s="24">
        <v>2</v>
      </c>
      <c r="BU461" s="24">
        <v>2</v>
      </c>
      <c r="BV461" s="24">
        <v>2</v>
      </c>
      <c r="BW461" s="24">
        <v>2</v>
      </c>
      <c r="BX461" s="24">
        <v>2</v>
      </c>
      <c r="BY461" s="24">
        <v>2</v>
      </c>
      <c r="BZ461" s="24">
        <v>2</v>
      </c>
      <c r="CA461" s="24">
        <v>2</v>
      </c>
      <c r="CB461" s="24">
        <v>2</v>
      </c>
      <c r="CC461" s="24">
        <v>2</v>
      </c>
      <c r="CD461" s="24">
        <v>2</v>
      </c>
      <c r="CE461" s="24">
        <v>2</v>
      </c>
      <c r="CF461" s="24">
        <v>2</v>
      </c>
      <c r="CG461" s="24">
        <v>2</v>
      </c>
      <c r="CH461" s="24">
        <v>2</v>
      </c>
      <c r="CI461" s="24">
        <v>2</v>
      </c>
      <c r="CJ461" s="24">
        <v>2</v>
      </c>
      <c r="CK461" s="24">
        <v>2</v>
      </c>
      <c r="CL461" s="24">
        <v>2</v>
      </c>
      <c r="CM461" s="57">
        <f t="shared" si="151"/>
        <v>28</v>
      </c>
      <c r="CN461" s="67">
        <f t="shared" si="152"/>
        <v>1</v>
      </c>
      <c r="CO461" s="57">
        <f t="shared" si="153"/>
        <v>0</v>
      </c>
      <c r="CP461" s="67">
        <f t="shared" si="154"/>
        <v>0</v>
      </c>
      <c r="CQ461" s="57">
        <f t="shared" si="155"/>
        <v>0</v>
      </c>
      <c r="CR461" s="67">
        <f t="shared" si="156"/>
        <v>0</v>
      </c>
      <c r="CS461" s="57">
        <f t="shared" si="157"/>
        <v>2</v>
      </c>
      <c r="CT461" s="57" t="str">
        <f t="shared" si="143"/>
        <v>Đạt mục tiêu</v>
      </c>
    </row>
    <row r="462" spans="1:98" ht="59.25" hidden="1" customHeight="1">
      <c r="A462" s="21">
        <v>456</v>
      </c>
      <c r="B462" s="24"/>
      <c r="C462" s="182"/>
      <c r="D462" s="193"/>
      <c r="E462" s="182"/>
      <c r="F462" s="193"/>
      <c r="G462" s="50" t="s">
        <v>770</v>
      </c>
      <c r="H462" s="50" t="s">
        <v>1316</v>
      </c>
      <c r="I462" s="52" t="s">
        <v>780</v>
      </c>
      <c r="J462" s="24" t="s">
        <v>497</v>
      </c>
      <c r="K462" s="52" t="s">
        <v>348</v>
      </c>
      <c r="L462" s="24" t="s">
        <v>298</v>
      </c>
      <c r="M462" s="24" t="s">
        <v>186</v>
      </c>
      <c r="N462" s="24"/>
      <c r="O462" s="24"/>
      <c r="P462" s="24"/>
      <c r="Q462" s="24"/>
      <c r="R462" s="24"/>
      <c r="S462" s="21"/>
      <c r="T462" s="24"/>
      <c r="U462" s="24"/>
      <c r="V462" s="24"/>
      <c r="W462" s="24"/>
      <c r="X462" s="24" t="s">
        <v>186</v>
      </c>
      <c r="Y462" s="28">
        <f t="shared" si="142"/>
        <v>1</v>
      </c>
      <c r="Z462" s="24"/>
      <c r="AA462" s="91"/>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t="s">
        <v>757</v>
      </c>
      <c r="BJ462" s="24"/>
      <c r="BK462" s="24">
        <v>2</v>
      </c>
      <c r="BL462" s="24">
        <v>2</v>
      </c>
      <c r="BM462" s="24">
        <v>2</v>
      </c>
      <c r="BN462" s="24">
        <v>2</v>
      </c>
      <c r="BO462" s="24">
        <v>2</v>
      </c>
      <c r="BP462" s="24">
        <v>2</v>
      </c>
      <c r="BQ462" s="24">
        <v>2</v>
      </c>
      <c r="BR462" s="24">
        <v>2</v>
      </c>
      <c r="BS462" s="24">
        <v>2</v>
      </c>
      <c r="BT462" s="24">
        <v>2</v>
      </c>
      <c r="BU462" s="24">
        <v>2</v>
      </c>
      <c r="BV462" s="24">
        <v>2</v>
      </c>
      <c r="BW462" s="24">
        <v>2</v>
      </c>
      <c r="BX462" s="24">
        <v>2</v>
      </c>
      <c r="BY462" s="24">
        <v>2</v>
      </c>
      <c r="BZ462" s="24">
        <v>2</v>
      </c>
      <c r="CA462" s="24">
        <v>2</v>
      </c>
      <c r="CB462" s="24">
        <v>2</v>
      </c>
      <c r="CC462" s="24">
        <v>2</v>
      </c>
      <c r="CD462" s="24">
        <v>2</v>
      </c>
      <c r="CE462" s="24">
        <v>2</v>
      </c>
      <c r="CF462" s="24">
        <v>2</v>
      </c>
      <c r="CG462" s="24">
        <v>2</v>
      </c>
      <c r="CH462" s="24">
        <v>2</v>
      </c>
      <c r="CI462" s="24">
        <v>2</v>
      </c>
      <c r="CJ462" s="24">
        <v>2</v>
      </c>
      <c r="CK462" s="24">
        <v>2</v>
      </c>
      <c r="CL462" s="24">
        <v>2</v>
      </c>
      <c r="CM462" s="57">
        <f t="shared" si="151"/>
        <v>28</v>
      </c>
      <c r="CN462" s="67">
        <f t="shared" si="152"/>
        <v>1</v>
      </c>
      <c r="CO462" s="57">
        <f t="shared" si="153"/>
        <v>0</v>
      </c>
      <c r="CP462" s="67">
        <f t="shared" si="154"/>
        <v>0</v>
      </c>
      <c r="CQ462" s="57">
        <f t="shared" si="155"/>
        <v>0</v>
      </c>
      <c r="CR462" s="67">
        <f t="shared" si="156"/>
        <v>0</v>
      </c>
      <c r="CS462" s="57">
        <f t="shared" si="157"/>
        <v>2</v>
      </c>
      <c r="CT462" s="57" t="str">
        <f t="shared" si="143"/>
        <v>Đạt mục tiêu</v>
      </c>
    </row>
    <row r="463" spans="1:98" ht="69" hidden="1" customHeight="1">
      <c r="A463" s="21">
        <v>457</v>
      </c>
      <c r="B463" s="24">
        <v>541</v>
      </c>
      <c r="C463" s="181" t="s">
        <v>62</v>
      </c>
      <c r="D463" s="191" t="s">
        <v>10</v>
      </c>
      <c r="E463" s="181" t="s">
        <v>63</v>
      </c>
      <c r="F463" s="191" t="s">
        <v>12</v>
      </c>
      <c r="G463" s="7" t="s">
        <v>534</v>
      </c>
      <c r="H463" s="144" t="s">
        <v>1594</v>
      </c>
      <c r="I463" s="52" t="s">
        <v>780</v>
      </c>
      <c r="J463" s="24" t="s">
        <v>1636</v>
      </c>
      <c r="K463" s="52" t="s">
        <v>348</v>
      </c>
      <c r="L463" s="24" t="s">
        <v>298</v>
      </c>
      <c r="M463" s="24" t="s">
        <v>186</v>
      </c>
      <c r="N463" s="24"/>
      <c r="O463" s="24"/>
      <c r="P463" s="24" t="s">
        <v>186</v>
      </c>
      <c r="Q463" s="24"/>
      <c r="R463" s="24"/>
      <c r="S463" s="21"/>
      <c r="T463" s="24"/>
      <c r="U463" s="24"/>
      <c r="V463" s="24"/>
      <c r="W463" s="24"/>
      <c r="X463" s="24"/>
      <c r="Y463" s="28">
        <f t="shared" si="142"/>
        <v>1</v>
      </c>
      <c r="Z463" s="24"/>
      <c r="AA463" s="91">
        <v>1</v>
      </c>
      <c r="AB463" s="24"/>
      <c r="AC463" s="24"/>
      <c r="AD463" s="24"/>
      <c r="AE463" s="24"/>
      <c r="AF463" s="24"/>
      <c r="AG463" s="24"/>
      <c r="AH463" s="24"/>
      <c r="AI463" s="24" t="s">
        <v>754</v>
      </c>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v>2</v>
      </c>
      <c r="BL463" s="24">
        <v>2</v>
      </c>
      <c r="BM463" s="24">
        <v>2</v>
      </c>
      <c r="BN463" s="24">
        <v>2</v>
      </c>
      <c r="BO463" s="24">
        <v>2</v>
      </c>
      <c r="BP463" s="24">
        <v>2</v>
      </c>
      <c r="BQ463" s="24">
        <v>2</v>
      </c>
      <c r="BR463" s="24">
        <v>2</v>
      </c>
      <c r="BS463" s="24">
        <v>2</v>
      </c>
      <c r="BT463" s="24">
        <v>2</v>
      </c>
      <c r="BU463" s="24">
        <v>2</v>
      </c>
      <c r="BV463" s="24">
        <v>2</v>
      </c>
      <c r="BW463" s="24">
        <v>2</v>
      </c>
      <c r="BX463" s="24">
        <v>1</v>
      </c>
      <c r="BY463" s="24">
        <v>2</v>
      </c>
      <c r="BZ463" s="24">
        <v>1</v>
      </c>
      <c r="CA463" s="24">
        <v>2</v>
      </c>
      <c r="CB463" s="24">
        <v>2</v>
      </c>
      <c r="CC463" s="24">
        <v>1</v>
      </c>
      <c r="CD463" s="24">
        <v>1</v>
      </c>
      <c r="CE463" s="24">
        <v>1</v>
      </c>
      <c r="CF463" s="24">
        <v>2</v>
      </c>
      <c r="CG463" s="24">
        <v>2</v>
      </c>
      <c r="CH463" s="24">
        <v>2</v>
      </c>
      <c r="CI463" s="24">
        <v>2</v>
      </c>
      <c r="CJ463" s="24">
        <v>2</v>
      </c>
      <c r="CK463" s="24">
        <v>1</v>
      </c>
      <c r="CL463" s="24">
        <v>1</v>
      </c>
      <c r="CM463" s="57">
        <f t="shared" si="151"/>
        <v>21</v>
      </c>
      <c r="CN463" s="67">
        <f t="shared" si="152"/>
        <v>0.75</v>
      </c>
      <c r="CO463" s="57">
        <f t="shared" si="153"/>
        <v>7</v>
      </c>
      <c r="CP463" s="67">
        <f t="shared" si="154"/>
        <v>0.25</v>
      </c>
      <c r="CQ463" s="57">
        <f t="shared" si="155"/>
        <v>0</v>
      </c>
      <c r="CR463" s="67">
        <f t="shared" si="156"/>
        <v>0</v>
      </c>
      <c r="CS463" s="57">
        <f t="shared" si="157"/>
        <v>1.75</v>
      </c>
      <c r="CT463" s="57" t="str">
        <f t="shared" si="143"/>
        <v>Đạt mục tiêu</v>
      </c>
    </row>
    <row r="464" spans="1:98" ht="42.75" hidden="1" customHeight="1">
      <c r="A464" s="21">
        <v>458</v>
      </c>
      <c r="B464" s="24"/>
      <c r="C464" s="190"/>
      <c r="D464" s="192"/>
      <c r="E464" s="190"/>
      <c r="F464" s="192"/>
      <c r="G464" s="7" t="s">
        <v>1595</v>
      </c>
      <c r="H464" s="144" t="s">
        <v>1596</v>
      </c>
      <c r="I464" s="52" t="s">
        <v>780</v>
      </c>
      <c r="J464" s="24" t="s">
        <v>1636</v>
      </c>
      <c r="K464" s="52" t="s">
        <v>348</v>
      </c>
      <c r="L464" s="24" t="s">
        <v>298</v>
      </c>
      <c r="M464" s="24" t="s">
        <v>186</v>
      </c>
      <c r="N464" s="24"/>
      <c r="O464" s="24"/>
      <c r="P464" s="24"/>
      <c r="Q464" s="24"/>
      <c r="R464" s="24" t="s">
        <v>186</v>
      </c>
      <c r="S464" s="21"/>
      <c r="T464" s="24"/>
      <c r="U464" s="24"/>
      <c r="V464" s="24"/>
      <c r="W464" s="24"/>
      <c r="X464" s="24"/>
      <c r="Y464" s="28">
        <f t="shared" si="142"/>
        <v>1</v>
      </c>
      <c r="Z464" s="24"/>
      <c r="AA464" s="91">
        <v>1</v>
      </c>
      <c r="AB464" s="24"/>
      <c r="AC464" s="24"/>
      <c r="AD464" s="24"/>
      <c r="AE464" s="24"/>
      <c r="AF464" s="24"/>
      <c r="AG464" s="24"/>
      <c r="AH464" s="24"/>
      <c r="AI464" s="24"/>
      <c r="AJ464" s="24"/>
      <c r="AK464" s="24"/>
      <c r="AL464" s="24"/>
      <c r="AM464" s="24"/>
      <c r="AN464" s="24"/>
      <c r="AO464" s="24" t="s">
        <v>754</v>
      </c>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v>2</v>
      </c>
      <c r="BL464" s="24">
        <v>2</v>
      </c>
      <c r="BM464" s="24">
        <v>2</v>
      </c>
      <c r="BN464" s="24">
        <v>2</v>
      </c>
      <c r="BO464" s="24">
        <v>2</v>
      </c>
      <c r="BP464" s="24">
        <v>2</v>
      </c>
      <c r="BQ464" s="24">
        <v>2</v>
      </c>
      <c r="BR464" s="24">
        <v>2</v>
      </c>
      <c r="BS464" s="24">
        <v>2</v>
      </c>
      <c r="BT464" s="24">
        <v>2</v>
      </c>
      <c r="BU464" s="24">
        <v>2</v>
      </c>
      <c r="BV464" s="24">
        <v>2</v>
      </c>
      <c r="BW464" s="24">
        <v>2</v>
      </c>
      <c r="BX464" s="24">
        <v>2</v>
      </c>
      <c r="BY464" s="24">
        <v>2</v>
      </c>
      <c r="BZ464" s="24">
        <v>1</v>
      </c>
      <c r="CA464" s="24">
        <v>2</v>
      </c>
      <c r="CB464" s="24">
        <v>2</v>
      </c>
      <c r="CC464" s="24">
        <v>2</v>
      </c>
      <c r="CD464" s="24">
        <v>2</v>
      </c>
      <c r="CE464" s="24">
        <v>2</v>
      </c>
      <c r="CF464" s="24">
        <v>2</v>
      </c>
      <c r="CG464" s="24">
        <v>2</v>
      </c>
      <c r="CH464" s="24">
        <v>2</v>
      </c>
      <c r="CI464" s="24">
        <v>2</v>
      </c>
      <c r="CJ464" s="24">
        <v>2</v>
      </c>
      <c r="CK464" s="24">
        <v>1</v>
      </c>
      <c r="CL464" s="24">
        <v>1</v>
      </c>
      <c r="CM464" s="57">
        <f t="shared" si="151"/>
        <v>25</v>
      </c>
      <c r="CN464" s="67">
        <f t="shared" si="152"/>
        <v>0.8928571428571429</v>
      </c>
      <c r="CO464" s="57">
        <f t="shared" si="153"/>
        <v>3</v>
      </c>
      <c r="CP464" s="67">
        <f t="shared" si="154"/>
        <v>0.10714285714285714</v>
      </c>
      <c r="CQ464" s="57">
        <f t="shared" si="155"/>
        <v>0</v>
      </c>
      <c r="CR464" s="67">
        <f t="shared" si="156"/>
        <v>0</v>
      </c>
      <c r="CS464" s="57">
        <f t="shared" si="157"/>
        <v>1.8928571428571428</v>
      </c>
      <c r="CT464" s="57" t="str">
        <f>IF(CS464&gt;=1.6,"Đạt mục tiêu",IF(CS464&gt;=1,"Cần cố gắng","Chưa đạt"))</f>
        <v>Đạt mục tiêu</v>
      </c>
    </row>
    <row r="465" spans="1:98" ht="72" hidden="1" customHeight="1">
      <c r="A465" s="21">
        <v>459</v>
      </c>
      <c r="B465" s="24"/>
      <c r="C465" s="190"/>
      <c r="D465" s="192"/>
      <c r="E465" s="190"/>
      <c r="F465" s="192"/>
      <c r="G465" s="7" t="s">
        <v>1597</v>
      </c>
      <c r="H465" s="142" t="s">
        <v>1598</v>
      </c>
      <c r="I465" s="52" t="s">
        <v>780</v>
      </c>
      <c r="J465" s="24" t="s">
        <v>1636</v>
      </c>
      <c r="K465" s="52" t="s">
        <v>348</v>
      </c>
      <c r="L465" s="24" t="s">
        <v>298</v>
      </c>
      <c r="M465" s="24" t="s">
        <v>186</v>
      </c>
      <c r="N465" s="24"/>
      <c r="O465" s="24" t="s">
        <v>186</v>
      </c>
      <c r="P465" s="24"/>
      <c r="Q465" s="24"/>
      <c r="R465" s="24"/>
      <c r="S465" s="21"/>
      <c r="T465" s="24"/>
      <c r="U465" s="24"/>
      <c r="V465" s="24"/>
      <c r="W465" s="24"/>
      <c r="X465" s="24"/>
      <c r="Y465" s="28">
        <f t="shared" si="142"/>
        <v>1</v>
      </c>
      <c r="Z465" s="24"/>
      <c r="AA465" s="91"/>
      <c r="AB465" s="24"/>
      <c r="AC465" s="24"/>
      <c r="AD465" s="24"/>
      <c r="AE465" s="24"/>
      <c r="AF465" s="24" t="s">
        <v>754</v>
      </c>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v>2</v>
      </c>
      <c r="BL465" s="24">
        <v>2</v>
      </c>
      <c r="BM465" s="24">
        <v>2</v>
      </c>
      <c r="BN465" s="24">
        <v>2</v>
      </c>
      <c r="BO465" s="24">
        <v>2</v>
      </c>
      <c r="BP465" s="24">
        <v>2</v>
      </c>
      <c r="BQ465" s="24">
        <v>2</v>
      </c>
      <c r="BR465" s="24">
        <v>2</v>
      </c>
      <c r="BS465" s="24">
        <v>2</v>
      </c>
      <c r="BT465" s="24">
        <v>2</v>
      </c>
      <c r="BU465" s="24">
        <v>2</v>
      </c>
      <c r="BV465" s="24">
        <v>2</v>
      </c>
      <c r="BW465" s="24">
        <v>2</v>
      </c>
      <c r="BX465" s="24">
        <v>2</v>
      </c>
      <c r="BY465" s="24">
        <v>2</v>
      </c>
      <c r="BZ465" s="24">
        <v>2</v>
      </c>
      <c r="CA465" s="24">
        <v>2</v>
      </c>
      <c r="CB465" s="24">
        <v>2</v>
      </c>
      <c r="CC465" s="24">
        <v>2</v>
      </c>
      <c r="CD465" s="24">
        <v>2</v>
      </c>
      <c r="CE465" s="24">
        <v>2</v>
      </c>
      <c r="CF465" s="24">
        <v>2</v>
      </c>
      <c r="CG465" s="24">
        <v>2</v>
      </c>
      <c r="CH465" s="24">
        <v>2</v>
      </c>
      <c r="CI465" s="24">
        <v>2</v>
      </c>
      <c r="CJ465" s="24">
        <v>2</v>
      </c>
      <c r="CK465" s="24">
        <v>2</v>
      </c>
      <c r="CL465" s="24">
        <v>2</v>
      </c>
      <c r="CM465" s="57">
        <f t="shared" si="151"/>
        <v>28</v>
      </c>
      <c r="CN465" s="67">
        <f t="shared" si="152"/>
        <v>1</v>
      </c>
      <c r="CO465" s="57">
        <f t="shared" si="153"/>
        <v>0</v>
      </c>
      <c r="CP465" s="67">
        <f t="shared" si="154"/>
        <v>0</v>
      </c>
      <c r="CQ465" s="57">
        <f t="shared" si="155"/>
        <v>0</v>
      </c>
      <c r="CR465" s="67">
        <f t="shared" si="156"/>
        <v>0</v>
      </c>
      <c r="CS465" s="57">
        <f t="shared" si="157"/>
        <v>2</v>
      </c>
      <c r="CT465" s="57" t="str">
        <f>IF(CS465&gt;=1.6,"Đạt mục tiêu",IF(CS465&gt;=1,"Cần cố gắng","Chưa đạt"))</f>
        <v>Đạt mục tiêu</v>
      </c>
    </row>
    <row r="466" spans="1:98" ht="84.75" hidden="1" customHeight="1">
      <c r="A466" s="21">
        <v>460</v>
      </c>
      <c r="B466" s="24"/>
      <c r="C466" s="190"/>
      <c r="D466" s="192"/>
      <c r="E466" s="190"/>
      <c r="F466" s="192"/>
      <c r="G466" s="7" t="s">
        <v>437</v>
      </c>
      <c r="H466" s="144" t="s">
        <v>1430</v>
      </c>
      <c r="I466" s="52" t="s">
        <v>780</v>
      </c>
      <c r="J466" s="24" t="s">
        <v>1636</v>
      </c>
      <c r="K466" s="52" t="s">
        <v>348</v>
      </c>
      <c r="L466" s="24" t="s">
        <v>298</v>
      </c>
      <c r="M466" s="24" t="s">
        <v>186</v>
      </c>
      <c r="N466" s="24"/>
      <c r="O466" s="24"/>
      <c r="P466" s="24"/>
      <c r="Q466" s="24" t="s">
        <v>186</v>
      </c>
      <c r="R466" s="24"/>
      <c r="S466" s="21"/>
      <c r="T466" s="24"/>
      <c r="U466" s="24"/>
      <c r="V466" s="24"/>
      <c r="W466" s="24"/>
      <c r="X466" s="24"/>
      <c r="Y466" s="28">
        <f t="shared" ref="Y466:Y512" si="158">COUNTIF($N466:$X466,"x")</f>
        <v>1</v>
      </c>
      <c r="Z466" s="24"/>
      <c r="AA466" s="91"/>
      <c r="AB466" s="24"/>
      <c r="AC466" s="24"/>
      <c r="AD466" s="24"/>
      <c r="AE466" s="24"/>
      <c r="AF466" s="24"/>
      <c r="AG466" s="24"/>
      <c r="AH466" s="24"/>
      <c r="AI466" s="24"/>
      <c r="AJ466" s="24"/>
      <c r="AK466" s="24"/>
      <c r="AL466" s="24" t="s">
        <v>754</v>
      </c>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v>2</v>
      </c>
      <c r="BL466" s="24">
        <v>2</v>
      </c>
      <c r="BM466" s="24">
        <v>2</v>
      </c>
      <c r="BN466" s="24">
        <v>2</v>
      </c>
      <c r="BO466" s="24">
        <v>2</v>
      </c>
      <c r="BP466" s="24">
        <v>2</v>
      </c>
      <c r="BQ466" s="24">
        <v>2</v>
      </c>
      <c r="BR466" s="24">
        <v>2</v>
      </c>
      <c r="BS466" s="24">
        <v>2</v>
      </c>
      <c r="BT466" s="24">
        <v>2</v>
      </c>
      <c r="BU466" s="24">
        <v>2</v>
      </c>
      <c r="BV466" s="24">
        <v>2</v>
      </c>
      <c r="BW466" s="24">
        <v>2</v>
      </c>
      <c r="BX466" s="24">
        <v>2</v>
      </c>
      <c r="BY466" s="24">
        <v>2</v>
      </c>
      <c r="BZ466" s="24">
        <v>1</v>
      </c>
      <c r="CA466" s="24">
        <v>2</v>
      </c>
      <c r="CB466" s="24">
        <v>2</v>
      </c>
      <c r="CC466" s="24">
        <v>2</v>
      </c>
      <c r="CD466" s="24">
        <v>2</v>
      </c>
      <c r="CE466" s="24">
        <v>2</v>
      </c>
      <c r="CF466" s="24">
        <v>2</v>
      </c>
      <c r="CG466" s="24">
        <v>2</v>
      </c>
      <c r="CH466" s="24">
        <v>2</v>
      </c>
      <c r="CI466" s="24">
        <v>2</v>
      </c>
      <c r="CJ466" s="24">
        <v>2</v>
      </c>
      <c r="CK466" s="24">
        <v>1</v>
      </c>
      <c r="CL466" s="24">
        <v>1</v>
      </c>
      <c r="CM466" s="57">
        <f t="shared" si="151"/>
        <v>25</v>
      </c>
      <c r="CN466" s="67">
        <f t="shared" si="152"/>
        <v>0.8928571428571429</v>
      </c>
      <c r="CO466" s="57">
        <f t="shared" si="153"/>
        <v>3</v>
      </c>
      <c r="CP466" s="67">
        <f t="shared" si="154"/>
        <v>0.10714285714285714</v>
      </c>
      <c r="CQ466" s="57">
        <f t="shared" si="155"/>
        <v>0</v>
      </c>
      <c r="CR466" s="67">
        <f t="shared" si="156"/>
        <v>0</v>
      </c>
      <c r="CS466" s="57">
        <f t="shared" si="157"/>
        <v>1.8928571428571428</v>
      </c>
      <c r="CT466" s="57" t="str">
        <f t="shared" si="143"/>
        <v>Đạt mục tiêu</v>
      </c>
    </row>
    <row r="467" spans="1:98" ht="51.75" hidden="1" customHeight="1">
      <c r="A467" s="21">
        <v>461</v>
      </c>
      <c r="B467" s="24"/>
      <c r="C467" s="190"/>
      <c r="D467" s="192"/>
      <c r="E467" s="190"/>
      <c r="F467" s="192"/>
      <c r="G467" s="7" t="s">
        <v>535</v>
      </c>
      <c r="H467" s="144" t="s">
        <v>1297</v>
      </c>
      <c r="I467" s="52" t="s">
        <v>780</v>
      </c>
      <c r="J467" s="24" t="s">
        <v>1636</v>
      </c>
      <c r="K467" s="52" t="s">
        <v>348</v>
      </c>
      <c r="L467" s="24" t="s">
        <v>298</v>
      </c>
      <c r="M467" s="24" t="s">
        <v>186</v>
      </c>
      <c r="N467" s="24"/>
      <c r="O467" s="24"/>
      <c r="P467" s="24"/>
      <c r="Q467" s="24"/>
      <c r="R467" s="24"/>
      <c r="S467" s="21"/>
      <c r="T467" s="24" t="s">
        <v>186</v>
      </c>
      <c r="U467" s="24"/>
      <c r="V467" s="24"/>
      <c r="W467" s="24"/>
      <c r="X467" s="24"/>
      <c r="Y467" s="28">
        <f t="shared" si="158"/>
        <v>1</v>
      </c>
      <c r="Z467" s="24"/>
      <c r="AA467" s="91"/>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t="s">
        <v>754</v>
      </c>
      <c r="AX467" s="24"/>
      <c r="AY467" s="24"/>
      <c r="AZ467" s="24"/>
      <c r="BA467" s="24"/>
      <c r="BB467" s="24"/>
      <c r="BC467" s="24"/>
      <c r="BD467" s="24"/>
      <c r="BE467" s="24"/>
      <c r="BF467" s="24"/>
      <c r="BG467" s="24"/>
      <c r="BH467" s="24"/>
      <c r="BI467" s="24"/>
      <c r="BJ467" s="24"/>
      <c r="BK467" s="24">
        <v>2</v>
      </c>
      <c r="BL467" s="24">
        <v>2</v>
      </c>
      <c r="BM467" s="24">
        <v>2</v>
      </c>
      <c r="BN467" s="24">
        <v>2</v>
      </c>
      <c r="BO467" s="24">
        <v>2</v>
      </c>
      <c r="BP467" s="24">
        <v>2</v>
      </c>
      <c r="BQ467" s="24">
        <v>2</v>
      </c>
      <c r="BR467" s="24">
        <v>2</v>
      </c>
      <c r="BS467" s="24">
        <v>2</v>
      </c>
      <c r="BT467" s="24">
        <v>2</v>
      </c>
      <c r="BU467" s="24">
        <v>2</v>
      </c>
      <c r="BV467" s="24">
        <v>2</v>
      </c>
      <c r="BW467" s="24">
        <v>2</v>
      </c>
      <c r="BX467" s="24">
        <v>2</v>
      </c>
      <c r="BY467" s="24">
        <v>2</v>
      </c>
      <c r="BZ467" s="24">
        <v>1</v>
      </c>
      <c r="CA467" s="24">
        <v>2</v>
      </c>
      <c r="CB467" s="24">
        <v>2</v>
      </c>
      <c r="CC467" s="24">
        <v>2</v>
      </c>
      <c r="CD467" s="24">
        <v>2</v>
      </c>
      <c r="CE467" s="24">
        <v>2</v>
      </c>
      <c r="CF467" s="24">
        <v>2</v>
      </c>
      <c r="CG467" s="24">
        <v>2</v>
      </c>
      <c r="CH467" s="24">
        <v>2</v>
      </c>
      <c r="CI467" s="24">
        <v>2</v>
      </c>
      <c r="CJ467" s="24">
        <v>2</v>
      </c>
      <c r="CK467" s="24">
        <v>1</v>
      </c>
      <c r="CL467" s="24">
        <v>2</v>
      </c>
      <c r="CM467" s="57">
        <f t="shared" si="151"/>
        <v>26</v>
      </c>
      <c r="CN467" s="67">
        <f t="shared" si="152"/>
        <v>0.9285714285714286</v>
      </c>
      <c r="CO467" s="57">
        <f t="shared" si="153"/>
        <v>2</v>
      </c>
      <c r="CP467" s="67">
        <f t="shared" si="154"/>
        <v>7.1428571428571425E-2</v>
      </c>
      <c r="CQ467" s="57">
        <f t="shared" si="155"/>
        <v>0</v>
      </c>
      <c r="CR467" s="67">
        <f t="shared" si="156"/>
        <v>0</v>
      </c>
      <c r="CS467" s="57">
        <f t="shared" si="157"/>
        <v>1.9285714285714286</v>
      </c>
      <c r="CT467" s="57" t="str">
        <f t="shared" si="143"/>
        <v>Đạt mục tiêu</v>
      </c>
    </row>
    <row r="468" spans="1:98" ht="51.75" hidden="1" customHeight="1">
      <c r="A468" s="21">
        <v>462</v>
      </c>
      <c r="B468" s="24"/>
      <c r="C468" s="190"/>
      <c r="D468" s="192"/>
      <c r="E468" s="190"/>
      <c r="F468" s="192"/>
      <c r="G468" s="7" t="s">
        <v>1599</v>
      </c>
      <c r="H468" s="144" t="s">
        <v>1600</v>
      </c>
      <c r="I468" s="52" t="s">
        <v>780</v>
      </c>
      <c r="J468" s="24" t="s">
        <v>1636</v>
      </c>
      <c r="K468" s="52" t="s">
        <v>348</v>
      </c>
      <c r="L468" s="24" t="s">
        <v>298</v>
      </c>
      <c r="M468" s="24" t="s">
        <v>186</v>
      </c>
      <c r="N468" s="24"/>
      <c r="O468" s="24" t="s">
        <v>186</v>
      </c>
      <c r="P468" s="24"/>
      <c r="Q468" s="24"/>
      <c r="R468" s="24"/>
      <c r="S468" s="21"/>
      <c r="T468" s="24"/>
      <c r="U468" s="24"/>
      <c r="V468" s="24"/>
      <c r="W468" s="24"/>
      <c r="X468" s="24"/>
      <c r="Y468" s="28">
        <f t="shared" si="158"/>
        <v>1</v>
      </c>
      <c r="Z468" s="24"/>
      <c r="AA468" s="91"/>
      <c r="AB468" s="24"/>
      <c r="AC468" s="24"/>
      <c r="AD468" s="24"/>
      <c r="AE468" s="24" t="s">
        <v>754</v>
      </c>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t="s">
        <v>757</v>
      </c>
      <c r="BC468" s="24" t="s">
        <v>757</v>
      </c>
      <c r="BD468" s="24" t="s">
        <v>757</v>
      </c>
      <c r="BE468" s="24"/>
      <c r="BF468" s="24"/>
      <c r="BG468" s="24"/>
      <c r="BH468" s="24"/>
      <c r="BI468" s="24"/>
      <c r="BJ468" s="24"/>
      <c r="BK468" s="24">
        <v>2</v>
      </c>
      <c r="BL468" s="24">
        <v>2</v>
      </c>
      <c r="BM468" s="24">
        <v>2</v>
      </c>
      <c r="BN468" s="24">
        <v>1</v>
      </c>
      <c r="BO468" s="24">
        <v>2</v>
      </c>
      <c r="BP468" s="24">
        <v>2</v>
      </c>
      <c r="BQ468" s="24">
        <v>2</v>
      </c>
      <c r="BR468" s="24">
        <v>2</v>
      </c>
      <c r="BS468" s="24">
        <v>2</v>
      </c>
      <c r="BT468" s="24">
        <v>2</v>
      </c>
      <c r="BU468" s="24">
        <v>2</v>
      </c>
      <c r="BV468" s="24">
        <v>2</v>
      </c>
      <c r="BW468" s="24">
        <v>2</v>
      </c>
      <c r="BX468" s="24">
        <v>2</v>
      </c>
      <c r="BY468" s="24">
        <v>2</v>
      </c>
      <c r="BZ468" s="24">
        <v>2</v>
      </c>
      <c r="CA468" s="24">
        <v>2</v>
      </c>
      <c r="CB468" s="24">
        <v>2</v>
      </c>
      <c r="CC468" s="24">
        <v>2</v>
      </c>
      <c r="CD468" s="24">
        <v>1</v>
      </c>
      <c r="CE468" s="24">
        <v>2</v>
      </c>
      <c r="CF468" s="24">
        <v>2</v>
      </c>
      <c r="CG468" s="24">
        <v>2</v>
      </c>
      <c r="CH468" s="24">
        <v>2</v>
      </c>
      <c r="CI468" s="24">
        <v>2</v>
      </c>
      <c r="CJ468" s="24">
        <v>2</v>
      </c>
      <c r="CK468" s="24">
        <v>1</v>
      </c>
      <c r="CL468" s="24">
        <v>2</v>
      </c>
      <c r="CM468" s="57">
        <f t="shared" si="151"/>
        <v>25</v>
      </c>
      <c r="CN468" s="67">
        <f t="shared" si="152"/>
        <v>0.8928571428571429</v>
      </c>
      <c r="CO468" s="57">
        <f t="shared" si="153"/>
        <v>3</v>
      </c>
      <c r="CP468" s="67">
        <f t="shared" si="154"/>
        <v>0.10714285714285714</v>
      </c>
      <c r="CQ468" s="57">
        <f t="shared" si="155"/>
        <v>0</v>
      </c>
      <c r="CR468" s="67">
        <f t="shared" si="156"/>
        <v>0</v>
      </c>
      <c r="CS468" s="57">
        <f t="shared" si="157"/>
        <v>1.8928571428571428</v>
      </c>
      <c r="CT468" s="57" t="str">
        <f t="shared" si="143"/>
        <v>Đạt mục tiêu</v>
      </c>
    </row>
    <row r="469" spans="1:98" ht="51.75" hidden="1" customHeight="1">
      <c r="A469" s="21">
        <v>463</v>
      </c>
      <c r="B469" s="24"/>
      <c r="C469" s="182"/>
      <c r="D469" s="192"/>
      <c r="E469" s="182"/>
      <c r="F469" s="192"/>
      <c r="G469" s="7" t="s">
        <v>536</v>
      </c>
      <c r="H469" s="144" t="s">
        <v>670</v>
      </c>
      <c r="I469" s="52" t="s">
        <v>780</v>
      </c>
      <c r="J469" s="24" t="s">
        <v>1636</v>
      </c>
      <c r="K469" s="52" t="s">
        <v>348</v>
      </c>
      <c r="L469" s="24" t="s">
        <v>298</v>
      </c>
      <c r="M469" s="24" t="s">
        <v>186</v>
      </c>
      <c r="N469" s="24"/>
      <c r="O469" s="24"/>
      <c r="P469" s="24"/>
      <c r="Q469" s="24"/>
      <c r="R469" s="24"/>
      <c r="S469" s="21"/>
      <c r="T469" s="24"/>
      <c r="U469" s="24"/>
      <c r="V469" s="24" t="s">
        <v>186</v>
      </c>
      <c r="W469" s="24"/>
      <c r="X469" s="24"/>
      <c r="Y469" s="28">
        <f t="shared" si="158"/>
        <v>1</v>
      </c>
      <c r="Z469" s="24"/>
      <c r="AA469" s="91">
        <v>1</v>
      </c>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t="s">
        <v>754</v>
      </c>
      <c r="BC469" s="24"/>
      <c r="BD469" s="24"/>
      <c r="BE469" s="24"/>
      <c r="BF469" s="24"/>
      <c r="BG469" s="24"/>
      <c r="BH469" s="24"/>
      <c r="BI469" s="24"/>
      <c r="BJ469" s="24"/>
      <c r="BK469" s="24">
        <v>2</v>
      </c>
      <c r="BL469" s="24">
        <v>2</v>
      </c>
      <c r="BM469" s="24">
        <v>2</v>
      </c>
      <c r="BN469" s="24">
        <v>1</v>
      </c>
      <c r="BO469" s="24">
        <v>2</v>
      </c>
      <c r="BP469" s="24">
        <v>2</v>
      </c>
      <c r="BQ469" s="24">
        <v>2</v>
      </c>
      <c r="BR469" s="24">
        <v>2</v>
      </c>
      <c r="BS469" s="24">
        <v>2</v>
      </c>
      <c r="BT469" s="24">
        <v>2</v>
      </c>
      <c r="BU469" s="24">
        <v>2</v>
      </c>
      <c r="BV469" s="24">
        <v>2</v>
      </c>
      <c r="BW469" s="24">
        <v>2</v>
      </c>
      <c r="BX469" s="24">
        <v>2</v>
      </c>
      <c r="BY469" s="24">
        <v>2</v>
      </c>
      <c r="BZ469" s="24">
        <v>2</v>
      </c>
      <c r="CA469" s="24">
        <v>2</v>
      </c>
      <c r="CB469" s="24">
        <v>2</v>
      </c>
      <c r="CC469" s="24">
        <v>2</v>
      </c>
      <c r="CD469" s="24">
        <v>1</v>
      </c>
      <c r="CE469" s="24">
        <v>2</v>
      </c>
      <c r="CF469" s="24">
        <v>2</v>
      </c>
      <c r="CG469" s="24">
        <v>2</v>
      </c>
      <c r="CH469" s="24">
        <v>2</v>
      </c>
      <c r="CI469" s="24">
        <v>2</v>
      </c>
      <c r="CJ469" s="24">
        <v>2</v>
      </c>
      <c r="CK469" s="24">
        <v>1</v>
      </c>
      <c r="CL469" s="24">
        <v>2</v>
      </c>
      <c r="CM469" s="57">
        <f t="shared" si="151"/>
        <v>25</v>
      </c>
      <c r="CN469" s="67">
        <f t="shared" si="152"/>
        <v>0.8928571428571429</v>
      </c>
      <c r="CO469" s="57">
        <f t="shared" si="153"/>
        <v>3</v>
      </c>
      <c r="CP469" s="67">
        <f t="shared" si="154"/>
        <v>0.10714285714285714</v>
      </c>
      <c r="CQ469" s="57">
        <f t="shared" si="155"/>
        <v>0</v>
      </c>
      <c r="CR469" s="67">
        <f t="shared" si="156"/>
        <v>0</v>
      </c>
      <c r="CS469" s="57">
        <f t="shared" si="157"/>
        <v>1.8928571428571428</v>
      </c>
      <c r="CT469" s="57" t="str">
        <f t="shared" si="143"/>
        <v>Đạt mục tiêu</v>
      </c>
    </row>
    <row r="470" spans="1:98" ht="81.75" hidden="1" customHeight="1">
      <c r="A470" s="21">
        <v>464</v>
      </c>
      <c r="B470" s="24">
        <v>544</v>
      </c>
      <c r="C470" s="181" t="s">
        <v>674</v>
      </c>
      <c r="D470" s="191" t="s">
        <v>10</v>
      </c>
      <c r="E470" s="181" t="s">
        <v>673</v>
      </c>
      <c r="F470" s="191" t="s">
        <v>12</v>
      </c>
      <c r="G470" s="7" t="s">
        <v>676</v>
      </c>
      <c r="H470" s="144" t="s">
        <v>1603</v>
      </c>
      <c r="I470" s="52" t="s">
        <v>780</v>
      </c>
      <c r="J470" s="24" t="s">
        <v>1636</v>
      </c>
      <c r="K470" s="52" t="s">
        <v>348</v>
      </c>
      <c r="L470" s="24" t="s">
        <v>298</v>
      </c>
      <c r="M470" s="24" t="s">
        <v>186</v>
      </c>
      <c r="N470" s="24"/>
      <c r="O470" s="24"/>
      <c r="P470" s="24"/>
      <c r="Q470" s="24" t="s">
        <v>186</v>
      </c>
      <c r="R470" s="24"/>
      <c r="S470" s="21"/>
      <c r="T470" s="24"/>
      <c r="U470" s="24"/>
      <c r="V470" s="24"/>
      <c r="W470" s="24"/>
      <c r="X470" s="24"/>
      <c r="Y470" s="28">
        <f t="shared" si="158"/>
        <v>1</v>
      </c>
      <c r="Z470" s="24"/>
      <c r="AA470" s="91">
        <v>1</v>
      </c>
      <c r="AB470" s="24"/>
      <c r="AC470" s="24"/>
      <c r="AD470" s="24"/>
      <c r="AE470" s="24"/>
      <c r="AF470" s="24"/>
      <c r="AG470" s="24"/>
      <c r="AH470" s="24"/>
      <c r="AI470" s="24"/>
      <c r="AJ470" s="24"/>
      <c r="AK470" s="24"/>
      <c r="AL470" s="24"/>
      <c r="AM470" s="24" t="s">
        <v>754</v>
      </c>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v>2</v>
      </c>
      <c r="BL470" s="24">
        <v>2</v>
      </c>
      <c r="BM470" s="24">
        <v>2</v>
      </c>
      <c r="BN470" s="24">
        <v>2</v>
      </c>
      <c r="BO470" s="24">
        <v>2</v>
      </c>
      <c r="BP470" s="24">
        <v>2</v>
      </c>
      <c r="BQ470" s="24">
        <v>2</v>
      </c>
      <c r="BR470" s="24">
        <v>2</v>
      </c>
      <c r="BS470" s="24">
        <v>2</v>
      </c>
      <c r="BT470" s="24">
        <v>2</v>
      </c>
      <c r="BU470" s="24">
        <v>2</v>
      </c>
      <c r="BV470" s="24">
        <v>2</v>
      </c>
      <c r="BW470" s="24">
        <v>2</v>
      </c>
      <c r="BX470" s="24">
        <v>2</v>
      </c>
      <c r="BY470" s="24">
        <v>2</v>
      </c>
      <c r="BZ470" s="24">
        <v>2</v>
      </c>
      <c r="CA470" s="24">
        <v>2</v>
      </c>
      <c r="CB470" s="24">
        <v>2</v>
      </c>
      <c r="CC470" s="24">
        <v>2</v>
      </c>
      <c r="CD470" s="24">
        <v>2</v>
      </c>
      <c r="CE470" s="24">
        <v>2</v>
      </c>
      <c r="CF470" s="24">
        <v>2</v>
      </c>
      <c r="CG470" s="24">
        <v>2</v>
      </c>
      <c r="CH470" s="24">
        <v>2</v>
      </c>
      <c r="CI470" s="24">
        <v>2</v>
      </c>
      <c r="CJ470" s="24">
        <v>2</v>
      </c>
      <c r="CK470" s="24">
        <v>2</v>
      </c>
      <c r="CL470" s="24">
        <v>2</v>
      </c>
      <c r="CM470" s="57">
        <f t="shared" si="151"/>
        <v>28</v>
      </c>
      <c r="CN470" s="67">
        <f t="shared" si="152"/>
        <v>1</v>
      </c>
      <c r="CO470" s="57">
        <f t="shared" si="153"/>
        <v>0</v>
      </c>
      <c r="CP470" s="67">
        <f t="shared" si="154"/>
        <v>0</v>
      </c>
      <c r="CQ470" s="57">
        <f t="shared" si="155"/>
        <v>0</v>
      </c>
      <c r="CR470" s="67">
        <f t="shared" si="156"/>
        <v>0</v>
      </c>
      <c r="CS470" s="57">
        <f t="shared" si="157"/>
        <v>2</v>
      </c>
      <c r="CT470" s="57" t="str">
        <f t="shared" si="143"/>
        <v>Đạt mục tiêu</v>
      </c>
    </row>
    <row r="471" spans="1:98" ht="92.25" hidden="1" customHeight="1">
      <c r="A471" s="21">
        <v>465</v>
      </c>
      <c r="B471" s="24"/>
      <c r="C471" s="190"/>
      <c r="D471" s="192"/>
      <c r="E471" s="190"/>
      <c r="F471" s="192"/>
      <c r="G471" s="7" t="s">
        <v>675</v>
      </c>
      <c r="H471" s="149" t="s">
        <v>1606</v>
      </c>
      <c r="I471" s="52" t="s">
        <v>780</v>
      </c>
      <c r="J471" s="21" t="s">
        <v>497</v>
      </c>
      <c r="K471" s="52" t="s">
        <v>348</v>
      </c>
      <c r="L471" s="24" t="s">
        <v>298</v>
      </c>
      <c r="M471" s="24" t="s">
        <v>186</v>
      </c>
      <c r="N471" s="24"/>
      <c r="O471" s="24"/>
      <c r="P471" s="24"/>
      <c r="Q471" s="24"/>
      <c r="R471" s="24" t="s">
        <v>186</v>
      </c>
      <c r="S471" s="21"/>
      <c r="T471" s="24"/>
      <c r="U471" s="24"/>
      <c r="V471" s="24"/>
      <c r="W471" s="24"/>
      <c r="X471" s="24"/>
      <c r="Y471" s="28">
        <f t="shared" si="158"/>
        <v>1</v>
      </c>
      <c r="Z471" s="24"/>
      <c r="AA471" s="91"/>
      <c r="AB471" s="24"/>
      <c r="AC471" s="24"/>
      <c r="AD471" s="24"/>
      <c r="AE471" s="24"/>
      <c r="AF471" s="24"/>
      <c r="AG471" s="24"/>
      <c r="AH471" s="24"/>
      <c r="AI471" s="24"/>
      <c r="AJ471" s="24"/>
      <c r="AK471" s="24"/>
      <c r="AL471" s="24"/>
      <c r="AM471" s="24"/>
      <c r="AN471" s="24"/>
      <c r="AO471" s="24"/>
      <c r="AP471" s="24"/>
      <c r="AQ471" s="24" t="s">
        <v>757</v>
      </c>
      <c r="AR471" s="24"/>
      <c r="AS471" s="24"/>
      <c r="AT471" s="24"/>
      <c r="AU471" s="24"/>
      <c r="AV471" s="24"/>
      <c r="AW471" s="24"/>
      <c r="AX471" s="24"/>
      <c r="AY471" s="24"/>
      <c r="AZ471" s="24"/>
      <c r="BA471" s="24"/>
      <c r="BB471" s="24"/>
      <c r="BC471" s="24"/>
      <c r="BD471" s="24"/>
      <c r="BE471" s="24"/>
      <c r="BF471" s="24"/>
      <c r="BG471" s="24"/>
      <c r="BH471" s="24"/>
      <c r="BI471" s="24"/>
      <c r="BJ471" s="24"/>
      <c r="BK471" s="24">
        <v>2</v>
      </c>
      <c r="BL471" s="24">
        <v>2</v>
      </c>
      <c r="BM471" s="24">
        <v>2</v>
      </c>
      <c r="BN471" s="24">
        <v>2</v>
      </c>
      <c r="BO471" s="24">
        <v>2</v>
      </c>
      <c r="BP471" s="24">
        <v>2</v>
      </c>
      <c r="BQ471" s="24">
        <v>2</v>
      </c>
      <c r="BR471" s="24">
        <v>2</v>
      </c>
      <c r="BS471" s="24">
        <v>2</v>
      </c>
      <c r="BT471" s="24">
        <v>2</v>
      </c>
      <c r="BU471" s="24">
        <v>2</v>
      </c>
      <c r="BV471" s="24">
        <v>2</v>
      </c>
      <c r="BW471" s="24">
        <v>2</v>
      </c>
      <c r="BX471" s="24">
        <v>2</v>
      </c>
      <c r="BY471" s="24">
        <v>2</v>
      </c>
      <c r="BZ471" s="24">
        <v>1</v>
      </c>
      <c r="CA471" s="24">
        <v>2</v>
      </c>
      <c r="CB471" s="24">
        <v>2</v>
      </c>
      <c r="CC471" s="24">
        <v>2</v>
      </c>
      <c r="CD471" s="24">
        <v>2</v>
      </c>
      <c r="CE471" s="24">
        <v>2</v>
      </c>
      <c r="CF471" s="24">
        <v>2</v>
      </c>
      <c r="CG471" s="24">
        <v>2</v>
      </c>
      <c r="CH471" s="24">
        <v>2</v>
      </c>
      <c r="CI471" s="24">
        <v>2</v>
      </c>
      <c r="CJ471" s="24">
        <v>2</v>
      </c>
      <c r="CK471" s="24">
        <v>1</v>
      </c>
      <c r="CL471" s="24">
        <v>1</v>
      </c>
      <c r="CM471" s="57">
        <f t="shared" si="151"/>
        <v>25</v>
      </c>
      <c r="CN471" s="67">
        <f t="shared" si="152"/>
        <v>0.8928571428571429</v>
      </c>
      <c r="CO471" s="57">
        <f t="shared" si="153"/>
        <v>3</v>
      </c>
      <c r="CP471" s="67">
        <f t="shared" si="154"/>
        <v>0.10714285714285714</v>
      </c>
      <c r="CQ471" s="57">
        <f t="shared" si="155"/>
        <v>0</v>
      </c>
      <c r="CR471" s="67">
        <f t="shared" si="156"/>
        <v>0</v>
      </c>
      <c r="CS471" s="57">
        <f t="shared" si="157"/>
        <v>1.8928571428571428</v>
      </c>
      <c r="CT471" s="57" t="str">
        <f t="shared" si="143"/>
        <v>Đạt mục tiêu</v>
      </c>
    </row>
    <row r="472" spans="1:98" ht="84.75" hidden="1" customHeight="1">
      <c r="A472" s="21">
        <v>466</v>
      </c>
      <c r="B472" s="24"/>
      <c r="C472" s="110"/>
      <c r="D472" s="111"/>
      <c r="E472" s="110"/>
      <c r="F472" s="111"/>
      <c r="G472" s="7" t="s">
        <v>1605</v>
      </c>
      <c r="H472" s="144" t="s">
        <v>1604</v>
      </c>
      <c r="I472" s="52" t="s">
        <v>780</v>
      </c>
      <c r="J472" s="21" t="s">
        <v>1636</v>
      </c>
      <c r="K472" s="52" t="s">
        <v>348</v>
      </c>
      <c r="L472" s="24" t="s">
        <v>298</v>
      </c>
      <c r="M472" s="24" t="s">
        <v>186</v>
      </c>
      <c r="N472" s="24"/>
      <c r="O472" s="24"/>
      <c r="P472" s="24"/>
      <c r="Q472" s="24"/>
      <c r="R472" s="24"/>
      <c r="S472" s="21"/>
      <c r="T472" s="24"/>
      <c r="U472" s="24"/>
      <c r="V472" s="24"/>
      <c r="W472" s="24"/>
      <c r="X472" s="24" t="s">
        <v>186</v>
      </c>
      <c r="Y472" s="28">
        <f t="shared" si="158"/>
        <v>1</v>
      </c>
      <c r="Z472" s="24"/>
      <c r="AA472" s="91"/>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t="s">
        <v>754</v>
      </c>
      <c r="BK472" s="24">
        <v>2</v>
      </c>
      <c r="BL472" s="24">
        <v>2</v>
      </c>
      <c r="BM472" s="24">
        <v>2</v>
      </c>
      <c r="BN472" s="24">
        <v>2</v>
      </c>
      <c r="BO472" s="24">
        <v>2</v>
      </c>
      <c r="BP472" s="24">
        <v>2</v>
      </c>
      <c r="BQ472" s="24">
        <v>2</v>
      </c>
      <c r="BR472" s="24">
        <v>2</v>
      </c>
      <c r="BS472" s="24">
        <v>2</v>
      </c>
      <c r="BT472" s="24">
        <v>2</v>
      </c>
      <c r="BU472" s="24">
        <v>2</v>
      </c>
      <c r="BV472" s="24">
        <v>2</v>
      </c>
      <c r="BW472" s="24">
        <v>2</v>
      </c>
      <c r="BX472" s="24">
        <v>2</v>
      </c>
      <c r="BY472" s="24">
        <v>2</v>
      </c>
      <c r="BZ472" s="24">
        <v>2</v>
      </c>
      <c r="CA472" s="24">
        <v>2</v>
      </c>
      <c r="CB472" s="24">
        <v>2</v>
      </c>
      <c r="CC472" s="24">
        <v>2</v>
      </c>
      <c r="CD472" s="24">
        <v>2</v>
      </c>
      <c r="CE472" s="24">
        <v>2</v>
      </c>
      <c r="CF472" s="24">
        <v>2</v>
      </c>
      <c r="CG472" s="24">
        <v>2</v>
      </c>
      <c r="CH472" s="24">
        <v>2</v>
      </c>
      <c r="CI472" s="24">
        <v>2</v>
      </c>
      <c r="CJ472" s="24">
        <v>2</v>
      </c>
      <c r="CK472" s="24">
        <v>2</v>
      </c>
      <c r="CL472" s="24">
        <v>2</v>
      </c>
      <c r="CM472" s="57">
        <f t="shared" si="151"/>
        <v>28</v>
      </c>
      <c r="CN472" s="67">
        <f t="shared" si="152"/>
        <v>1</v>
      </c>
      <c r="CO472" s="57">
        <f t="shared" si="153"/>
        <v>0</v>
      </c>
      <c r="CP472" s="67">
        <f t="shared" si="154"/>
        <v>0</v>
      </c>
      <c r="CQ472" s="57">
        <f t="shared" si="155"/>
        <v>0</v>
      </c>
      <c r="CR472" s="67">
        <f t="shared" si="156"/>
        <v>0</v>
      </c>
      <c r="CS472" s="57">
        <f t="shared" si="157"/>
        <v>2</v>
      </c>
      <c r="CT472" s="57" t="str">
        <f>IF(CS472&gt;=1.6,"Đạt mục tiêu",IF(CS472&gt;=1,"Cần cố gắng","Chưa đạt"))</f>
        <v>Đạt mục tiêu</v>
      </c>
    </row>
    <row r="473" spans="1:98" ht="83.25" hidden="1" customHeight="1">
      <c r="A473" s="21">
        <v>467</v>
      </c>
      <c r="B473" s="24"/>
      <c r="C473" s="110"/>
      <c r="D473" s="111"/>
      <c r="E473" s="110"/>
      <c r="F473" s="111"/>
      <c r="G473" s="7" t="s">
        <v>1312</v>
      </c>
      <c r="H473" s="7" t="s">
        <v>1607</v>
      </c>
      <c r="I473" s="52" t="s">
        <v>780</v>
      </c>
      <c r="J473" s="21" t="s">
        <v>497</v>
      </c>
      <c r="K473" s="52" t="s">
        <v>348</v>
      </c>
      <c r="L473" s="24" t="s">
        <v>298</v>
      </c>
      <c r="M473" s="24" t="s">
        <v>186</v>
      </c>
      <c r="N473" s="24"/>
      <c r="O473" s="24"/>
      <c r="P473" s="24"/>
      <c r="Q473" s="24"/>
      <c r="R473" s="24"/>
      <c r="S473" s="21"/>
      <c r="T473" s="24"/>
      <c r="U473" s="24"/>
      <c r="V473" s="24" t="s">
        <v>186</v>
      </c>
      <c r="W473" s="24"/>
      <c r="X473" s="24"/>
      <c r="Y473" s="28">
        <f t="shared" si="158"/>
        <v>1</v>
      </c>
      <c r="Z473" s="24"/>
      <c r="AA473" s="91"/>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t="s">
        <v>757</v>
      </c>
      <c r="BE473" s="24"/>
      <c r="BF473" s="24"/>
      <c r="BG473" s="24"/>
      <c r="BH473" s="24"/>
      <c r="BI473" s="24"/>
      <c r="BJ473" s="24"/>
      <c r="BK473" s="24">
        <v>2</v>
      </c>
      <c r="BL473" s="24">
        <v>2</v>
      </c>
      <c r="BM473" s="24">
        <v>2</v>
      </c>
      <c r="BN473" s="24">
        <v>1</v>
      </c>
      <c r="BO473" s="24">
        <v>2</v>
      </c>
      <c r="BP473" s="24">
        <v>2</v>
      </c>
      <c r="BQ473" s="24">
        <v>2</v>
      </c>
      <c r="BR473" s="24">
        <v>2</v>
      </c>
      <c r="BS473" s="24">
        <v>2</v>
      </c>
      <c r="BT473" s="24">
        <v>2</v>
      </c>
      <c r="BU473" s="24">
        <v>2</v>
      </c>
      <c r="BV473" s="24">
        <v>2</v>
      </c>
      <c r="BW473" s="24">
        <v>2</v>
      </c>
      <c r="BX473" s="24">
        <v>2</v>
      </c>
      <c r="BY473" s="24">
        <v>2</v>
      </c>
      <c r="BZ473" s="24">
        <v>2</v>
      </c>
      <c r="CA473" s="24">
        <v>2</v>
      </c>
      <c r="CB473" s="24">
        <v>2</v>
      </c>
      <c r="CC473" s="24">
        <v>2</v>
      </c>
      <c r="CD473" s="24">
        <v>1</v>
      </c>
      <c r="CE473" s="24">
        <v>2</v>
      </c>
      <c r="CF473" s="24">
        <v>2</v>
      </c>
      <c r="CG473" s="24">
        <v>2</v>
      </c>
      <c r="CH473" s="24">
        <v>2</v>
      </c>
      <c r="CI473" s="24">
        <v>2</v>
      </c>
      <c r="CJ473" s="24">
        <v>2</v>
      </c>
      <c r="CK473" s="24">
        <v>1</v>
      </c>
      <c r="CL473" s="24">
        <v>2</v>
      </c>
      <c r="CM473" s="57">
        <f t="shared" si="151"/>
        <v>25</v>
      </c>
      <c r="CN473" s="67">
        <f t="shared" si="152"/>
        <v>0.8928571428571429</v>
      </c>
      <c r="CO473" s="57">
        <f t="shared" si="153"/>
        <v>3</v>
      </c>
      <c r="CP473" s="67">
        <f t="shared" si="154"/>
        <v>0.10714285714285714</v>
      </c>
      <c r="CQ473" s="57">
        <f t="shared" si="155"/>
        <v>0</v>
      </c>
      <c r="CR473" s="67">
        <f t="shared" si="156"/>
        <v>0</v>
      </c>
      <c r="CS473" s="57">
        <f t="shared" si="157"/>
        <v>1.8928571428571428</v>
      </c>
      <c r="CT473" s="57" t="str">
        <f>IF(CS473&gt;=1.6,"Đạt mục tiêu",IF(CS473&gt;=1,"Cần cố gắng","Chưa đạt"))</f>
        <v>Đạt mục tiêu</v>
      </c>
    </row>
    <row r="474" spans="1:98" s="128" customFormat="1" ht="38.25" hidden="1" customHeight="1">
      <c r="A474" s="21">
        <v>468</v>
      </c>
      <c r="B474" s="21">
        <v>547</v>
      </c>
      <c r="C474" s="181" t="s">
        <v>65</v>
      </c>
      <c r="D474" s="191" t="s">
        <v>10</v>
      </c>
      <c r="E474" s="181" t="s">
        <v>64</v>
      </c>
      <c r="F474" s="191" t="s">
        <v>12</v>
      </c>
      <c r="G474" s="41" t="s">
        <v>572</v>
      </c>
      <c r="H474" s="142" t="s">
        <v>576</v>
      </c>
      <c r="I474" s="34" t="s">
        <v>780</v>
      </c>
      <c r="J474" s="21" t="s">
        <v>497</v>
      </c>
      <c r="K474" s="34" t="s">
        <v>348</v>
      </c>
      <c r="L474" s="21" t="s">
        <v>298</v>
      </c>
      <c r="M474" s="21" t="s">
        <v>186</v>
      </c>
      <c r="N474" s="21"/>
      <c r="O474" s="21"/>
      <c r="P474" s="21" t="s">
        <v>186</v>
      </c>
      <c r="Q474" s="21"/>
      <c r="R474" s="21"/>
      <c r="S474" s="21"/>
      <c r="T474" s="21"/>
      <c r="U474" s="21"/>
      <c r="V474" s="21"/>
      <c r="W474" s="21"/>
      <c r="X474" s="21"/>
      <c r="Y474" s="124">
        <f t="shared" si="158"/>
        <v>1</v>
      </c>
      <c r="Z474" s="21"/>
      <c r="AA474" s="125">
        <v>1</v>
      </c>
      <c r="AB474" s="21"/>
      <c r="AC474" s="21"/>
      <c r="AD474" s="21"/>
      <c r="AE474" s="21"/>
      <c r="AF474" s="21"/>
      <c r="AG474" s="21" t="s">
        <v>754</v>
      </c>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4">
        <v>2</v>
      </c>
      <c r="BL474" s="21">
        <v>2</v>
      </c>
      <c r="BM474" s="21">
        <v>2</v>
      </c>
      <c r="BN474" s="24">
        <v>2</v>
      </c>
      <c r="BO474" s="24">
        <v>2</v>
      </c>
      <c r="BP474" s="21">
        <v>2</v>
      </c>
      <c r="BQ474" s="21">
        <v>2</v>
      </c>
      <c r="BR474" s="21">
        <v>2</v>
      </c>
      <c r="BS474" s="21">
        <v>2</v>
      </c>
      <c r="BT474" s="21">
        <v>2</v>
      </c>
      <c r="BU474" s="21">
        <v>2</v>
      </c>
      <c r="BV474" s="21">
        <v>2</v>
      </c>
      <c r="BW474" s="21">
        <v>2</v>
      </c>
      <c r="BX474" s="21">
        <v>1</v>
      </c>
      <c r="BY474" s="21">
        <v>2</v>
      </c>
      <c r="BZ474" s="21">
        <v>1</v>
      </c>
      <c r="CA474" s="21">
        <v>2</v>
      </c>
      <c r="CB474" s="21">
        <v>2</v>
      </c>
      <c r="CC474" s="21">
        <v>1</v>
      </c>
      <c r="CD474" s="21">
        <v>1</v>
      </c>
      <c r="CE474" s="21">
        <v>1</v>
      </c>
      <c r="CF474" s="21">
        <v>2</v>
      </c>
      <c r="CG474" s="21">
        <v>2</v>
      </c>
      <c r="CH474" s="21">
        <v>2</v>
      </c>
      <c r="CI474" s="21">
        <v>2</v>
      </c>
      <c r="CJ474" s="21">
        <v>2</v>
      </c>
      <c r="CK474" s="21">
        <v>1</v>
      </c>
      <c r="CL474" s="21">
        <v>1</v>
      </c>
      <c r="CM474" s="21">
        <f t="shared" si="151"/>
        <v>21</v>
      </c>
      <c r="CN474" s="127">
        <f t="shared" si="152"/>
        <v>0.75</v>
      </c>
      <c r="CO474" s="21">
        <f t="shared" si="153"/>
        <v>7</v>
      </c>
      <c r="CP474" s="127">
        <f t="shared" si="154"/>
        <v>0.25</v>
      </c>
      <c r="CQ474" s="21">
        <f t="shared" si="155"/>
        <v>0</v>
      </c>
      <c r="CR474" s="127">
        <f t="shared" si="156"/>
        <v>0</v>
      </c>
      <c r="CS474" s="21">
        <f t="shared" si="157"/>
        <v>1.75</v>
      </c>
      <c r="CT474" s="21" t="str">
        <f t="shared" si="143"/>
        <v>Đạt mục tiêu</v>
      </c>
    </row>
    <row r="475" spans="1:98" ht="38.25" hidden="1" customHeight="1">
      <c r="A475" s="21">
        <v>469</v>
      </c>
      <c r="B475" s="24"/>
      <c r="C475" s="190"/>
      <c r="D475" s="192"/>
      <c r="E475" s="190"/>
      <c r="F475" s="192"/>
      <c r="G475" s="50" t="s">
        <v>1293</v>
      </c>
      <c r="H475" s="142" t="s">
        <v>1294</v>
      </c>
      <c r="I475" s="52" t="s">
        <v>780</v>
      </c>
      <c r="J475" s="24" t="s">
        <v>497</v>
      </c>
      <c r="K475" s="52" t="s">
        <v>348</v>
      </c>
      <c r="L475" s="24" t="s">
        <v>298</v>
      </c>
      <c r="M475" s="24" t="s">
        <v>186</v>
      </c>
      <c r="N475" s="24"/>
      <c r="O475" s="24"/>
      <c r="P475" s="24"/>
      <c r="Q475" s="24"/>
      <c r="R475" s="24"/>
      <c r="S475" s="21"/>
      <c r="T475" s="24" t="s">
        <v>186</v>
      </c>
      <c r="U475" s="24"/>
      <c r="V475" s="24"/>
      <c r="W475" s="24"/>
      <c r="X475" s="24"/>
      <c r="Y475" s="28">
        <f t="shared" si="158"/>
        <v>1</v>
      </c>
      <c r="Z475" s="24"/>
      <c r="AA475" s="91"/>
      <c r="AB475" s="24"/>
      <c r="AC475" s="24"/>
      <c r="AD475" s="24"/>
      <c r="AE475" s="24"/>
      <c r="AF475" s="24"/>
      <c r="AG475" s="24"/>
      <c r="AH475" s="24"/>
      <c r="AI475" s="24"/>
      <c r="AJ475" s="24"/>
      <c r="AK475" s="24"/>
      <c r="AL475" s="24"/>
      <c r="AM475" s="24"/>
      <c r="AN475" s="24"/>
      <c r="AO475" s="24"/>
      <c r="AP475" s="24"/>
      <c r="AQ475" s="24"/>
      <c r="AR475" s="24"/>
      <c r="AS475" s="24"/>
      <c r="AT475" s="24" t="s">
        <v>754</v>
      </c>
      <c r="AU475" s="24"/>
      <c r="AV475" s="24"/>
      <c r="AW475" s="24"/>
      <c r="AX475" s="24"/>
      <c r="AY475" s="24"/>
      <c r="AZ475" s="24"/>
      <c r="BA475" s="24"/>
      <c r="BB475" s="24"/>
      <c r="BC475" s="24"/>
      <c r="BD475" s="24"/>
      <c r="BE475" s="24"/>
      <c r="BF475" s="24"/>
      <c r="BG475" s="24"/>
      <c r="BH475" s="24"/>
      <c r="BI475" s="24"/>
      <c r="BJ475" s="24"/>
      <c r="BK475" s="24">
        <v>2</v>
      </c>
      <c r="BL475" s="24">
        <v>2</v>
      </c>
      <c r="BM475" s="24">
        <v>2</v>
      </c>
      <c r="BN475" s="24">
        <v>2</v>
      </c>
      <c r="BO475" s="24">
        <v>2</v>
      </c>
      <c r="BP475" s="24">
        <v>2</v>
      </c>
      <c r="BQ475" s="24">
        <v>2</v>
      </c>
      <c r="BR475" s="24">
        <v>2</v>
      </c>
      <c r="BS475" s="24">
        <v>2</v>
      </c>
      <c r="BT475" s="24">
        <v>2</v>
      </c>
      <c r="BU475" s="24">
        <v>2</v>
      </c>
      <c r="BV475" s="24">
        <v>2</v>
      </c>
      <c r="BW475" s="24">
        <v>2</v>
      </c>
      <c r="BX475" s="24">
        <v>2</v>
      </c>
      <c r="BY475" s="24">
        <v>2</v>
      </c>
      <c r="BZ475" s="24">
        <v>1</v>
      </c>
      <c r="CA475" s="24">
        <v>2</v>
      </c>
      <c r="CB475" s="24">
        <v>2</v>
      </c>
      <c r="CC475" s="24">
        <v>2</v>
      </c>
      <c r="CD475" s="24">
        <v>1</v>
      </c>
      <c r="CE475" s="24">
        <v>2</v>
      </c>
      <c r="CF475" s="24">
        <v>2</v>
      </c>
      <c r="CG475" s="24">
        <v>2</v>
      </c>
      <c r="CH475" s="24">
        <v>2</v>
      </c>
      <c r="CI475" s="24">
        <v>2</v>
      </c>
      <c r="CJ475" s="24">
        <v>2</v>
      </c>
      <c r="CK475" s="24">
        <v>1</v>
      </c>
      <c r="CL475" s="24">
        <v>2</v>
      </c>
      <c r="CM475" s="57">
        <f t="shared" si="151"/>
        <v>25</v>
      </c>
      <c r="CN475" s="67">
        <f t="shared" si="152"/>
        <v>0.8928571428571429</v>
      </c>
      <c r="CO475" s="57">
        <f t="shared" si="153"/>
        <v>3</v>
      </c>
      <c r="CP475" s="67">
        <f t="shared" si="154"/>
        <v>0.10714285714285714</v>
      </c>
      <c r="CQ475" s="57">
        <f t="shared" si="155"/>
        <v>0</v>
      </c>
      <c r="CR475" s="67">
        <f t="shared" si="156"/>
        <v>0</v>
      </c>
      <c r="CS475" s="57">
        <f t="shared" si="157"/>
        <v>1.8928571428571428</v>
      </c>
      <c r="CT475" s="57" t="str">
        <f>IF(CS475&gt;=1.6,"Đạt mục tiêu",IF(CS475&gt;=1,"Cần cố gắng","Chưa đạt"))</f>
        <v>Đạt mục tiêu</v>
      </c>
    </row>
    <row r="476" spans="1:98" ht="38.25" hidden="1" customHeight="1">
      <c r="A476" s="21">
        <v>470</v>
      </c>
      <c r="B476" s="24"/>
      <c r="C476" s="190"/>
      <c r="D476" s="192"/>
      <c r="E476" s="190"/>
      <c r="F476" s="192"/>
      <c r="G476" s="50" t="s">
        <v>1273</v>
      </c>
      <c r="H476" s="142" t="s">
        <v>1442</v>
      </c>
      <c r="I476" s="52" t="s">
        <v>780</v>
      </c>
      <c r="J476" s="24" t="s">
        <v>497</v>
      </c>
      <c r="K476" s="52" t="s">
        <v>348</v>
      </c>
      <c r="L476" s="24" t="s">
        <v>298</v>
      </c>
      <c r="M476" s="24" t="s">
        <v>186</v>
      </c>
      <c r="N476" s="24"/>
      <c r="O476" s="24"/>
      <c r="P476" s="24"/>
      <c r="Q476" s="24" t="s">
        <v>186</v>
      </c>
      <c r="R476" s="24"/>
      <c r="S476" s="21"/>
      <c r="T476" s="24"/>
      <c r="U476" s="24"/>
      <c r="V476" s="24"/>
      <c r="W476" s="24"/>
      <c r="X476" s="24"/>
      <c r="Y476" s="28">
        <f t="shared" si="158"/>
        <v>1</v>
      </c>
      <c r="Z476" s="24"/>
      <c r="AA476" s="91"/>
      <c r="AB476" s="24"/>
      <c r="AC476" s="24"/>
      <c r="AD476" s="24"/>
      <c r="AE476" s="24"/>
      <c r="AF476" s="24"/>
      <c r="AG476" s="24"/>
      <c r="AH476" s="24"/>
      <c r="AI476" s="24"/>
      <c r="AJ476" s="24"/>
      <c r="AK476" s="24"/>
      <c r="AL476" s="24"/>
      <c r="AM476" s="24" t="s">
        <v>754</v>
      </c>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v>2</v>
      </c>
      <c r="BL476" s="24">
        <v>2</v>
      </c>
      <c r="BM476" s="24">
        <v>2</v>
      </c>
      <c r="BN476" s="24">
        <v>2</v>
      </c>
      <c r="BO476" s="24">
        <v>2</v>
      </c>
      <c r="BP476" s="24">
        <v>2</v>
      </c>
      <c r="BQ476" s="24">
        <v>2</v>
      </c>
      <c r="BR476" s="24">
        <v>2</v>
      </c>
      <c r="BS476" s="24">
        <v>2</v>
      </c>
      <c r="BT476" s="24">
        <v>2</v>
      </c>
      <c r="BU476" s="24">
        <v>2</v>
      </c>
      <c r="BV476" s="24">
        <v>2</v>
      </c>
      <c r="BW476" s="24">
        <v>2</v>
      </c>
      <c r="BX476" s="24">
        <v>2</v>
      </c>
      <c r="BY476" s="24">
        <v>2</v>
      </c>
      <c r="BZ476" s="24">
        <v>1</v>
      </c>
      <c r="CA476" s="24">
        <v>2</v>
      </c>
      <c r="CB476" s="24">
        <v>2</v>
      </c>
      <c r="CC476" s="24">
        <v>2</v>
      </c>
      <c r="CD476" s="24">
        <v>2</v>
      </c>
      <c r="CE476" s="24">
        <v>2</v>
      </c>
      <c r="CF476" s="24">
        <v>2</v>
      </c>
      <c r="CG476" s="24">
        <v>2</v>
      </c>
      <c r="CH476" s="24">
        <v>2</v>
      </c>
      <c r="CI476" s="24">
        <v>2</v>
      </c>
      <c r="CJ476" s="24">
        <v>2</v>
      </c>
      <c r="CK476" s="24">
        <v>1</v>
      </c>
      <c r="CL476" s="24">
        <v>1</v>
      </c>
      <c r="CM476" s="57">
        <f t="shared" si="151"/>
        <v>25</v>
      </c>
      <c r="CN476" s="67">
        <f t="shared" si="152"/>
        <v>0.8928571428571429</v>
      </c>
      <c r="CO476" s="57">
        <f t="shared" si="153"/>
        <v>3</v>
      </c>
      <c r="CP476" s="67">
        <f t="shared" si="154"/>
        <v>0.10714285714285714</v>
      </c>
      <c r="CQ476" s="57">
        <f t="shared" si="155"/>
        <v>0</v>
      </c>
      <c r="CR476" s="67">
        <f t="shared" si="156"/>
        <v>0</v>
      </c>
      <c r="CS476" s="57">
        <f t="shared" si="157"/>
        <v>1.8928571428571428</v>
      </c>
      <c r="CT476" s="57" t="str">
        <f>IF(CS476&gt;=1.6,"Đạt mục tiêu",IF(CS476&gt;=1,"Cần cố gắng","Chưa đạt"))</f>
        <v>Đạt mục tiêu</v>
      </c>
    </row>
    <row r="477" spans="1:98" ht="38.25" hidden="1" customHeight="1">
      <c r="A477" s="21">
        <v>471</v>
      </c>
      <c r="B477" s="24"/>
      <c r="C477" s="190"/>
      <c r="D477" s="192"/>
      <c r="E477" s="190"/>
      <c r="F477" s="192"/>
      <c r="G477" s="50" t="s">
        <v>573</v>
      </c>
      <c r="H477" s="142" t="s">
        <v>577</v>
      </c>
      <c r="I477" s="52" t="s">
        <v>780</v>
      </c>
      <c r="J477" s="24" t="s">
        <v>497</v>
      </c>
      <c r="K477" s="52" t="s">
        <v>348</v>
      </c>
      <c r="L477" s="24" t="s">
        <v>298</v>
      </c>
      <c r="M477" s="24" t="s">
        <v>186</v>
      </c>
      <c r="N477" s="24"/>
      <c r="O477" s="24"/>
      <c r="P477" s="24"/>
      <c r="Q477" s="24"/>
      <c r="R477" s="24"/>
      <c r="S477" s="21"/>
      <c r="T477" s="24"/>
      <c r="U477" s="24"/>
      <c r="V477" s="24"/>
      <c r="W477" s="24" t="s">
        <v>186</v>
      </c>
      <c r="X477" s="24"/>
      <c r="Y477" s="28">
        <f t="shared" si="158"/>
        <v>1</v>
      </c>
      <c r="Z477" s="24"/>
      <c r="AA477" s="93"/>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t="s">
        <v>754</v>
      </c>
      <c r="BG477" s="24"/>
      <c r="BH477" s="24"/>
      <c r="BI477" s="24"/>
      <c r="BJ477" s="24"/>
      <c r="BK477" s="24">
        <v>2</v>
      </c>
      <c r="BL477" s="24">
        <v>2</v>
      </c>
      <c r="BM477" s="24">
        <v>2</v>
      </c>
      <c r="BN477" s="24">
        <v>1</v>
      </c>
      <c r="BO477" s="24">
        <v>2</v>
      </c>
      <c r="BP477" s="24">
        <v>2</v>
      </c>
      <c r="BQ477" s="24">
        <v>2</v>
      </c>
      <c r="BR477" s="24">
        <v>2</v>
      </c>
      <c r="BS477" s="24">
        <v>2</v>
      </c>
      <c r="BT477" s="24">
        <v>2</v>
      </c>
      <c r="BU477" s="24">
        <v>2</v>
      </c>
      <c r="BV477" s="24">
        <v>2</v>
      </c>
      <c r="BW477" s="24">
        <v>2</v>
      </c>
      <c r="BX477" s="24">
        <v>2</v>
      </c>
      <c r="BY477" s="24">
        <v>2</v>
      </c>
      <c r="BZ477" s="24">
        <v>2</v>
      </c>
      <c r="CA477" s="24">
        <v>2</v>
      </c>
      <c r="CB477" s="24">
        <v>2</v>
      </c>
      <c r="CC477" s="24">
        <v>2</v>
      </c>
      <c r="CD477" s="24">
        <v>1</v>
      </c>
      <c r="CE477" s="24">
        <v>2</v>
      </c>
      <c r="CF477" s="24">
        <v>2</v>
      </c>
      <c r="CG477" s="24">
        <v>2</v>
      </c>
      <c r="CH477" s="24">
        <v>2</v>
      </c>
      <c r="CI477" s="24">
        <v>2</v>
      </c>
      <c r="CJ477" s="24">
        <v>2</v>
      </c>
      <c r="CK477" s="24">
        <v>1</v>
      </c>
      <c r="CL477" s="24">
        <v>2</v>
      </c>
      <c r="CM477" s="57">
        <f t="shared" si="151"/>
        <v>25</v>
      </c>
      <c r="CN477" s="67">
        <f t="shared" si="152"/>
        <v>0.8928571428571429</v>
      </c>
      <c r="CO477" s="57">
        <f t="shared" si="153"/>
        <v>3</v>
      </c>
      <c r="CP477" s="67">
        <f t="shared" si="154"/>
        <v>0.10714285714285714</v>
      </c>
      <c r="CQ477" s="57">
        <f t="shared" si="155"/>
        <v>0</v>
      </c>
      <c r="CR477" s="67">
        <f t="shared" si="156"/>
        <v>0</v>
      </c>
      <c r="CS477" s="57">
        <f t="shared" si="157"/>
        <v>1.8928571428571428</v>
      </c>
      <c r="CT477" s="57" t="str">
        <f t="shared" si="143"/>
        <v>Đạt mục tiêu</v>
      </c>
    </row>
    <row r="478" spans="1:98" ht="35.25" hidden="1" customHeight="1">
      <c r="A478" s="21">
        <v>472</v>
      </c>
      <c r="B478" s="24"/>
      <c r="C478" s="182"/>
      <c r="D478" s="193"/>
      <c r="E478" s="182"/>
      <c r="F478" s="193"/>
      <c r="G478" s="50" t="s">
        <v>575</v>
      </c>
      <c r="H478" s="142" t="s">
        <v>1609</v>
      </c>
      <c r="I478" s="52" t="s">
        <v>780</v>
      </c>
      <c r="J478" s="24" t="s">
        <v>497</v>
      </c>
      <c r="K478" s="52" t="s">
        <v>348</v>
      </c>
      <c r="L478" s="24" t="s">
        <v>298</v>
      </c>
      <c r="M478" s="24" t="s">
        <v>186</v>
      </c>
      <c r="N478" s="24"/>
      <c r="O478" s="24"/>
      <c r="P478" s="24"/>
      <c r="Q478" s="24"/>
      <c r="R478" s="24"/>
      <c r="S478" s="21"/>
      <c r="T478" s="24"/>
      <c r="U478" s="24"/>
      <c r="V478" s="24"/>
      <c r="W478" s="24"/>
      <c r="X478" s="24" t="s">
        <v>186</v>
      </c>
      <c r="Y478" s="28">
        <f t="shared" si="158"/>
        <v>1</v>
      </c>
      <c r="Z478" s="24"/>
      <c r="AA478" s="91">
        <v>1</v>
      </c>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t="s">
        <v>754</v>
      </c>
      <c r="BJ478" s="24"/>
      <c r="BK478" s="24">
        <v>2</v>
      </c>
      <c r="BL478" s="24">
        <v>2</v>
      </c>
      <c r="BM478" s="24">
        <v>2</v>
      </c>
      <c r="BN478" s="24">
        <v>2</v>
      </c>
      <c r="BO478" s="24">
        <v>2</v>
      </c>
      <c r="BP478" s="24">
        <v>2</v>
      </c>
      <c r="BQ478" s="24">
        <v>2</v>
      </c>
      <c r="BR478" s="24">
        <v>2</v>
      </c>
      <c r="BS478" s="24">
        <v>2</v>
      </c>
      <c r="BT478" s="24">
        <v>2</v>
      </c>
      <c r="BU478" s="24">
        <v>2</v>
      </c>
      <c r="BV478" s="24">
        <v>2</v>
      </c>
      <c r="BW478" s="24">
        <v>2</v>
      </c>
      <c r="BX478" s="24">
        <v>2</v>
      </c>
      <c r="BY478" s="24">
        <v>2</v>
      </c>
      <c r="BZ478" s="24">
        <v>2</v>
      </c>
      <c r="CA478" s="24">
        <v>2</v>
      </c>
      <c r="CB478" s="24">
        <v>2</v>
      </c>
      <c r="CC478" s="24">
        <v>2</v>
      </c>
      <c r="CD478" s="24">
        <v>2</v>
      </c>
      <c r="CE478" s="24">
        <v>2</v>
      </c>
      <c r="CF478" s="24">
        <v>2</v>
      </c>
      <c r="CG478" s="24">
        <v>2</v>
      </c>
      <c r="CH478" s="24">
        <v>2</v>
      </c>
      <c r="CI478" s="24">
        <v>2</v>
      </c>
      <c r="CJ478" s="24">
        <v>2</v>
      </c>
      <c r="CK478" s="24">
        <v>2</v>
      </c>
      <c r="CL478" s="24">
        <v>2</v>
      </c>
      <c r="CM478" s="57">
        <f t="shared" si="151"/>
        <v>28</v>
      </c>
      <c r="CN478" s="67">
        <f t="shared" si="152"/>
        <v>1</v>
      </c>
      <c r="CO478" s="57">
        <f t="shared" si="153"/>
        <v>0</v>
      </c>
      <c r="CP478" s="67">
        <f t="shared" si="154"/>
        <v>0</v>
      </c>
      <c r="CQ478" s="57">
        <f t="shared" si="155"/>
        <v>0</v>
      </c>
      <c r="CR478" s="67">
        <f t="shared" si="156"/>
        <v>0</v>
      </c>
      <c r="CS478" s="57">
        <f t="shared" si="157"/>
        <v>2</v>
      </c>
      <c r="CT478" s="57" t="str">
        <f t="shared" si="143"/>
        <v>Đạt mục tiêu</v>
      </c>
    </row>
    <row r="479" spans="1:98" ht="60.75" hidden="1" customHeight="1">
      <c r="A479" s="21">
        <v>473</v>
      </c>
      <c r="B479" s="24">
        <v>550</v>
      </c>
      <c r="C479" s="181" t="s">
        <v>66</v>
      </c>
      <c r="D479" s="191" t="s">
        <v>10</v>
      </c>
      <c r="E479" s="181" t="s">
        <v>234</v>
      </c>
      <c r="F479" s="191" t="s">
        <v>12</v>
      </c>
      <c r="G479" s="7" t="s">
        <v>542</v>
      </c>
      <c r="H479" s="144" t="s">
        <v>1428</v>
      </c>
      <c r="I479" s="52" t="s">
        <v>780</v>
      </c>
      <c r="J479" s="24" t="s">
        <v>497</v>
      </c>
      <c r="K479" s="52" t="s">
        <v>348</v>
      </c>
      <c r="L479" s="24" t="s">
        <v>298</v>
      </c>
      <c r="M479" s="24" t="s">
        <v>186</v>
      </c>
      <c r="N479" s="24"/>
      <c r="O479" s="24"/>
      <c r="P479" s="24"/>
      <c r="Q479" s="24" t="s">
        <v>186</v>
      </c>
      <c r="R479" s="24"/>
      <c r="S479" s="21"/>
      <c r="T479" s="24"/>
      <c r="U479" s="24"/>
      <c r="V479" s="24"/>
      <c r="W479" s="24"/>
      <c r="X479" s="24"/>
      <c r="Y479" s="28">
        <f t="shared" si="158"/>
        <v>1</v>
      </c>
      <c r="Z479" s="24"/>
      <c r="AA479" s="91"/>
      <c r="AB479" s="24"/>
      <c r="AC479" s="24"/>
      <c r="AD479" s="24"/>
      <c r="AE479" s="24"/>
      <c r="AF479" s="24"/>
      <c r="AG479" s="24"/>
      <c r="AH479" s="24"/>
      <c r="AI479" s="24"/>
      <c r="AJ479" s="24"/>
      <c r="AK479" s="24" t="s">
        <v>754</v>
      </c>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v>2</v>
      </c>
      <c r="BL479" s="24">
        <v>2</v>
      </c>
      <c r="BM479" s="24">
        <v>2</v>
      </c>
      <c r="BN479" s="24">
        <v>2</v>
      </c>
      <c r="BO479" s="24">
        <v>2</v>
      </c>
      <c r="BP479" s="24">
        <v>2</v>
      </c>
      <c r="BQ479" s="24">
        <v>2</v>
      </c>
      <c r="BR479" s="24">
        <v>2</v>
      </c>
      <c r="BS479" s="24">
        <v>2</v>
      </c>
      <c r="BT479" s="24">
        <v>2</v>
      </c>
      <c r="BU479" s="24">
        <v>2</v>
      </c>
      <c r="BV479" s="24">
        <v>2</v>
      </c>
      <c r="BW479" s="24">
        <v>2</v>
      </c>
      <c r="BX479" s="24">
        <v>2</v>
      </c>
      <c r="BY479" s="24">
        <v>2</v>
      </c>
      <c r="BZ479" s="24">
        <v>1</v>
      </c>
      <c r="CA479" s="24">
        <v>2</v>
      </c>
      <c r="CB479" s="24">
        <v>2</v>
      </c>
      <c r="CC479" s="24">
        <v>2</v>
      </c>
      <c r="CD479" s="24">
        <v>2</v>
      </c>
      <c r="CE479" s="24">
        <v>2</v>
      </c>
      <c r="CF479" s="24">
        <v>2</v>
      </c>
      <c r="CG479" s="24">
        <v>2</v>
      </c>
      <c r="CH479" s="24">
        <v>2</v>
      </c>
      <c r="CI479" s="24">
        <v>2</v>
      </c>
      <c r="CJ479" s="24">
        <v>2</v>
      </c>
      <c r="CK479" s="24">
        <v>1</v>
      </c>
      <c r="CL479" s="24">
        <v>1</v>
      </c>
      <c r="CM479" s="57">
        <f t="shared" si="151"/>
        <v>25</v>
      </c>
      <c r="CN479" s="67">
        <f t="shared" si="152"/>
        <v>0.8928571428571429</v>
      </c>
      <c r="CO479" s="57">
        <f t="shared" si="153"/>
        <v>3</v>
      </c>
      <c r="CP479" s="67">
        <f t="shared" si="154"/>
        <v>0.10714285714285714</v>
      </c>
      <c r="CQ479" s="57">
        <f t="shared" si="155"/>
        <v>0</v>
      </c>
      <c r="CR479" s="67">
        <f t="shared" si="156"/>
        <v>0</v>
      </c>
      <c r="CS479" s="57">
        <f t="shared" si="157"/>
        <v>1.8928571428571428</v>
      </c>
      <c r="CT479" s="57" t="str">
        <f t="shared" si="143"/>
        <v>Đạt mục tiêu</v>
      </c>
    </row>
    <row r="480" spans="1:98" ht="44.25" hidden="1" customHeight="1">
      <c r="A480" s="21">
        <v>474</v>
      </c>
      <c r="B480" s="24"/>
      <c r="C480" s="190"/>
      <c r="D480" s="192"/>
      <c r="E480" s="190"/>
      <c r="F480" s="192"/>
      <c r="G480" s="7" t="s">
        <v>773</v>
      </c>
      <c r="H480" s="144" t="s">
        <v>1270</v>
      </c>
      <c r="I480" s="52" t="s">
        <v>780</v>
      </c>
      <c r="J480" s="24" t="s">
        <v>497</v>
      </c>
      <c r="K480" s="52" t="s">
        <v>348</v>
      </c>
      <c r="L480" s="24" t="s">
        <v>298</v>
      </c>
      <c r="M480" s="24" t="s">
        <v>186</v>
      </c>
      <c r="N480" s="24"/>
      <c r="O480" s="24"/>
      <c r="P480" s="24"/>
      <c r="Q480" s="24"/>
      <c r="R480" s="24" t="s">
        <v>186</v>
      </c>
      <c r="S480" s="21"/>
      <c r="T480" s="24"/>
      <c r="U480" s="24"/>
      <c r="V480" s="24"/>
      <c r="W480" s="24"/>
      <c r="X480" s="24"/>
      <c r="Y480" s="28">
        <f t="shared" si="158"/>
        <v>1</v>
      </c>
      <c r="Z480" s="24"/>
      <c r="AA480" s="93">
        <v>1</v>
      </c>
      <c r="AB480" s="24"/>
      <c r="AC480" s="24"/>
      <c r="AD480" s="24"/>
      <c r="AE480" s="24"/>
      <c r="AF480" s="24"/>
      <c r="AG480" s="24"/>
      <c r="AH480" s="24"/>
      <c r="AI480" s="24"/>
      <c r="AJ480" s="24"/>
      <c r="AK480" s="24"/>
      <c r="AL480" s="24"/>
      <c r="AM480" s="24"/>
      <c r="AN480" s="24" t="s">
        <v>754</v>
      </c>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v>2</v>
      </c>
      <c r="BL480" s="24">
        <v>2</v>
      </c>
      <c r="BM480" s="24">
        <v>2</v>
      </c>
      <c r="BN480" s="24">
        <v>2</v>
      </c>
      <c r="BO480" s="24">
        <v>2</v>
      </c>
      <c r="BP480" s="24">
        <v>2</v>
      </c>
      <c r="BQ480" s="24">
        <v>2</v>
      </c>
      <c r="BR480" s="24">
        <v>2</v>
      </c>
      <c r="BS480" s="24">
        <v>2</v>
      </c>
      <c r="BT480" s="24">
        <v>2</v>
      </c>
      <c r="BU480" s="24">
        <v>2</v>
      </c>
      <c r="BV480" s="24">
        <v>2</v>
      </c>
      <c r="BW480" s="24">
        <v>2</v>
      </c>
      <c r="BX480" s="24">
        <v>2</v>
      </c>
      <c r="BY480" s="24">
        <v>2</v>
      </c>
      <c r="BZ480" s="24">
        <v>2</v>
      </c>
      <c r="CA480" s="24">
        <v>2</v>
      </c>
      <c r="CB480" s="24">
        <v>2</v>
      </c>
      <c r="CC480" s="24">
        <v>1</v>
      </c>
      <c r="CD480" s="24">
        <v>1</v>
      </c>
      <c r="CE480" s="24">
        <v>2</v>
      </c>
      <c r="CF480" s="24">
        <v>2</v>
      </c>
      <c r="CG480" s="24">
        <v>2</v>
      </c>
      <c r="CH480" s="24">
        <v>2</v>
      </c>
      <c r="CI480" s="24">
        <v>2</v>
      </c>
      <c r="CJ480" s="24">
        <v>2</v>
      </c>
      <c r="CK480" s="24">
        <v>2</v>
      </c>
      <c r="CL480" s="24">
        <v>2</v>
      </c>
      <c r="CM480" s="57">
        <f t="shared" si="151"/>
        <v>26</v>
      </c>
      <c r="CN480" s="67">
        <f t="shared" si="152"/>
        <v>0.9285714285714286</v>
      </c>
      <c r="CO480" s="57">
        <f t="shared" si="153"/>
        <v>2</v>
      </c>
      <c r="CP480" s="67">
        <f t="shared" si="154"/>
        <v>7.1428571428571425E-2</v>
      </c>
      <c r="CQ480" s="57">
        <f t="shared" si="155"/>
        <v>0</v>
      </c>
      <c r="CR480" s="67">
        <f t="shared" si="156"/>
        <v>0</v>
      </c>
      <c r="CS480" s="57">
        <f t="shared" si="157"/>
        <v>1.9285714285714286</v>
      </c>
      <c r="CT480" s="57" t="str">
        <f t="shared" si="143"/>
        <v>Đạt mục tiêu</v>
      </c>
    </row>
    <row r="481" spans="1:98" ht="44.25" hidden="1" customHeight="1">
      <c r="A481" s="21">
        <v>475</v>
      </c>
      <c r="B481" s="24"/>
      <c r="C481" s="190"/>
      <c r="D481" s="192"/>
      <c r="E481" s="190"/>
      <c r="F481" s="192"/>
      <c r="G481" s="7" t="s">
        <v>543</v>
      </c>
      <c r="H481" s="7" t="s">
        <v>1611</v>
      </c>
      <c r="I481" s="52" t="s">
        <v>780</v>
      </c>
      <c r="J481" s="24" t="s">
        <v>497</v>
      </c>
      <c r="K481" s="52" t="s">
        <v>348</v>
      </c>
      <c r="L481" s="24" t="s">
        <v>298</v>
      </c>
      <c r="M481" s="24" t="s">
        <v>186</v>
      </c>
      <c r="N481" s="24"/>
      <c r="O481" s="24"/>
      <c r="P481" s="24"/>
      <c r="Q481" s="24"/>
      <c r="R481" s="24"/>
      <c r="S481" s="21"/>
      <c r="T481" s="24"/>
      <c r="U481" s="24" t="s">
        <v>186</v>
      </c>
      <c r="V481" s="24"/>
      <c r="W481" s="24"/>
      <c r="X481" s="24"/>
      <c r="Y481" s="28">
        <f t="shared" si="158"/>
        <v>1</v>
      </c>
      <c r="Z481" s="24"/>
      <c r="AA481" s="91">
        <v>1</v>
      </c>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t="s">
        <v>758</v>
      </c>
      <c r="BA481" s="24"/>
      <c r="BB481" s="24"/>
      <c r="BC481" s="24"/>
      <c r="BD481" s="24"/>
      <c r="BE481" s="24"/>
      <c r="BF481" s="24"/>
      <c r="BG481" s="24"/>
      <c r="BH481" s="24"/>
      <c r="BI481" s="24"/>
      <c r="BJ481" s="24"/>
      <c r="BK481" s="24">
        <v>2</v>
      </c>
      <c r="BL481" s="24">
        <v>2</v>
      </c>
      <c r="BM481" s="24">
        <v>2</v>
      </c>
      <c r="BN481" s="24">
        <v>1</v>
      </c>
      <c r="BO481" s="24">
        <v>2</v>
      </c>
      <c r="BP481" s="24">
        <v>2</v>
      </c>
      <c r="BQ481" s="24">
        <v>2</v>
      </c>
      <c r="BR481" s="24">
        <v>2</v>
      </c>
      <c r="BS481" s="24">
        <v>2</v>
      </c>
      <c r="BT481" s="24">
        <v>2</v>
      </c>
      <c r="BU481" s="24">
        <v>2</v>
      </c>
      <c r="BV481" s="24">
        <v>2</v>
      </c>
      <c r="BW481" s="24">
        <v>2</v>
      </c>
      <c r="BX481" s="24">
        <v>2</v>
      </c>
      <c r="BY481" s="24">
        <v>2</v>
      </c>
      <c r="BZ481" s="24">
        <v>2</v>
      </c>
      <c r="CA481" s="24">
        <v>2</v>
      </c>
      <c r="CB481" s="24">
        <v>2</v>
      </c>
      <c r="CC481" s="24">
        <v>2</v>
      </c>
      <c r="CD481" s="24">
        <v>2</v>
      </c>
      <c r="CE481" s="24">
        <v>2</v>
      </c>
      <c r="CF481" s="24">
        <v>2</v>
      </c>
      <c r="CG481" s="24">
        <v>2</v>
      </c>
      <c r="CH481" s="24">
        <v>2</v>
      </c>
      <c r="CI481" s="24">
        <v>2</v>
      </c>
      <c r="CJ481" s="24">
        <v>2</v>
      </c>
      <c r="CK481" s="24">
        <v>2</v>
      </c>
      <c r="CL481" s="24">
        <v>2</v>
      </c>
      <c r="CM481" s="57">
        <f t="shared" si="151"/>
        <v>27</v>
      </c>
      <c r="CN481" s="67">
        <f t="shared" si="152"/>
        <v>0.9642857142857143</v>
      </c>
      <c r="CO481" s="57">
        <f t="shared" si="153"/>
        <v>1</v>
      </c>
      <c r="CP481" s="67">
        <f t="shared" si="154"/>
        <v>3.5714285714285712E-2</v>
      </c>
      <c r="CQ481" s="57">
        <f t="shared" si="155"/>
        <v>0</v>
      </c>
      <c r="CR481" s="67">
        <f t="shared" si="156"/>
        <v>0</v>
      </c>
      <c r="CS481" s="57">
        <f t="shared" si="157"/>
        <v>1.9642857142857142</v>
      </c>
      <c r="CT481" s="57" t="str">
        <f t="shared" ref="CT481:CT521" si="159">IF(CS481&gt;=1.6,"Đạt mục tiêu",IF(CS481&gt;=1,"Cần cố gắng","Chưa đạt"))</f>
        <v>Đạt mục tiêu</v>
      </c>
    </row>
    <row r="482" spans="1:98" ht="44.25" hidden="1" customHeight="1">
      <c r="A482" s="21">
        <v>476</v>
      </c>
      <c r="B482" s="24"/>
      <c r="C482" s="190"/>
      <c r="D482" s="192"/>
      <c r="E482" s="190"/>
      <c r="F482" s="192"/>
      <c r="G482" s="7" t="s">
        <v>544</v>
      </c>
      <c r="H482" s="7" t="s">
        <v>1612</v>
      </c>
      <c r="I482" s="52" t="s">
        <v>780</v>
      </c>
      <c r="J482" s="24" t="s">
        <v>497</v>
      </c>
      <c r="K482" s="52" t="s">
        <v>348</v>
      </c>
      <c r="L482" s="24" t="s">
        <v>298</v>
      </c>
      <c r="M482" s="24" t="s">
        <v>186</v>
      </c>
      <c r="N482" s="24"/>
      <c r="O482" s="24"/>
      <c r="P482" s="24"/>
      <c r="Q482" s="24"/>
      <c r="R482" s="24"/>
      <c r="S482" s="21"/>
      <c r="T482" s="24" t="s">
        <v>186</v>
      </c>
      <c r="U482" s="24"/>
      <c r="V482" s="24"/>
      <c r="W482" s="24"/>
      <c r="X482" s="24"/>
      <c r="Y482" s="28">
        <f t="shared" si="158"/>
        <v>1</v>
      </c>
      <c r="Z482" s="24"/>
      <c r="AA482" s="91"/>
      <c r="AB482" s="24"/>
      <c r="AC482" s="24"/>
      <c r="AD482" s="24"/>
      <c r="AE482" s="24"/>
      <c r="AF482" s="24"/>
      <c r="AG482" s="24"/>
      <c r="AH482" s="24"/>
      <c r="AI482" s="24"/>
      <c r="AJ482" s="24"/>
      <c r="AK482" s="24"/>
      <c r="AL482" s="24"/>
      <c r="AM482" s="24"/>
      <c r="AN482" s="24"/>
      <c r="AO482" s="24"/>
      <c r="AP482" s="24"/>
      <c r="AQ482" s="24"/>
      <c r="AR482" s="24"/>
      <c r="AS482" s="24"/>
      <c r="AT482" s="24"/>
      <c r="AU482" s="24"/>
      <c r="AV482" s="24" t="s">
        <v>758</v>
      </c>
      <c r="AW482" s="24"/>
      <c r="AX482" s="24"/>
      <c r="AY482" s="24"/>
      <c r="AZ482" s="24"/>
      <c r="BA482" s="24"/>
      <c r="BB482" s="24"/>
      <c r="BC482" s="24"/>
      <c r="BD482" s="24"/>
      <c r="BE482" s="24"/>
      <c r="BF482" s="24"/>
      <c r="BG482" s="24"/>
      <c r="BH482" s="24"/>
      <c r="BI482" s="24"/>
      <c r="BJ482" s="24"/>
      <c r="BK482" s="24">
        <v>2</v>
      </c>
      <c r="BL482" s="24">
        <v>2</v>
      </c>
      <c r="BM482" s="24">
        <v>2</v>
      </c>
      <c r="BN482" s="24">
        <v>2</v>
      </c>
      <c r="BO482" s="24">
        <v>2</v>
      </c>
      <c r="BP482" s="24">
        <v>2</v>
      </c>
      <c r="BQ482" s="24">
        <v>2</v>
      </c>
      <c r="BR482" s="24">
        <v>2</v>
      </c>
      <c r="BS482" s="24">
        <v>2</v>
      </c>
      <c r="BT482" s="24">
        <v>2</v>
      </c>
      <c r="BU482" s="24">
        <v>2</v>
      </c>
      <c r="BV482" s="24">
        <v>2</v>
      </c>
      <c r="BW482" s="24">
        <v>2</v>
      </c>
      <c r="BX482" s="24">
        <v>2</v>
      </c>
      <c r="BY482" s="24">
        <v>2</v>
      </c>
      <c r="BZ482" s="24">
        <v>1</v>
      </c>
      <c r="CA482" s="24">
        <v>2</v>
      </c>
      <c r="CB482" s="24">
        <v>2</v>
      </c>
      <c r="CC482" s="24">
        <v>2</v>
      </c>
      <c r="CD482" s="24">
        <v>2</v>
      </c>
      <c r="CE482" s="24">
        <v>2</v>
      </c>
      <c r="CF482" s="24">
        <v>2</v>
      </c>
      <c r="CG482" s="24">
        <v>2</v>
      </c>
      <c r="CH482" s="24">
        <v>2</v>
      </c>
      <c r="CI482" s="24">
        <v>2</v>
      </c>
      <c r="CJ482" s="24">
        <v>2</v>
      </c>
      <c r="CK482" s="24">
        <v>1</v>
      </c>
      <c r="CL482" s="24">
        <v>2</v>
      </c>
      <c r="CM482" s="57">
        <f t="shared" si="151"/>
        <v>26</v>
      </c>
      <c r="CN482" s="67">
        <f t="shared" si="152"/>
        <v>0.9285714285714286</v>
      </c>
      <c r="CO482" s="57">
        <f t="shared" si="153"/>
        <v>2</v>
      </c>
      <c r="CP482" s="67">
        <f t="shared" si="154"/>
        <v>7.1428571428571425E-2</v>
      </c>
      <c r="CQ482" s="57">
        <f t="shared" si="155"/>
        <v>0</v>
      </c>
      <c r="CR482" s="67">
        <f t="shared" si="156"/>
        <v>0</v>
      </c>
      <c r="CS482" s="57">
        <f t="shared" si="157"/>
        <v>1.9285714285714286</v>
      </c>
      <c r="CT482" s="57" t="str">
        <f t="shared" si="159"/>
        <v>Đạt mục tiêu</v>
      </c>
    </row>
    <row r="483" spans="1:98" s="128" customFormat="1" ht="44.25" hidden="1" customHeight="1">
      <c r="A483" s="21">
        <v>477</v>
      </c>
      <c r="B483" s="21"/>
      <c r="C483" s="190"/>
      <c r="D483" s="192"/>
      <c r="E483" s="190"/>
      <c r="F483" s="192"/>
      <c r="G483" s="36" t="s">
        <v>1385</v>
      </c>
      <c r="H483" s="36" t="s">
        <v>1613</v>
      </c>
      <c r="I483" s="34" t="s">
        <v>780</v>
      </c>
      <c r="J483" s="21" t="s">
        <v>497</v>
      </c>
      <c r="K483" s="34" t="s">
        <v>348</v>
      </c>
      <c r="L483" s="21" t="s">
        <v>298</v>
      </c>
      <c r="M483" s="21" t="s">
        <v>186</v>
      </c>
      <c r="N483" s="21"/>
      <c r="O483" s="21"/>
      <c r="P483" s="21"/>
      <c r="Q483" s="21"/>
      <c r="R483" s="21"/>
      <c r="S483" s="21"/>
      <c r="T483" s="21"/>
      <c r="U483" s="21"/>
      <c r="V483" s="21" t="s">
        <v>186</v>
      </c>
      <c r="W483" s="21"/>
      <c r="X483" s="21"/>
      <c r="Y483" s="124">
        <f t="shared" si="158"/>
        <v>1</v>
      </c>
      <c r="Z483" s="21"/>
      <c r="AA483" s="125">
        <v>1</v>
      </c>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t="s">
        <v>758</v>
      </c>
      <c r="BE483" s="21"/>
      <c r="BF483" s="21"/>
      <c r="BG483" s="21"/>
      <c r="BH483" s="21"/>
      <c r="BI483" s="21"/>
      <c r="BJ483" s="21"/>
      <c r="BK483" s="21">
        <v>2</v>
      </c>
      <c r="BL483" s="21">
        <v>2</v>
      </c>
      <c r="BM483" s="21">
        <v>2</v>
      </c>
      <c r="BN483" s="21">
        <v>1</v>
      </c>
      <c r="BO483" s="21">
        <v>2</v>
      </c>
      <c r="BP483" s="21">
        <v>2</v>
      </c>
      <c r="BQ483" s="21">
        <v>2</v>
      </c>
      <c r="BR483" s="21">
        <v>2</v>
      </c>
      <c r="BS483" s="21">
        <v>2</v>
      </c>
      <c r="BT483" s="21">
        <v>2</v>
      </c>
      <c r="BU483" s="21">
        <v>2</v>
      </c>
      <c r="BV483" s="21">
        <v>2</v>
      </c>
      <c r="BW483" s="21">
        <v>2</v>
      </c>
      <c r="BX483" s="21">
        <v>2</v>
      </c>
      <c r="BY483" s="21">
        <v>2</v>
      </c>
      <c r="BZ483" s="21">
        <v>2</v>
      </c>
      <c r="CA483" s="21">
        <v>2</v>
      </c>
      <c r="CB483" s="21">
        <v>2</v>
      </c>
      <c r="CC483" s="21">
        <v>2</v>
      </c>
      <c r="CD483" s="21">
        <v>1</v>
      </c>
      <c r="CE483" s="21">
        <v>2</v>
      </c>
      <c r="CF483" s="21">
        <v>2</v>
      </c>
      <c r="CG483" s="21">
        <v>2</v>
      </c>
      <c r="CH483" s="21">
        <v>2</v>
      </c>
      <c r="CI483" s="21">
        <v>2</v>
      </c>
      <c r="CJ483" s="21">
        <v>2</v>
      </c>
      <c r="CK483" s="21">
        <v>1</v>
      </c>
      <c r="CL483" s="21">
        <v>2</v>
      </c>
      <c r="CM483" s="21">
        <f t="shared" si="151"/>
        <v>25</v>
      </c>
      <c r="CN483" s="127">
        <f t="shared" si="152"/>
        <v>0.8928571428571429</v>
      </c>
      <c r="CO483" s="21">
        <f t="shared" si="153"/>
        <v>3</v>
      </c>
      <c r="CP483" s="127">
        <f t="shared" si="154"/>
        <v>0.10714285714285714</v>
      </c>
      <c r="CQ483" s="21">
        <f t="shared" si="155"/>
        <v>0</v>
      </c>
      <c r="CR483" s="127">
        <f t="shared" si="156"/>
        <v>0</v>
      </c>
      <c r="CS483" s="21">
        <f t="shared" si="157"/>
        <v>1.8928571428571428</v>
      </c>
      <c r="CT483" s="21" t="str">
        <f t="shared" si="159"/>
        <v>Đạt mục tiêu</v>
      </c>
    </row>
    <row r="484" spans="1:98" ht="44.25" hidden="1" customHeight="1">
      <c r="A484" s="21">
        <v>478</v>
      </c>
      <c r="B484" s="24"/>
      <c r="C484" s="182"/>
      <c r="D484" s="193"/>
      <c r="E484" s="182"/>
      <c r="F484" s="193"/>
      <c r="G484" s="7" t="s">
        <v>546</v>
      </c>
      <c r="H484" s="144" t="s">
        <v>1619</v>
      </c>
      <c r="I484" s="52" t="s">
        <v>780</v>
      </c>
      <c r="J484" s="24" t="s">
        <v>497</v>
      </c>
      <c r="K484" s="52" t="s">
        <v>348</v>
      </c>
      <c r="L484" s="24" t="s">
        <v>298</v>
      </c>
      <c r="M484" s="24" t="s">
        <v>186</v>
      </c>
      <c r="N484" s="24"/>
      <c r="O484" s="24"/>
      <c r="P484" s="24"/>
      <c r="Q484" s="24"/>
      <c r="R484" s="24"/>
      <c r="S484" s="21"/>
      <c r="T484" s="24"/>
      <c r="U484" s="24"/>
      <c r="V484" s="24"/>
      <c r="W484" s="24" t="s">
        <v>186</v>
      </c>
      <c r="X484" s="24"/>
      <c r="Y484" s="28">
        <f t="shared" si="158"/>
        <v>1</v>
      </c>
      <c r="Z484" s="24"/>
      <c r="AA484" s="91"/>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t="s">
        <v>754</v>
      </c>
      <c r="BH484" s="24"/>
      <c r="BI484" s="24"/>
      <c r="BJ484" s="24"/>
      <c r="BK484" s="24">
        <v>2</v>
      </c>
      <c r="BL484" s="24">
        <v>2</v>
      </c>
      <c r="BM484" s="24">
        <v>2</v>
      </c>
      <c r="BN484" s="24">
        <v>1</v>
      </c>
      <c r="BO484" s="24">
        <v>2</v>
      </c>
      <c r="BP484" s="24">
        <v>2</v>
      </c>
      <c r="BQ484" s="24">
        <v>2</v>
      </c>
      <c r="BR484" s="24">
        <v>2</v>
      </c>
      <c r="BS484" s="24">
        <v>2</v>
      </c>
      <c r="BT484" s="24">
        <v>2</v>
      </c>
      <c r="BU484" s="24">
        <v>2</v>
      </c>
      <c r="BV484" s="24">
        <v>2</v>
      </c>
      <c r="BW484" s="24">
        <v>2</v>
      </c>
      <c r="BX484" s="24">
        <v>2</v>
      </c>
      <c r="BY484" s="24">
        <v>2</v>
      </c>
      <c r="BZ484" s="24">
        <v>2</v>
      </c>
      <c r="CA484" s="24">
        <v>2</v>
      </c>
      <c r="CB484" s="24">
        <v>2</v>
      </c>
      <c r="CC484" s="24">
        <v>2</v>
      </c>
      <c r="CD484" s="24">
        <v>2</v>
      </c>
      <c r="CE484" s="24">
        <v>2</v>
      </c>
      <c r="CF484" s="24">
        <v>2</v>
      </c>
      <c r="CG484" s="24">
        <v>2</v>
      </c>
      <c r="CH484" s="24">
        <v>2</v>
      </c>
      <c r="CI484" s="24">
        <v>2</v>
      </c>
      <c r="CJ484" s="24">
        <v>2</v>
      </c>
      <c r="CK484" s="24">
        <v>1</v>
      </c>
      <c r="CL484" s="24">
        <v>2</v>
      </c>
      <c r="CM484" s="57">
        <f t="shared" si="151"/>
        <v>26</v>
      </c>
      <c r="CN484" s="67">
        <f t="shared" si="152"/>
        <v>0.9285714285714286</v>
      </c>
      <c r="CO484" s="57">
        <f t="shared" si="153"/>
        <v>2</v>
      </c>
      <c r="CP484" s="67">
        <f t="shared" si="154"/>
        <v>7.1428571428571425E-2</v>
      </c>
      <c r="CQ484" s="57">
        <f t="shared" si="155"/>
        <v>0</v>
      </c>
      <c r="CR484" s="67">
        <f t="shared" si="156"/>
        <v>0</v>
      </c>
      <c r="CS484" s="57">
        <f t="shared" si="157"/>
        <v>1.9285714285714286</v>
      </c>
      <c r="CT484" s="57" t="str">
        <f t="shared" si="159"/>
        <v>Đạt mục tiêu</v>
      </c>
    </row>
    <row r="485" spans="1:98" ht="47.25" customHeight="1">
      <c r="A485" s="21">
        <v>82</v>
      </c>
      <c r="B485" s="24">
        <v>553</v>
      </c>
      <c r="C485" s="181" t="s">
        <v>67</v>
      </c>
      <c r="D485" s="191" t="s">
        <v>10</v>
      </c>
      <c r="E485" s="181" t="s">
        <v>235</v>
      </c>
      <c r="F485" s="191" t="s">
        <v>12</v>
      </c>
      <c r="G485" s="7" t="s">
        <v>1103</v>
      </c>
      <c r="H485" s="7" t="s">
        <v>1614</v>
      </c>
      <c r="I485" s="52" t="s">
        <v>780</v>
      </c>
      <c r="J485" s="24" t="s">
        <v>497</v>
      </c>
      <c r="K485" s="52" t="s">
        <v>348</v>
      </c>
      <c r="L485" s="24" t="s">
        <v>298</v>
      </c>
      <c r="M485" s="24" t="s">
        <v>186</v>
      </c>
      <c r="N485" s="24" t="s">
        <v>186</v>
      </c>
      <c r="O485" s="24"/>
      <c r="P485" s="24"/>
      <c r="Q485" s="24"/>
      <c r="R485" s="24"/>
      <c r="S485" s="21"/>
      <c r="T485" s="24"/>
      <c r="U485" s="24"/>
      <c r="V485" s="24"/>
      <c r="W485" s="24"/>
      <c r="X485" s="24"/>
      <c r="Y485" s="28">
        <f t="shared" si="158"/>
        <v>1</v>
      </c>
      <c r="Z485" s="24"/>
      <c r="AA485" s="91"/>
      <c r="AB485" s="24" t="s">
        <v>758</v>
      </c>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v>1</v>
      </c>
      <c r="BL485" s="24">
        <v>1</v>
      </c>
      <c r="BM485" s="24">
        <v>1</v>
      </c>
      <c r="BN485" s="24">
        <v>1</v>
      </c>
      <c r="BO485" s="24">
        <v>1</v>
      </c>
      <c r="BP485" s="24">
        <v>1</v>
      </c>
      <c r="BQ485" s="24">
        <v>1</v>
      </c>
      <c r="BR485" s="24">
        <v>1</v>
      </c>
      <c r="BS485" s="24">
        <v>1</v>
      </c>
      <c r="BT485" s="24">
        <v>1</v>
      </c>
      <c r="BU485" s="24">
        <v>1</v>
      </c>
      <c r="BV485" s="24">
        <v>1</v>
      </c>
      <c r="BW485" s="24">
        <v>1</v>
      </c>
      <c r="BX485" s="24">
        <v>1</v>
      </c>
      <c r="BY485" s="24">
        <v>1</v>
      </c>
      <c r="BZ485" s="24">
        <v>1</v>
      </c>
      <c r="CA485" s="24">
        <v>1</v>
      </c>
      <c r="CB485" s="24">
        <v>1</v>
      </c>
      <c r="CC485" s="24">
        <v>1</v>
      </c>
      <c r="CD485" s="24">
        <v>1</v>
      </c>
      <c r="CE485" s="24">
        <v>1</v>
      </c>
      <c r="CF485" s="24">
        <v>1</v>
      </c>
      <c r="CG485" s="24">
        <v>1</v>
      </c>
      <c r="CH485" s="24">
        <v>1</v>
      </c>
      <c r="CI485" s="24">
        <v>1</v>
      </c>
      <c r="CJ485" s="24">
        <v>1</v>
      </c>
      <c r="CK485" s="24">
        <v>1</v>
      </c>
      <c r="CL485" s="24">
        <v>1</v>
      </c>
      <c r="CM485" s="57">
        <f t="shared" si="151"/>
        <v>0</v>
      </c>
      <c r="CN485" s="67">
        <f t="shared" si="152"/>
        <v>0</v>
      </c>
      <c r="CO485" s="57">
        <f t="shared" si="153"/>
        <v>28</v>
      </c>
      <c r="CP485" s="67">
        <f t="shared" si="154"/>
        <v>1</v>
      </c>
      <c r="CQ485" s="57">
        <f t="shared" si="155"/>
        <v>0</v>
      </c>
      <c r="CR485" s="67">
        <f t="shared" si="156"/>
        <v>0</v>
      </c>
      <c r="CS485" s="57">
        <f t="shared" si="157"/>
        <v>1</v>
      </c>
      <c r="CT485" s="57" t="str">
        <f t="shared" si="159"/>
        <v>Cần cố gắng</v>
      </c>
    </row>
    <row r="486" spans="1:98" ht="51.75" hidden="1" customHeight="1">
      <c r="A486" s="21">
        <v>480</v>
      </c>
      <c r="B486" s="24"/>
      <c r="C486" s="190"/>
      <c r="D486" s="192"/>
      <c r="E486" s="190"/>
      <c r="F486" s="192"/>
      <c r="G486" s="7" t="s">
        <v>1276</v>
      </c>
      <c r="H486" s="144" t="s">
        <v>1277</v>
      </c>
      <c r="I486" s="52" t="s">
        <v>780</v>
      </c>
      <c r="J486" s="24" t="s">
        <v>497</v>
      </c>
      <c r="K486" s="52" t="s">
        <v>348</v>
      </c>
      <c r="L486" s="24" t="s">
        <v>298</v>
      </c>
      <c r="M486" s="24" t="s">
        <v>186</v>
      </c>
      <c r="N486" s="24"/>
      <c r="O486" s="24"/>
      <c r="P486" s="24"/>
      <c r="Q486" s="24"/>
      <c r="R486" s="24" t="s">
        <v>186</v>
      </c>
      <c r="S486" s="21"/>
      <c r="T486" s="24"/>
      <c r="U486" s="24"/>
      <c r="V486" s="24"/>
      <c r="W486" s="24"/>
      <c r="X486" s="24"/>
      <c r="Y486" s="28">
        <f t="shared" si="158"/>
        <v>1</v>
      </c>
      <c r="Z486" s="24"/>
      <c r="AA486" s="91">
        <v>1</v>
      </c>
      <c r="AB486" s="24"/>
      <c r="AC486" s="24"/>
      <c r="AD486" s="24"/>
      <c r="AE486" s="24"/>
      <c r="AF486" s="24"/>
      <c r="AG486" s="24"/>
      <c r="AH486" s="24"/>
      <c r="AI486" s="24"/>
      <c r="AJ486" s="24"/>
      <c r="AK486" s="24"/>
      <c r="AL486" s="24"/>
      <c r="AM486" s="24"/>
      <c r="AN486" s="24"/>
      <c r="AO486" s="24" t="s">
        <v>754</v>
      </c>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v>2</v>
      </c>
      <c r="BL486" s="24">
        <v>2</v>
      </c>
      <c r="BM486" s="24">
        <v>2</v>
      </c>
      <c r="BN486" s="24">
        <v>2</v>
      </c>
      <c r="BO486" s="24">
        <v>2</v>
      </c>
      <c r="BP486" s="24">
        <v>2</v>
      </c>
      <c r="BQ486" s="24">
        <v>2</v>
      </c>
      <c r="BR486" s="24">
        <v>2</v>
      </c>
      <c r="BS486" s="24">
        <v>2</v>
      </c>
      <c r="BT486" s="24">
        <v>2</v>
      </c>
      <c r="BU486" s="24">
        <v>2</v>
      </c>
      <c r="BV486" s="24">
        <v>2</v>
      </c>
      <c r="BW486" s="24">
        <v>2</v>
      </c>
      <c r="BX486" s="24">
        <v>2</v>
      </c>
      <c r="BY486" s="24">
        <v>2</v>
      </c>
      <c r="BZ486" s="24">
        <v>1</v>
      </c>
      <c r="CA486" s="24">
        <v>2</v>
      </c>
      <c r="CB486" s="24">
        <v>2</v>
      </c>
      <c r="CC486" s="24">
        <v>2</v>
      </c>
      <c r="CD486" s="24">
        <v>2</v>
      </c>
      <c r="CE486" s="24">
        <v>2</v>
      </c>
      <c r="CF486" s="24">
        <v>2</v>
      </c>
      <c r="CG486" s="24">
        <v>2</v>
      </c>
      <c r="CH486" s="24">
        <v>2</v>
      </c>
      <c r="CI486" s="24">
        <v>2</v>
      </c>
      <c r="CJ486" s="24">
        <v>2</v>
      </c>
      <c r="CK486" s="24">
        <v>1</v>
      </c>
      <c r="CL486" s="24">
        <v>1</v>
      </c>
      <c r="CM486" s="57">
        <f t="shared" si="151"/>
        <v>25</v>
      </c>
      <c r="CN486" s="67">
        <f t="shared" si="152"/>
        <v>0.8928571428571429</v>
      </c>
      <c r="CO486" s="57">
        <f t="shared" si="153"/>
        <v>3</v>
      </c>
      <c r="CP486" s="67">
        <f t="shared" si="154"/>
        <v>0.10714285714285714</v>
      </c>
      <c r="CQ486" s="57">
        <f t="shared" si="155"/>
        <v>0</v>
      </c>
      <c r="CR486" s="67">
        <f t="shared" si="156"/>
        <v>0</v>
      </c>
      <c r="CS486" s="57">
        <f t="shared" si="157"/>
        <v>1.8928571428571428</v>
      </c>
      <c r="CT486" s="57" t="str">
        <f>IF(CS486&gt;=1.6,"Đạt mục tiêu",IF(CS486&gt;=1,"Cần cố gắng","Chưa đạt"))</f>
        <v>Đạt mục tiêu</v>
      </c>
    </row>
    <row r="487" spans="1:98" ht="37.5" hidden="1" customHeight="1">
      <c r="A487" s="21">
        <v>481</v>
      </c>
      <c r="B487" s="24"/>
      <c r="C487" s="190"/>
      <c r="D487" s="192"/>
      <c r="E487" s="190"/>
      <c r="F487" s="192"/>
      <c r="G487" s="7" t="s">
        <v>1386</v>
      </c>
      <c r="H487" s="144" t="s">
        <v>1610</v>
      </c>
      <c r="I487" s="52" t="s">
        <v>780</v>
      </c>
      <c r="J487" s="24" t="s">
        <v>497</v>
      </c>
      <c r="K487" s="52" t="s">
        <v>348</v>
      </c>
      <c r="L487" s="24" t="s">
        <v>298</v>
      </c>
      <c r="M487" s="24" t="s">
        <v>186</v>
      </c>
      <c r="N487" s="24"/>
      <c r="O487" s="24"/>
      <c r="P487" s="24"/>
      <c r="Q487" s="24"/>
      <c r="R487" s="24"/>
      <c r="S487" s="21"/>
      <c r="T487" s="24"/>
      <c r="U487" s="24"/>
      <c r="V487" s="24" t="s">
        <v>186</v>
      </c>
      <c r="W487" s="24"/>
      <c r="X487" s="24"/>
      <c r="Y487" s="28">
        <f t="shared" si="158"/>
        <v>1</v>
      </c>
      <c r="Z487" s="24"/>
      <c r="AA487" s="91"/>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t="s">
        <v>754</v>
      </c>
      <c r="BD487" s="24"/>
      <c r="BE487" s="24"/>
      <c r="BF487" s="24"/>
      <c r="BG487" s="24"/>
      <c r="BH487" s="24"/>
      <c r="BI487" s="24"/>
      <c r="BJ487" s="24"/>
      <c r="BK487" s="24">
        <v>2</v>
      </c>
      <c r="BL487" s="24">
        <v>2</v>
      </c>
      <c r="BM487" s="24">
        <v>2</v>
      </c>
      <c r="BN487" s="24">
        <v>1</v>
      </c>
      <c r="BO487" s="24">
        <v>2</v>
      </c>
      <c r="BP487" s="24">
        <v>2</v>
      </c>
      <c r="BQ487" s="24">
        <v>2</v>
      </c>
      <c r="BR487" s="24">
        <v>2</v>
      </c>
      <c r="BS487" s="24">
        <v>2</v>
      </c>
      <c r="BT487" s="24">
        <v>2</v>
      </c>
      <c r="BU487" s="24">
        <v>2</v>
      </c>
      <c r="BV487" s="24">
        <v>2</v>
      </c>
      <c r="BW487" s="24">
        <v>2</v>
      </c>
      <c r="BX487" s="24">
        <v>2</v>
      </c>
      <c r="BY487" s="24">
        <v>2</v>
      </c>
      <c r="BZ487" s="24">
        <v>2</v>
      </c>
      <c r="CA487" s="24">
        <v>2</v>
      </c>
      <c r="CB487" s="24">
        <v>2</v>
      </c>
      <c r="CC487" s="24">
        <v>2</v>
      </c>
      <c r="CD487" s="24">
        <v>1</v>
      </c>
      <c r="CE487" s="24">
        <v>2</v>
      </c>
      <c r="CF487" s="24">
        <v>2</v>
      </c>
      <c r="CG487" s="24">
        <v>2</v>
      </c>
      <c r="CH487" s="24">
        <v>2</v>
      </c>
      <c r="CI487" s="24">
        <v>2</v>
      </c>
      <c r="CJ487" s="24">
        <v>2</v>
      </c>
      <c r="CK487" s="24">
        <v>1</v>
      </c>
      <c r="CL487" s="24">
        <v>2</v>
      </c>
      <c r="CM487" s="57">
        <f t="shared" si="151"/>
        <v>25</v>
      </c>
      <c r="CN487" s="67">
        <f t="shared" si="152"/>
        <v>0.8928571428571429</v>
      </c>
      <c r="CO487" s="57">
        <f t="shared" si="153"/>
        <v>3</v>
      </c>
      <c r="CP487" s="67">
        <f t="shared" si="154"/>
        <v>0.10714285714285714</v>
      </c>
      <c r="CQ487" s="57">
        <f t="shared" si="155"/>
        <v>0</v>
      </c>
      <c r="CR487" s="67">
        <f t="shared" si="156"/>
        <v>0</v>
      </c>
      <c r="CS487" s="57">
        <f t="shared" si="157"/>
        <v>1.8928571428571428</v>
      </c>
      <c r="CT487" s="57" t="str">
        <f t="shared" si="159"/>
        <v>Đạt mục tiêu</v>
      </c>
    </row>
    <row r="488" spans="1:98" ht="37.5" hidden="1" customHeight="1">
      <c r="A488" s="21">
        <v>482</v>
      </c>
      <c r="B488" s="24"/>
      <c r="C488" s="182"/>
      <c r="D488" s="193"/>
      <c r="E488" s="182"/>
      <c r="F488" s="193"/>
      <c r="G488" s="7" t="s">
        <v>553</v>
      </c>
      <c r="H488" s="7" t="s">
        <v>1318</v>
      </c>
      <c r="I488" s="52" t="s">
        <v>780</v>
      </c>
      <c r="J488" s="24" t="s">
        <v>497</v>
      </c>
      <c r="K488" s="52" t="s">
        <v>348</v>
      </c>
      <c r="L488" s="24" t="s">
        <v>298</v>
      </c>
      <c r="M488" s="24" t="s">
        <v>186</v>
      </c>
      <c r="N488" s="24"/>
      <c r="O488" s="24"/>
      <c r="P488" s="24"/>
      <c r="Q488" s="24"/>
      <c r="R488" s="24"/>
      <c r="S488" s="21"/>
      <c r="T488" s="24"/>
      <c r="U488" s="24"/>
      <c r="V488" s="24"/>
      <c r="W488" s="24"/>
      <c r="X488" s="24" t="s">
        <v>186</v>
      </c>
      <c r="Y488" s="28">
        <f t="shared" si="158"/>
        <v>1</v>
      </c>
      <c r="Z488" s="24"/>
      <c r="AA488" s="91"/>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t="s">
        <v>758</v>
      </c>
      <c r="BK488" s="24">
        <v>2</v>
      </c>
      <c r="BL488" s="24">
        <v>2</v>
      </c>
      <c r="BM488" s="24">
        <v>2</v>
      </c>
      <c r="BN488" s="24">
        <v>2</v>
      </c>
      <c r="BO488" s="24">
        <v>2</v>
      </c>
      <c r="BP488" s="24">
        <v>2</v>
      </c>
      <c r="BQ488" s="24">
        <v>2</v>
      </c>
      <c r="BR488" s="24">
        <v>2</v>
      </c>
      <c r="BS488" s="24">
        <v>2</v>
      </c>
      <c r="BT488" s="24">
        <v>2</v>
      </c>
      <c r="BU488" s="24">
        <v>2</v>
      </c>
      <c r="BV488" s="24">
        <v>2</v>
      </c>
      <c r="BW488" s="24">
        <v>2</v>
      </c>
      <c r="BX488" s="24">
        <v>2</v>
      </c>
      <c r="BY488" s="24">
        <v>2</v>
      </c>
      <c r="BZ488" s="24">
        <v>2</v>
      </c>
      <c r="CA488" s="24">
        <v>2</v>
      </c>
      <c r="CB488" s="24">
        <v>2</v>
      </c>
      <c r="CC488" s="24">
        <v>2</v>
      </c>
      <c r="CD488" s="24">
        <v>2</v>
      </c>
      <c r="CE488" s="24">
        <v>2</v>
      </c>
      <c r="CF488" s="24">
        <v>2</v>
      </c>
      <c r="CG488" s="24">
        <v>2</v>
      </c>
      <c r="CH488" s="24">
        <v>2</v>
      </c>
      <c r="CI488" s="24">
        <v>2</v>
      </c>
      <c r="CJ488" s="24">
        <v>2</v>
      </c>
      <c r="CK488" s="24">
        <v>2</v>
      </c>
      <c r="CL488" s="24">
        <v>2</v>
      </c>
      <c r="CM488" s="57">
        <f t="shared" si="151"/>
        <v>28</v>
      </c>
      <c r="CN488" s="67">
        <f t="shared" si="152"/>
        <v>1</v>
      </c>
      <c r="CO488" s="57">
        <f t="shared" si="153"/>
        <v>0</v>
      </c>
      <c r="CP488" s="67">
        <f t="shared" si="154"/>
        <v>0</v>
      </c>
      <c r="CQ488" s="57">
        <f t="shared" si="155"/>
        <v>0</v>
      </c>
      <c r="CR488" s="67">
        <f t="shared" si="156"/>
        <v>0</v>
      </c>
      <c r="CS488" s="57">
        <f t="shared" si="157"/>
        <v>2</v>
      </c>
      <c r="CT488" s="57" t="str">
        <f t="shared" si="159"/>
        <v>Đạt mục tiêu</v>
      </c>
    </row>
    <row r="489" spans="1:98" ht="35.25" hidden="1" customHeight="1">
      <c r="A489" s="21">
        <v>483</v>
      </c>
      <c r="B489" s="24"/>
      <c r="C489" s="190"/>
      <c r="D489" s="190"/>
      <c r="E489" s="190"/>
      <c r="F489" s="190"/>
      <c r="G489" s="7" t="s">
        <v>557</v>
      </c>
      <c r="H489" s="7" t="s">
        <v>1176</v>
      </c>
      <c r="I489" s="52" t="s">
        <v>780</v>
      </c>
      <c r="J489" s="24" t="s">
        <v>497</v>
      </c>
      <c r="K489" s="52" t="s">
        <v>348</v>
      </c>
      <c r="L489" s="24" t="s">
        <v>298</v>
      </c>
      <c r="M489" s="24" t="s">
        <v>186</v>
      </c>
      <c r="N489" s="24"/>
      <c r="O489" s="24"/>
      <c r="P489" s="24"/>
      <c r="Q489" s="24" t="s">
        <v>186</v>
      </c>
      <c r="R489" s="24"/>
      <c r="S489" s="21"/>
      <c r="T489" s="24"/>
      <c r="U489" s="24"/>
      <c r="V489" s="24"/>
      <c r="W489" s="24"/>
      <c r="X489" s="24"/>
      <c r="Y489" s="28">
        <f t="shared" si="158"/>
        <v>1</v>
      </c>
      <c r="Z489" s="24"/>
      <c r="AA489" s="91"/>
      <c r="AB489" s="24"/>
      <c r="AC489" s="24"/>
      <c r="AD489" s="24"/>
      <c r="AE489" s="24"/>
      <c r="AF489" s="24"/>
      <c r="AG489" s="24"/>
      <c r="AH489" s="24"/>
      <c r="AI489" s="24"/>
      <c r="AJ489" s="24"/>
      <c r="AK489" s="24"/>
      <c r="AL489" s="24"/>
      <c r="AM489" s="24" t="s">
        <v>758</v>
      </c>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v>2</v>
      </c>
      <c r="BL489" s="24">
        <v>2</v>
      </c>
      <c r="BM489" s="24">
        <v>2</v>
      </c>
      <c r="BN489" s="24">
        <v>2</v>
      </c>
      <c r="BO489" s="24">
        <v>2</v>
      </c>
      <c r="BP489" s="24">
        <v>2</v>
      </c>
      <c r="BQ489" s="24">
        <v>2</v>
      </c>
      <c r="BR489" s="24">
        <v>2</v>
      </c>
      <c r="BS489" s="24">
        <v>2</v>
      </c>
      <c r="BT489" s="24">
        <v>2</v>
      </c>
      <c r="BU489" s="24">
        <v>2</v>
      </c>
      <c r="BV489" s="24">
        <v>2</v>
      </c>
      <c r="BW489" s="24">
        <v>2</v>
      </c>
      <c r="BX489" s="24">
        <v>2</v>
      </c>
      <c r="BY489" s="24">
        <v>2</v>
      </c>
      <c r="BZ489" s="24">
        <v>1</v>
      </c>
      <c r="CA489" s="24">
        <v>2</v>
      </c>
      <c r="CB489" s="24">
        <v>2</v>
      </c>
      <c r="CC489" s="24">
        <v>2</v>
      </c>
      <c r="CD489" s="24">
        <v>2</v>
      </c>
      <c r="CE489" s="24">
        <v>2</v>
      </c>
      <c r="CF489" s="24">
        <v>2</v>
      </c>
      <c r="CG489" s="24">
        <v>2</v>
      </c>
      <c r="CH489" s="24">
        <v>2</v>
      </c>
      <c r="CI489" s="24">
        <v>2</v>
      </c>
      <c r="CJ489" s="24">
        <v>2</v>
      </c>
      <c r="CK489" s="24">
        <v>1</v>
      </c>
      <c r="CL489" s="24">
        <v>1</v>
      </c>
      <c r="CM489" s="57">
        <f t="shared" si="151"/>
        <v>25</v>
      </c>
      <c r="CN489" s="67">
        <f t="shared" si="152"/>
        <v>0.8928571428571429</v>
      </c>
      <c r="CO489" s="57">
        <f t="shared" si="153"/>
        <v>3</v>
      </c>
      <c r="CP489" s="67">
        <f t="shared" si="154"/>
        <v>0.10714285714285714</v>
      </c>
      <c r="CQ489" s="57">
        <f t="shared" si="155"/>
        <v>0</v>
      </c>
      <c r="CR489" s="67">
        <f t="shared" si="156"/>
        <v>0</v>
      </c>
      <c r="CS489" s="57">
        <f t="shared" si="157"/>
        <v>1.8928571428571428</v>
      </c>
      <c r="CT489" s="57" t="str">
        <f t="shared" si="159"/>
        <v>Đạt mục tiêu</v>
      </c>
    </row>
    <row r="490" spans="1:98" ht="35.25" hidden="1" customHeight="1">
      <c r="A490" s="21">
        <v>484</v>
      </c>
      <c r="B490" s="24"/>
      <c r="C490" s="190"/>
      <c r="D490" s="190"/>
      <c r="E490" s="190"/>
      <c r="F490" s="190"/>
      <c r="G490" s="7" t="s">
        <v>558</v>
      </c>
      <c r="H490" s="7" t="s">
        <v>1275</v>
      </c>
      <c r="I490" s="52" t="s">
        <v>780</v>
      </c>
      <c r="J490" s="24" t="s">
        <v>497</v>
      </c>
      <c r="K490" s="52" t="s">
        <v>348</v>
      </c>
      <c r="L490" s="24" t="s">
        <v>298</v>
      </c>
      <c r="M490" s="24" t="s">
        <v>186</v>
      </c>
      <c r="N490" s="24"/>
      <c r="O490" s="24"/>
      <c r="P490" s="24"/>
      <c r="Q490" s="24"/>
      <c r="R490" s="24" t="s">
        <v>186</v>
      </c>
      <c r="S490" s="21"/>
      <c r="T490" s="24"/>
      <c r="U490" s="24"/>
      <c r="V490" s="24"/>
      <c r="W490" s="24"/>
      <c r="X490" s="24"/>
      <c r="Y490" s="28">
        <f t="shared" si="158"/>
        <v>1</v>
      </c>
      <c r="Z490" s="24"/>
      <c r="AA490" s="93"/>
      <c r="AB490" s="24"/>
      <c r="AC490" s="24"/>
      <c r="AD490" s="24"/>
      <c r="AE490" s="24"/>
      <c r="AF490" s="24"/>
      <c r="AG490" s="24"/>
      <c r="AH490" s="24"/>
      <c r="AI490" s="24"/>
      <c r="AJ490" s="24"/>
      <c r="AK490" s="24"/>
      <c r="AL490" s="24"/>
      <c r="AM490" s="24"/>
      <c r="AN490" s="24"/>
      <c r="AO490" s="24" t="s">
        <v>758</v>
      </c>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v>2</v>
      </c>
      <c r="BL490" s="24">
        <v>2</v>
      </c>
      <c r="BM490" s="24">
        <v>2</v>
      </c>
      <c r="BN490" s="24">
        <v>1</v>
      </c>
      <c r="BO490" s="24">
        <v>1</v>
      </c>
      <c r="BP490" s="24">
        <v>2</v>
      </c>
      <c r="BQ490" s="24">
        <v>2</v>
      </c>
      <c r="BR490" s="24">
        <v>2</v>
      </c>
      <c r="BS490" s="24">
        <v>2</v>
      </c>
      <c r="BT490" s="24">
        <v>2</v>
      </c>
      <c r="BU490" s="24">
        <v>2</v>
      </c>
      <c r="BV490" s="24">
        <v>2</v>
      </c>
      <c r="BW490" s="24">
        <v>2</v>
      </c>
      <c r="BX490" s="24">
        <v>2</v>
      </c>
      <c r="BY490" s="24">
        <v>2</v>
      </c>
      <c r="BZ490" s="24">
        <v>1</v>
      </c>
      <c r="CA490" s="24">
        <v>2</v>
      </c>
      <c r="CB490" s="24">
        <v>2</v>
      </c>
      <c r="CC490" s="24">
        <v>2</v>
      </c>
      <c r="CD490" s="24">
        <v>2</v>
      </c>
      <c r="CE490" s="24">
        <v>2</v>
      </c>
      <c r="CF490" s="24">
        <v>2</v>
      </c>
      <c r="CG490" s="24">
        <v>2</v>
      </c>
      <c r="CH490" s="24">
        <v>2</v>
      </c>
      <c r="CI490" s="24">
        <v>2</v>
      </c>
      <c r="CJ490" s="24">
        <v>2</v>
      </c>
      <c r="CK490" s="24">
        <v>1</v>
      </c>
      <c r="CL490" s="24">
        <v>1</v>
      </c>
      <c r="CM490" s="57">
        <f t="shared" si="151"/>
        <v>23</v>
      </c>
      <c r="CN490" s="67">
        <f t="shared" si="152"/>
        <v>0.8214285714285714</v>
      </c>
      <c r="CO490" s="57">
        <f t="shared" si="153"/>
        <v>5</v>
      </c>
      <c r="CP490" s="67">
        <f t="shared" si="154"/>
        <v>0.17857142857142858</v>
      </c>
      <c r="CQ490" s="57">
        <f t="shared" si="155"/>
        <v>0</v>
      </c>
      <c r="CR490" s="67">
        <f t="shared" si="156"/>
        <v>0</v>
      </c>
      <c r="CS490" s="57">
        <f t="shared" si="157"/>
        <v>1.8214285714285714</v>
      </c>
      <c r="CT490" s="57" t="str">
        <f t="shared" si="159"/>
        <v>Đạt mục tiêu</v>
      </c>
    </row>
    <row r="491" spans="1:98" ht="35.25" hidden="1" customHeight="1">
      <c r="A491" s="21">
        <v>485</v>
      </c>
      <c r="B491" s="24"/>
      <c r="C491" s="190"/>
      <c r="D491" s="190"/>
      <c r="E491" s="190"/>
      <c r="F491" s="190"/>
      <c r="G491" s="7" t="s">
        <v>588</v>
      </c>
      <c r="H491" s="7" t="s">
        <v>1299</v>
      </c>
      <c r="I491" s="52" t="s">
        <v>780</v>
      </c>
      <c r="J491" s="24" t="s">
        <v>497</v>
      </c>
      <c r="K491" s="52" t="s">
        <v>348</v>
      </c>
      <c r="L491" s="24" t="s">
        <v>298</v>
      </c>
      <c r="M491" s="24" t="s">
        <v>186</v>
      </c>
      <c r="N491" s="24"/>
      <c r="O491" s="24"/>
      <c r="P491" s="24"/>
      <c r="Q491" s="24"/>
      <c r="R491" s="24"/>
      <c r="S491" s="21"/>
      <c r="T491" s="24"/>
      <c r="U491" s="24" t="s">
        <v>186</v>
      </c>
      <c r="V491" s="24"/>
      <c r="W491" s="24"/>
      <c r="X491" s="24"/>
      <c r="Y491" s="28">
        <f t="shared" si="158"/>
        <v>1</v>
      </c>
      <c r="Z491" s="24"/>
      <c r="AA491" s="9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t="s">
        <v>758</v>
      </c>
      <c r="AY491" s="24"/>
      <c r="AZ491" s="24"/>
      <c r="BA491" s="24"/>
      <c r="BB491" s="24"/>
      <c r="BC491" s="24"/>
      <c r="BD491" s="24"/>
      <c r="BE491" s="24"/>
      <c r="BF491" s="24"/>
      <c r="BG491" s="24"/>
      <c r="BH491" s="24"/>
      <c r="BI491" s="24"/>
      <c r="BJ491" s="24"/>
      <c r="BK491" s="24">
        <v>2</v>
      </c>
      <c r="BL491" s="24">
        <v>2</v>
      </c>
      <c r="BM491" s="24">
        <v>2</v>
      </c>
      <c r="BN491" s="24">
        <v>1</v>
      </c>
      <c r="BO491" s="24">
        <v>2</v>
      </c>
      <c r="BP491" s="24">
        <v>2</v>
      </c>
      <c r="BQ491" s="24">
        <v>2</v>
      </c>
      <c r="BR491" s="24">
        <v>2</v>
      </c>
      <c r="BS491" s="24">
        <v>2</v>
      </c>
      <c r="BT491" s="24">
        <v>2</v>
      </c>
      <c r="BU491" s="24">
        <v>2</v>
      </c>
      <c r="BV491" s="24">
        <v>2</v>
      </c>
      <c r="BW491" s="24">
        <v>2</v>
      </c>
      <c r="BX491" s="24">
        <v>2</v>
      </c>
      <c r="BY491" s="24">
        <v>2</v>
      </c>
      <c r="BZ491" s="24">
        <v>2</v>
      </c>
      <c r="CA491" s="24">
        <v>2</v>
      </c>
      <c r="CB491" s="24">
        <v>2</v>
      </c>
      <c r="CC491" s="24">
        <v>2</v>
      </c>
      <c r="CD491" s="24">
        <v>2</v>
      </c>
      <c r="CE491" s="24">
        <v>2</v>
      </c>
      <c r="CF491" s="24">
        <v>2</v>
      </c>
      <c r="CG491" s="24">
        <v>2</v>
      </c>
      <c r="CH491" s="24">
        <v>2</v>
      </c>
      <c r="CI491" s="24">
        <v>2</v>
      </c>
      <c r="CJ491" s="24">
        <v>2</v>
      </c>
      <c r="CK491" s="24">
        <v>2</v>
      </c>
      <c r="CL491" s="24">
        <v>2</v>
      </c>
      <c r="CM491" s="57">
        <f t="shared" si="151"/>
        <v>27</v>
      </c>
      <c r="CN491" s="67">
        <f t="shared" si="152"/>
        <v>0.9642857142857143</v>
      </c>
      <c r="CO491" s="57">
        <f t="shared" si="153"/>
        <v>1</v>
      </c>
      <c r="CP491" s="67">
        <f t="shared" si="154"/>
        <v>3.5714285714285712E-2</v>
      </c>
      <c r="CQ491" s="57">
        <f t="shared" si="155"/>
        <v>0</v>
      </c>
      <c r="CR491" s="67">
        <f t="shared" si="156"/>
        <v>0</v>
      </c>
      <c r="CS491" s="57">
        <f t="shared" si="157"/>
        <v>1.9642857142857142</v>
      </c>
      <c r="CT491" s="57" t="str">
        <f t="shared" si="159"/>
        <v>Đạt mục tiêu</v>
      </c>
    </row>
    <row r="492" spans="1:98" ht="43.5" customHeight="1">
      <c r="A492" s="21">
        <v>83</v>
      </c>
      <c r="B492" s="24"/>
      <c r="C492" s="190"/>
      <c r="D492" s="190"/>
      <c r="E492" s="190"/>
      <c r="F492" s="190"/>
      <c r="G492" s="7" t="s">
        <v>1106</v>
      </c>
      <c r="H492" s="144" t="s">
        <v>1440</v>
      </c>
      <c r="I492" s="52" t="s">
        <v>780</v>
      </c>
      <c r="J492" s="24" t="s">
        <v>497</v>
      </c>
      <c r="K492" s="52" t="s">
        <v>348</v>
      </c>
      <c r="L492" s="24" t="s">
        <v>298</v>
      </c>
      <c r="M492" s="24" t="s">
        <v>186</v>
      </c>
      <c r="N492" s="24" t="s">
        <v>186</v>
      </c>
      <c r="O492" s="24"/>
      <c r="P492" s="24"/>
      <c r="Q492" s="24"/>
      <c r="R492" s="24"/>
      <c r="S492" s="21"/>
      <c r="T492" s="24"/>
      <c r="U492" s="24"/>
      <c r="V492" s="24"/>
      <c r="W492" s="24"/>
      <c r="X492" s="24"/>
      <c r="Y492" s="28">
        <f t="shared" si="158"/>
        <v>1</v>
      </c>
      <c r="Z492" s="24"/>
      <c r="AA492" s="91">
        <v>1</v>
      </c>
      <c r="AB492" s="24"/>
      <c r="AC492" s="24"/>
      <c r="AD492" s="24" t="s">
        <v>754</v>
      </c>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v>2</v>
      </c>
      <c r="BL492" s="24">
        <v>2</v>
      </c>
      <c r="BM492" s="24">
        <v>2</v>
      </c>
      <c r="BN492" s="57">
        <v>2</v>
      </c>
      <c r="BO492" s="57">
        <v>2</v>
      </c>
      <c r="BP492" s="24">
        <v>2</v>
      </c>
      <c r="BQ492" s="24">
        <v>2</v>
      </c>
      <c r="BR492" s="24">
        <v>2</v>
      </c>
      <c r="BS492" s="24">
        <v>2</v>
      </c>
      <c r="BT492" s="24">
        <v>2</v>
      </c>
      <c r="BU492" s="24">
        <v>2</v>
      </c>
      <c r="BV492" s="24">
        <v>2</v>
      </c>
      <c r="BW492" s="24">
        <v>2</v>
      </c>
      <c r="BX492" s="24">
        <v>1</v>
      </c>
      <c r="BY492" s="24">
        <v>2</v>
      </c>
      <c r="BZ492" s="24">
        <v>1</v>
      </c>
      <c r="CA492" s="24">
        <v>2</v>
      </c>
      <c r="CB492" s="24">
        <v>2</v>
      </c>
      <c r="CC492" s="57">
        <v>2</v>
      </c>
      <c r="CD492" s="57">
        <v>2</v>
      </c>
      <c r="CE492" s="57">
        <v>2</v>
      </c>
      <c r="CF492" s="24">
        <v>2</v>
      </c>
      <c r="CG492" s="24">
        <v>2</v>
      </c>
      <c r="CH492" s="24">
        <v>2</v>
      </c>
      <c r="CI492" s="24">
        <v>2</v>
      </c>
      <c r="CJ492" s="24">
        <v>2</v>
      </c>
      <c r="CK492" s="24">
        <v>1</v>
      </c>
      <c r="CL492" s="24">
        <v>1</v>
      </c>
      <c r="CM492" s="57">
        <f t="shared" si="151"/>
        <v>24</v>
      </c>
      <c r="CN492" s="67">
        <f t="shared" si="152"/>
        <v>0.8571428571428571</v>
      </c>
      <c r="CO492" s="57">
        <f t="shared" si="153"/>
        <v>4</v>
      </c>
      <c r="CP492" s="67">
        <f t="shared" si="154"/>
        <v>0.14285714285714285</v>
      </c>
      <c r="CQ492" s="57">
        <f t="shared" si="155"/>
        <v>0</v>
      </c>
      <c r="CR492" s="67">
        <f t="shared" si="156"/>
        <v>0</v>
      </c>
      <c r="CS492" s="57">
        <f t="shared" si="157"/>
        <v>1.8571428571428572</v>
      </c>
      <c r="CT492" s="57" t="str">
        <f t="shared" si="159"/>
        <v>Đạt mục tiêu</v>
      </c>
    </row>
    <row r="493" spans="1:98" ht="43.5" hidden="1" customHeight="1">
      <c r="A493" s="21">
        <v>487</v>
      </c>
      <c r="B493" s="24"/>
      <c r="C493" s="190"/>
      <c r="D493" s="190"/>
      <c r="E493" s="190"/>
      <c r="F493" s="190"/>
      <c r="G493" s="7" t="s">
        <v>1114</v>
      </c>
      <c r="H493" s="7" t="s">
        <v>1198</v>
      </c>
      <c r="I493" s="52" t="s">
        <v>780</v>
      </c>
      <c r="J493" s="24" t="s">
        <v>1403</v>
      </c>
      <c r="K493" s="52" t="s">
        <v>348</v>
      </c>
      <c r="L493" s="24" t="s">
        <v>298</v>
      </c>
      <c r="M493" s="24" t="s">
        <v>186</v>
      </c>
      <c r="N493" s="24"/>
      <c r="O493" s="24"/>
      <c r="P493" s="24"/>
      <c r="Q493" s="24"/>
      <c r="R493" s="24"/>
      <c r="S493" s="21"/>
      <c r="T493" s="24" t="s">
        <v>186</v>
      </c>
      <c r="U493" s="24"/>
      <c r="V493" s="24"/>
      <c r="W493" s="24"/>
      <c r="X493" s="24"/>
      <c r="Y493" s="28">
        <f t="shared" si="158"/>
        <v>1</v>
      </c>
      <c r="Z493" s="24"/>
      <c r="AA493" s="91"/>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t="s">
        <v>758</v>
      </c>
      <c r="AX493" s="24"/>
      <c r="AY493" s="24"/>
      <c r="AZ493" s="24"/>
      <c r="BA493" s="24"/>
      <c r="BB493" s="24"/>
      <c r="BC493" s="24"/>
      <c r="BD493" s="24"/>
      <c r="BE493" s="24"/>
      <c r="BF493" s="24"/>
      <c r="BG493" s="24"/>
      <c r="BH493" s="24"/>
      <c r="BI493" s="24"/>
      <c r="BJ493" s="24"/>
      <c r="BK493" s="24">
        <v>2</v>
      </c>
      <c r="BL493" s="24">
        <v>2</v>
      </c>
      <c r="BM493" s="24">
        <v>2</v>
      </c>
      <c r="BN493" s="24">
        <v>2</v>
      </c>
      <c r="BO493" s="24">
        <v>2</v>
      </c>
      <c r="BP493" s="24">
        <v>2</v>
      </c>
      <c r="BQ493" s="24">
        <v>2</v>
      </c>
      <c r="BR493" s="24">
        <v>2</v>
      </c>
      <c r="BS493" s="24">
        <v>2</v>
      </c>
      <c r="BT493" s="24">
        <v>2</v>
      </c>
      <c r="BU493" s="24">
        <v>2</v>
      </c>
      <c r="BV493" s="24">
        <v>2</v>
      </c>
      <c r="BW493" s="24">
        <v>2</v>
      </c>
      <c r="BX493" s="24">
        <v>2</v>
      </c>
      <c r="BY493" s="24">
        <v>2</v>
      </c>
      <c r="BZ493" s="24">
        <v>1</v>
      </c>
      <c r="CA493" s="24">
        <v>2</v>
      </c>
      <c r="CB493" s="24">
        <v>2</v>
      </c>
      <c r="CC493" s="24">
        <v>2</v>
      </c>
      <c r="CD493" s="24">
        <v>2</v>
      </c>
      <c r="CE493" s="24">
        <v>2</v>
      </c>
      <c r="CF493" s="24">
        <v>2</v>
      </c>
      <c r="CG493" s="24">
        <v>2</v>
      </c>
      <c r="CH493" s="24">
        <v>2</v>
      </c>
      <c r="CI493" s="24">
        <v>2</v>
      </c>
      <c r="CJ493" s="24">
        <v>2</v>
      </c>
      <c r="CK493" s="24">
        <v>1</v>
      </c>
      <c r="CL493" s="24">
        <v>2</v>
      </c>
      <c r="CM493" s="57">
        <f t="shared" si="151"/>
        <v>26</v>
      </c>
      <c r="CN493" s="67">
        <f t="shared" si="152"/>
        <v>0.9285714285714286</v>
      </c>
      <c r="CO493" s="57">
        <f t="shared" si="153"/>
        <v>2</v>
      </c>
      <c r="CP493" s="67">
        <f t="shared" si="154"/>
        <v>7.1428571428571425E-2</v>
      </c>
      <c r="CQ493" s="57">
        <f t="shared" si="155"/>
        <v>0</v>
      </c>
      <c r="CR493" s="67">
        <f t="shared" si="156"/>
        <v>0</v>
      </c>
      <c r="CS493" s="57">
        <f t="shared" si="157"/>
        <v>1.9285714285714286</v>
      </c>
      <c r="CT493" s="57" t="str">
        <f>IF(CS493&gt;=1.6,"Đạt mục tiêu",IF(CS493&gt;=1,"Cần cố gắng","Chưa đạt"))</f>
        <v>Đạt mục tiêu</v>
      </c>
    </row>
    <row r="494" spans="1:98" ht="43.5" hidden="1" customHeight="1">
      <c r="A494" s="21">
        <v>488</v>
      </c>
      <c r="B494" s="24"/>
      <c r="C494" s="190"/>
      <c r="D494" s="190"/>
      <c r="E494" s="190"/>
      <c r="F494" s="190"/>
      <c r="G494" s="7" t="s">
        <v>647</v>
      </c>
      <c r="H494" s="144" t="s">
        <v>1615</v>
      </c>
      <c r="I494" s="52" t="s">
        <v>780</v>
      </c>
      <c r="J494" s="24" t="s">
        <v>497</v>
      </c>
      <c r="K494" s="52" t="s">
        <v>348</v>
      </c>
      <c r="L494" s="24" t="s">
        <v>298</v>
      </c>
      <c r="M494" s="24" t="s">
        <v>186</v>
      </c>
      <c r="N494" s="24"/>
      <c r="O494" s="24"/>
      <c r="P494" s="24"/>
      <c r="Q494" s="24"/>
      <c r="R494" s="24"/>
      <c r="S494" s="21"/>
      <c r="T494" s="24" t="s">
        <v>186</v>
      </c>
      <c r="U494" s="24"/>
      <c r="V494" s="24"/>
      <c r="W494" s="24"/>
      <c r="X494" s="24"/>
      <c r="Y494" s="28">
        <f t="shared" si="158"/>
        <v>1</v>
      </c>
      <c r="Z494" s="24"/>
      <c r="AA494" s="91">
        <v>1</v>
      </c>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t="s">
        <v>754</v>
      </c>
      <c r="AX494" s="24"/>
      <c r="AY494" s="24"/>
      <c r="AZ494" s="24"/>
      <c r="BA494" s="24"/>
      <c r="BB494" s="24"/>
      <c r="BC494" s="24"/>
      <c r="BD494" s="24"/>
      <c r="BE494" s="24"/>
      <c r="BF494" s="24"/>
      <c r="BG494" s="24"/>
      <c r="BH494" s="24"/>
      <c r="BI494" s="24"/>
      <c r="BJ494" s="24"/>
      <c r="BK494" s="24">
        <v>2</v>
      </c>
      <c r="BL494" s="24">
        <v>2</v>
      </c>
      <c r="BM494" s="24">
        <v>2</v>
      </c>
      <c r="BN494" s="24">
        <v>2</v>
      </c>
      <c r="BO494" s="24">
        <v>2</v>
      </c>
      <c r="BP494" s="24">
        <v>2</v>
      </c>
      <c r="BQ494" s="24">
        <v>2</v>
      </c>
      <c r="BR494" s="24">
        <v>2</v>
      </c>
      <c r="BS494" s="24">
        <v>2</v>
      </c>
      <c r="BT494" s="24">
        <v>2</v>
      </c>
      <c r="BU494" s="24">
        <v>2</v>
      </c>
      <c r="BV494" s="24">
        <v>2</v>
      </c>
      <c r="BW494" s="24">
        <v>2</v>
      </c>
      <c r="BX494" s="24">
        <v>2</v>
      </c>
      <c r="BY494" s="24">
        <v>2</v>
      </c>
      <c r="BZ494" s="24">
        <v>1</v>
      </c>
      <c r="CA494" s="24">
        <v>2</v>
      </c>
      <c r="CB494" s="24">
        <v>2</v>
      </c>
      <c r="CC494" s="24">
        <v>2</v>
      </c>
      <c r="CD494" s="24">
        <v>2</v>
      </c>
      <c r="CE494" s="24">
        <v>2</v>
      </c>
      <c r="CF494" s="24">
        <v>2</v>
      </c>
      <c r="CG494" s="24">
        <v>2</v>
      </c>
      <c r="CH494" s="24">
        <v>2</v>
      </c>
      <c r="CI494" s="24">
        <v>2</v>
      </c>
      <c r="CJ494" s="24">
        <v>2</v>
      </c>
      <c r="CK494" s="24">
        <v>1</v>
      </c>
      <c r="CL494" s="24">
        <v>2</v>
      </c>
      <c r="CM494" s="57">
        <f t="shared" ref="CM494:CM512" si="160">COUNTIF($BK494:$CL494,2)</f>
        <v>26</v>
      </c>
      <c r="CN494" s="67">
        <f t="shared" ref="CN494:CN512" si="161">CM494/COUNTA($BK494:$CL494)</f>
        <v>0.9285714285714286</v>
      </c>
      <c r="CO494" s="57">
        <f t="shared" ref="CO494:CO512" si="162">COUNTIF($BK494:$CL494,1)</f>
        <v>2</v>
      </c>
      <c r="CP494" s="67">
        <f t="shared" ref="CP494:CP512" si="163">CO494/COUNTA($BK494:$CL494)</f>
        <v>7.1428571428571425E-2</v>
      </c>
      <c r="CQ494" s="57">
        <f t="shared" ref="CQ494:CQ512" si="164">COUNTIF($BK494:$CL494,0)</f>
        <v>0</v>
      </c>
      <c r="CR494" s="67">
        <f t="shared" ref="CR494:CR512" si="165">CQ494/COUNTA($BK494:$CL494)</f>
        <v>0</v>
      </c>
      <c r="CS494" s="57">
        <f t="shared" ref="CS494:CS512" si="166">(((CM494*2)+(CO494*1)+(CQ494*0)))/COUNTA($BK494:$CL494)</f>
        <v>1.9285714285714286</v>
      </c>
      <c r="CT494" s="57" t="str">
        <f t="shared" si="159"/>
        <v>Đạt mục tiêu</v>
      </c>
    </row>
    <row r="495" spans="1:98" ht="43.5" hidden="1" customHeight="1">
      <c r="A495" s="21">
        <v>489</v>
      </c>
      <c r="B495" s="24"/>
      <c r="C495" s="181" t="s">
        <v>68</v>
      </c>
      <c r="D495" s="181" t="s">
        <v>10</v>
      </c>
      <c r="E495" s="181" t="s">
        <v>236</v>
      </c>
      <c r="F495" s="181" t="s">
        <v>12</v>
      </c>
      <c r="G495" s="181" t="s">
        <v>236</v>
      </c>
      <c r="H495" s="181" t="s">
        <v>1082</v>
      </c>
      <c r="I495" s="52" t="s">
        <v>780</v>
      </c>
      <c r="J495" s="24" t="s">
        <v>497</v>
      </c>
      <c r="K495" s="52" t="s">
        <v>348</v>
      </c>
      <c r="L495" s="24" t="s">
        <v>298</v>
      </c>
      <c r="M495" s="24" t="s">
        <v>186</v>
      </c>
      <c r="N495" s="24"/>
      <c r="O495" s="24"/>
      <c r="P495" s="24"/>
      <c r="Q495" s="24"/>
      <c r="R495" s="24"/>
      <c r="S495" s="21"/>
      <c r="T495" s="24" t="s">
        <v>186</v>
      </c>
      <c r="U495" s="24"/>
      <c r="V495" s="24"/>
      <c r="W495" s="24"/>
      <c r="X495" s="24"/>
      <c r="Y495" s="28">
        <f t="shared" si="158"/>
        <v>1</v>
      </c>
      <c r="Z495" s="24"/>
      <c r="AA495" s="91"/>
      <c r="AB495" s="24"/>
      <c r="AC495" s="24"/>
      <c r="AD495" s="24"/>
      <c r="AE495" s="24"/>
      <c r="AF495" s="24"/>
      <c r="AG495" s="24"/>
      <c r="AH495" s="24"/>
      <c r="AI495" s="24"/>
      <c r="AJ495" s="24"/>
      <c r="AK495" s="24"/>
      <c r="AL495" s="24"/>
      <c r="AM495" s="24"/>
      <c r="AN495" s="24"/>
      <c r="AO495" s="24"/>
      <c r="AP495" s="24"/>
      <c r="AQ495" s="24"/>
      <c r="AR495" s="24"/>
      <c r="AS495" s="24"/>
      <c r="AT495" s="24" t="s">
        <v>758</v>
      </c>
      <c r="AU495" s="24" t="s">
        <v>758</v>
      </c>
      <c r="AV495" s="24" t="s">
        <v>758</v>
      </c>
      <c r="AW495" s="24" t="s">
        <v>758</v>
      </c>
      <c r="AX495" s="24"/>
      <c r="AY495" s="24"/>
      <c r="AZ495" s="24"/>
      <c r="BA495" s="24"/>
      <c r="BB495" s="24"/>
      <c r="BC495" s="24"/>
      <c r="BD495" s="24"/>
      <c r="BE495" s="24"/>
      <c r="BF495" s="24"/>
      <c r="BG495" s="24"/>
      <c r="BH495" s="24"/>
      <c r="BI495" s="24"/>
      <c r="BJ495" s="24"/>
      <c r="BK495" s="24">
        <v>2</v>
      </c>
      <c r="BL495" s="24">
        <v>2</v>
      </c>
      <c r="BM495" s="24">
        <v>2</v>
      </c>
      <c r="BN495" s="24">
        <v>2</v>
      </c>
      <c r="BO495" s="24">
        <v>2</v>
      </c>
      <c r="BP495" s="24">
        <v>2</v>
      </c>
      <c r="BQ495" s="24">
        <v>2</v>
      </c>
      <c r="BR495" s="24">
        <v>2</v>
      </c>
      <c r="BS495" s="24">
        <v>2</v>
      </c>
      <c r="BT495" s="24">
        <v>2</v>
      </c>
      <c r="BU495" s="24">
        <v>2</v>
      </c>
      <c r="BV495" s="24">
        <v>2</v>
      </c>
      <c r="BW495" s="24">
        <v>2</v>
      </c>
      <c r="BX495" s="24">
        <v>2</v>
      </c>
      <c r="BY495" s="24">
        <v>2</v>
      </c>
      <c r="BZ495" s="24">
        <v>2</v>
      </c>
      <c r="CA495" s="24">
        <v>2</v>
      </c>
      <c r="CB495" s="24">
        <v>2</v>
      </c>
      <c r="CC495" s="24">
        <v>2</v>
      </c>
      <c r="CD495" s="24">
        <v>2</v>
      </c>
      <c r="CE495" s="24">
        <v>2</v>
      </c>
      <c r="CF495" s="24">
        <v>2</v>
      </c>
      <c r="CG495" s="24">
        <v>2</v>
      </c>
      <c r="CH495" s="24">
        <v>2</v>
      </c>
      <c r="CI495" s="24">
        <v>2</v>
      </c>
      <c r="CJ495" s="24">
        <v>2</v>
      </c>
      <c r="CK495" s="24">
        <v>2</v>
      </c>
      <c r="CL495" s="24">
        <v>2</v>
      </c>
      <c r="CM495" s="57">
        <f t="shared" si="160"/>
        <v>28</v>
      </c>
      <c r="CN495" s="67">
        <f t="shared" si="161"/>
        <v>1</v>
      </c>
      <c r="CO495" s="57">
        <f t="shared" si="162"/>
        <v>0</v>
      </c>
      <c r="CP495" s="67">
        <f t="shared" si="163"/>
        <v>0</v>
      </c>
      <c r="CQ495" s="57">
        <f t="shared" si="164"/>
        <v>0</v>
      </c>
      <c r="CR495" s="67">
        <f t="shared" si="165"/>
        <v>0</v>
      </c>
      <c r="CS495" s="57">
        <f t="shared" si="166"/>
        <v>2</v>
      </c>
      <c r="CT495" s="57" t="str">
        <f t="shared" si="159"/>
        <v>Đạt mục tiêu</v>
      </c>
    </row>
    <row r="496" spans="1:98" ht="43.5" hidden="1" customHeight="1">
      <c r="A496" s="21">
        <v>490</v>
      </c>
      <c r="B496" s="24"/>
      <c r="C496" s="182"/>
      <c r="D496" s="182"/>
      <c r="E496" s="182"/>
      <c r="F496" s="182"/>
      <c r="G496" s="182"/>
      <c r="H496" s="182"/>
      <c r="I496" s="52" t="s">
        <v>780</v>
      </c>
      <c r="J496" s="24" t="s">
        <v>497</v>
      </c>
      <c r="K496" s="52" t="s">
        <v>348</v>
      </c>
      <c r="L496" s="24" t="s">
        <v>298</v>
      </c>
      <c r="M496" s="24" t="s">
        <v>186</v>
      </c>
      <c r="N496" s="24"/>
      <c r="O496" s="24"/>
      <c r="P496" s="24"/>
      <c r="Q496" s="24"/>
      <c r="R496" s="24"/>
      <c r="S496" s="21"/>
      <c r="T496" s="24"/>
      <c r="U496" s="24" t="s">
        <v>186</v>
      </c>
      <c r="V496" s="24"/>
      <c r="W496" s="24"/>
      <c r="X496" s="24"/>
      <c r="Y496" s="28">
        <f t="shared" si="158"/>
        <v>1</v>
      </c>
      <c r="Z496" s="24"/>
      <c r="AA496" s="91"/>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t="s">
        <v>758</v>
      </c>
      <c r="AY496" s="24" t="s">
        <v>758</v>
      </c>
      <c r="AZ496" s="24" t="s">
        <v>758</v>
      </c>
      <c r="BA496" s="24" t="s">
        <v>758</v>
      </c>
      <c r="BB496" s="24"/>
      <c r="BC496" s="24"/>
      <c r="BD496" s="24"/>
      <c r="BE496" s="24"/>
      <c r="BF496" s="24"/>
      <c r="BG496" s="24"/>
      <c r="BH496" s="24"/>
      <c r="BI496" s="24"/>
      <c r="BJ496" s="24"/>
      <c r="BK496" s="24">
        <v>2</v>
      </c>
      <c r="BL496" s="24">
        <v>2</v>
      </c>
      <c r="BM496" s="24">
        <v>2</v>
      </c>
      <c r="BN496" s="24">
        <v>2</v>
      </c>
      <c r="BO496" s="24">
        <v>2</v>
      </c>
      <c r="BP496" s="24">
        <v>2</v>
      </c>
      <c r="BQ496" s="24">
        <v>2</v>
      </c>
      <c r="BR496" s="24">
        <v>2</v>
      </c>
      <c r="BS496" s="24">
        <v>2</v>
      </c>
      <c r="BT496" s="24">
        <v>2</v>
      </c>
      <c r="BU496" s="24">
        <v>2</v>
      </c>
      <c r="BV496" s="24">
        <v>2</v>
      </c>
      <c r="BW496" s="24">
        <v>2</v>
      </c>
      <c r="BX496" s="24">
        <v>2</v>
      </c>
      <c r="BY496" s="24">
        <v>2</v>
      </c>
      <c r="BZ496" s="24">
        <v>2</v>
      </c>
      <c r="CA496" s="24">
        <v>2</v>
      </c>
      <c r="CB496" s="24">
        <v>2</v>
      </c>
      <c r="CC496" s="24">
        <v>2</v>
      </c>
      <c r="CD496" s="24">
        <v>2</v>
      </c>
      <c r="CE496" s="24">
        <v>2</v>
      </c>
      <c r="CF496" s="24">
        <v>2</v>
      </c>
      <c r="CG496" s="24">
        <v>2</v>
      </c>
      <c r="CH496" s="24">
        <v>2</v>
      </c>
      <c r="CI496" s="24">
        <v>2</v>
      </c>
      <c r="CJ496" s="24">
        <v>2</v>
      </c>
      <c r="CK496" s="24">
        <v>2</v>
      </c>
      <c r="CL496" s="24">
        <v>2</v>
      </c>
      <c r="CM496" s="57">
        <f t="shared" si="160"/>
        <v>28</v>
      </c>
      <c r="CN496" s="67">
        <f t="shared" si="161"/>
        <v>1</v>
      </c>
      <c r="CO496" s="57">
        <f t="shared" si="162"/>
        <v>0</v>
      </c>
      <c r="CP496" s="67">
        <f t="shared" si="163"/>
        <v>0</v>
      </c>
      <c r="CQ496" s="57">
        <f t="shared" si="164"/>
        <v>0</v>
      </c>
      <c r="CR496" s="67">
        <f t="shared" si="165"/>
        <v>0</v>
      </c>
      <c r="CS496" s="57">
        <f t="shared" si="166"/>
        <v>2</v>
      </c>
      <c r="CT496" s="57" t="str">
        <f t="shared" si="159"/>
        <v>Đạt mục tiêu</v>
      </c>
    </row>
    <row r="497" spans="1:98" ht="46.5" customHeight="1">
      <c r="A497" s="21">
        <v>84</v>
      </c>
      <c r="B497" s="24"/>
      <c r="C497" s="181" t="s">
        <v>561</v>
      </c>
      <c r="D497" s="191" t="s">
        <v>10</v>
      </c>
      <c r="E497" s="181" t="s">
        <v>562</v>
      </c>
      <c r="F497" s="191" t="s">
        <v>12</v>
      </c>
      <c r="G497" s="233" t="s">
        <v>563</v>
      </c>
      <c r="H497" s="144" t="s">
        <v>1608</v>
      </c>
      <c r="I497" s="52" t="s">
        <v>780</v>
      </c>
      <c r="J497" s="24" t="s">
        <v>497</v>
      </c>
      <c r="K497" s="52" t="s">
        <v>348</v>
      </c>
      <c r="L497" s="24" t="s">
        <v>298</v>
      </c>
      <c r="M497" s="24" t="s">
        <v>186</v>
      </c>
      <c r="N497" s="24" t="s">
        <v>186</v>
      </c>
      <c r="O497" s="24"/>
      <c r="P497" s="24"/>
      <c r="Q497" s="24"/>
      <c r="R497" s="24"/>
      <c r="S497" s="21"/>
      <c r="T497" s="24"/>
      <c r="U497" s="24"/>
      <c r="V497" s="24"/>
      <c r="W497" s="24"/>
      <c r="X497" s="24"/>
      <c r="Y497" s="28">
        <f t="shared" si="158"/>
        <v>1</v>
      </c>
      <c r="Z497" s="24"/>
      <c r="AA497" s="91"/>
      <c r="AB497" s="24" t="s">
        <v>754</v>
      </c>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v>2</v>
      </c>
      <c r="BL497" s="24">
        <v>2</v>
      </c>
      <c r="BM497" s="24">
        <v>2</v>
      </c>
      <c r="BN497" s="57">
        <v>2</v>
      </c>
      <c r="BO497" s="57">
        <v>2</v>
      </c>
      <c r="BP497" s="24">
        <v>2</v>
      </c>
      <c r="BQ497" s="24">
        <v>2</v>
      </c>
      <c r="BR497" s="24">
        <v>2</v>
      </c>
      <c r="BS497" s="24">
        <v>2</v>
      </c>
      <c r="BT497" s="24">
        <v>2</v>
      </c>
      <c r="BU497" s="24">
        <v>2</v>
      </c>
      <c r="BV497" s="24">
        <v>2</v>
      </c>
      <c r="BW497" s="24">
        <v>2</v>
      </c>
      <c r="BX497" s="24">
        <v>1</v>
      </c>
      <c r="BY497" s="24">
        <v>2</v>
      </c>
      <c r="BZ497" s="24">
        <v>1</v>
      </c>
      <c r="CA497" s="24">
        <v>2</v>
      </c>
      <c r="CB497" s="24">
        <v>2</v>
      </c>
      <c r="CC497" s="57">
        <v>2</v>
      </c>
      <c r="CD497" s="57">
        <v>2</v>
      </c>
      <c r="CE497" s="57">
        <v>2</v>
      </c>
      <c r="CF497" s="24">
        <v>2</v>
      </c>
      <c r="CG497" s="24">
        <v>2</v>
      </c>
      <c r="CH497" s="24">
        <v>2</v>
      </c>
      <c r="CI497" s="24">
        <v>2</v>
      </c>
      <c r="CJ497" s="24">
        <v>2</v>
      </c>
      <c r="CK497" s="24">
        <v>1</v>
      </c>
      <c r="CL497" s="24">
        <v>1</v>
      </c>
      <c r="CM497" s="57">
        <f t="shared" si="160"/>
        <v>24</v>
      </c>
      <c r="CN497" s="67">
        <f t="shared" si="161"/>
        <v>0.8571428571428571</v>
      </c>
      <c r="CO497" s="57">
        <f t="shared" si="162"/>
        <v>4</v>
      </c>
      <c r="CP497" s="67">
        <f t="shared" si="163"/>
        <v>0.14285714285714285</v>
      </c>
      <c r="CQ497" s="57">
        <f t="shared" si="164"/>
        <v>0</v>
      </c>
      <c r="CR497" s="67">
        <f t="shared" si="165"/>
        <v>0</v>
      </c>
      <c r="CS497" s="57">
        <f t="shared" si="166"/>
        <v>1.8571428571428572</v>
      </c>
      <c r="CT497" s="57" t="str">
        <f t="shared" si="159"/>
        <v>Đạt mục tiêu</v>
      </c>
    </row>
    <row r="498" spans="1:98" ht="47.25" hidden="1" customHeight="1">
      <c r="A498" s="21">
        <v>492</v>
      </c>
      <c r="B498" s="24"/>
      <c r="C498" s="190"/>
      <c r="D498" s="192"/>
      <c r="E498" s="190"/>
      <c r="F498" s="192"/>
      <c r="G498" s="235"/>
      <c r="H498" s="144" t="s">
        <v>1260</v>
      </c>
      <c r="I498" s="52" t="s">
        <v>780</v>
      </c>
      <c r="J498" s="24" t="s">
        <v>497</v>
      </c>
      <c r="K498" s="52" t="s">
        <v>348</v>
      </c>
      <c r="L498" s="24" t="s">
        <v>298</v>
      </c>
      <c r="M498" s="24" t="s">
        <v>186</v>
      </c>
      <c r="N498" s="24"/>
      <c r="O498" s="24" t="s">
        <v>186</v>
      </c>
      <c r="P498" s="24"/>
      <c r="Q498" s="24"/>
      <c r="R498" s="24"/>
      <c r="S498" s="21"/>
      <c r="T498" s="24"/>
      <c r="U498" s="24"/>
      <c r="V498" s="24"/>
      <c r="W498" s="24"/>
      <c r="X498" s="24"/>
      <c r="Y498" s="28">
        <f t="shared" si="158"/>
        <v>1</v>
      </c>
      <c r="Z498" s="24"/>
      <c r="AA498" s="91"/>
      <c r="AB498" s="24"/>
      <c r="AC498" s="24"/>
      <c r="AD498" s="24"/>
      <c r="AE498" s="24" t="s">
        <v>754</v>
      </c>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57"/>
      <c r="BO498" s="57"/>
      <c r="BP498" s="24"/>
      <c r="BQ498" s="24"/>
      <c r="BR498" s="24"/>
      <c r="BS498" s="24"/>
      <c r="BT498" s="24"/>
      <c r="BU498" s="24"/>
      <c r="BV498" s="24"/>
      <c r="BW498" s="24"/>
      <c r="BX498" s="24"/>
      <c r="BY498" s="24"/>
      <c r="BZ498" s="24"/>
      <c r="CA498" s="24"/>
      <c r="CB498" s="24"/>
      <c r="CC498" s="57"/>
      <c r="CD498" s="57"/>
      <c r="CE498" s="57"/>
      <c r="CF498" s="24"/>
      <c r="CG498" s="24"/>
      <c r="CH498" s="24"/>
      <c r="CI498" s="24"/>
      <c r="CJ498" s="24"/>
      <c r="CK498" s="24"/>
      <c r="CL498" s="24"/>
      <c r="CM498" s="57"/>
      <c r="CN498" s="67"/>
      <c r="CO498" s="57"/>
      <c r="CP498" s="67"/>
      <c r="CQ498" s="57"/>
      <c r="CR498" s="67"/>
      <c r="CS498" s="57"/>
      <c r="CT498" s="57"/>
    </row>
    <row r="499" spans="1:98" ht="69" hidden="1" customHeight="1">
      <c r="A499" s="21">
        <v>493</v>
      </c>
      <c r="B499" s="24"/>
      <c r="C499" s="190"/>
      <c r="D499" s="192"/>
      <c r="E499" s="190"/>
      <c r="F499" s="192"/>
      <c r="G499" s="7" t="s">
        <v>564</v>
      </c>
      <c r="H499" s="144" t="s">
        <v>1441</v>
      </c>
      <c r="I499" s="52" t="s">
        <v>780</v>
      </c>
      <c r="J499" s="24" t="s">
        <v>497</v>
      </c>
      <c r="K499" s="52" t="s">
        <v>348</v>
      </c>
      <c r="L499" s="24" t="s">
        <v>298</v>
      </c>
      <c r="M499" s="24" t="s">
        <v>186</v>
      </c>
      <c r="N499" s="24"/>
      <c r="O499" s="24"/>
      <c r="P499" s="24" t="s">
        <v>186</v>
      </c>
      <c r="Q499" s="24"/>
      <c r="R499" s="24"/>
      <c r="S499" s="21"/>
      <c r="T499" s="24"/>
      <c r="U499" s="24"/>
      <c r="V499" s="24"/>
      <c r="W499" s="24"/>
      <c r="X499" s="24"/>
      <c r="Y499" s="28">
        <f t="shared" si="158"/>
        <v>1</v>
      </c>
      <c r="Z499" s="24"/>
      <c r="AA499" s="91"/>
      <c r="AB499" s="24"/>
      <c r="AC499" s="24"/>
      <c r="AD499" s="24"/>
      <c r="AE499" s="24"/>
      <c r="AF499" s="24"/>
      <c r="AG499" s="24"/>
      <c r="AH499" s="24"/>
      <c r="AI499" s="24" t="s">
        <v>754</v>
      </c>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v>2</v>
      </c>
      <c r="BL499" s="24">
        <v>2</v>
      </c>
      <c r="BM499" s="24">
        <v>2</v>
      </c>
      <c r="BN499" s="24">
        <v>2</v>
      </c>
      <c r="BO499" s="24">
        <v>2</v>
      </c>
      <c r="BP499" s="24">
        <v>2</v>
      </c>
      <c r="BQ499" s="24">
        <v>2</v>
      </c>
      <c r="BR499" s="24">
        <v>2</v>
      </c>
      <c r="BS499" s="24">
        <v>2</v>
      </c>
      <c r="BT499" s="24">
        <v>2</v>
      </c>
      <c r="BU499" s="24">
        <v>2</v>
      </c>
      <c r="BV499" s="24">
        <v>2</v>
      </c>
      <c r="BW499" s="24">
        <v>2</v>
      </c>
      <c r="BX499" s="21">
        <v>1</v>
      </c>
      <c r="BY499" s="24">
        <v>2</v>
      </c>
      <c r="BZ499" s="21">
        <v>1</v>
      </c>
      <c r="CA499" s="24">
        <v>2</v>
      </c>
      <c r="CB499" s="24">
        <v>2</v>
      </c>
      <c r="CC499" s="24">
        <v>1</v>
      </c>
      <c r="CD499" s="24">
        <v>1</v>
      </c>
      <c r="CE499" s="24">
        <v>1</v>
      </c>
      <c r="CF499" s="24">
        <v>2</v>
      </c>
      <c r="CG499" s="24">
        <v>2</v>
      </c>
      <c r="CH499" s="24">
        <v>2</v>
      </c>
      <c r="CI499" s="24">
        <v>2</v>
      </c>
      <c r="CJ499" s="24">
        <v>2</v>
      </c>
      <c r="CK499" s="21">
        <v>1</v>
      </c>
      <c r="CL499" s="21">
        <v>1</v>
      </c>
      <c r="CM499" s="57">
        <f t="shared" si="160"/>
        <v>21</v>
      </c>
      <c r="CN499" s="67">
        <f t="shared" si="161"/>
        <v>0.75</v>
      </c>
      <c r="CO499" s="57">
        <f t="shared" si="162"/>
        <v>7</v>
      </c>
      <c r="CP499" s="67">
        <f t="shared" si="163"/>
        <v>0.25</v>
      </c>
      <c r="CQ499" s="57">
        <f t="shared" si="164"/>
        <v>0</v>
      </c>
      <c r="CR499" s="67">
        <f t="shared" si="165"/>
        <v>0</v>
      </c>
      <c r="CS499" s="57">
        <f t="shared" si="166"/>
        <v>1.75</v>
      </c>
      <c r="CT499" s="57" t="str">
        <f t="shared" si="159"/>
        <v>Đạt mục tiêu</v>
      </c>
    </row>
    <row r="500" spans="1:98" ht="33" hidden="1" customHeight="1">
      <c r="A500" s="21">
        <v>494</v>
      </c>
      <c r="B500" s="24"/>
      <c r="C500" s="190"/>
      <c r="D500" s="192"/>
      <c r="E500" s="190"/>
      <c r="F500" s="192"/>
      <c r="G500" s="7" t="s">
        <v>1187</v>
      </c>
      <c r="H500" s="144" t="s">
        <v>1188</v>
      </c>
      <c r="I500" s="52" t="s">
        <v>780</v>
      </c>
      <c r="J500" s="24" t="s">
        <v>497</v>
      </c>
      <c r="K500" s="52" t="s">
        <v>348</v>
      </c>
      <c r="L500" s="24" t="s">
        <v>298</v>
      </c>
      <c r="M500" s="24" t="s">
        <v>186</v>
      </c>
      <c r="N500" s="24"/>
      <c r="O500" s="24"/>
      <c r="P500" s="24"/>
      <c r="Q500" s="24"/>
      <c r="R500" s="24"/>
      <c r="S500" s="21"/>
      <c r="T500" s="24"/>
      <c r="U500" s="24" t="s">
        <v>186</v>
      </c>
      <c r="V500" s="24"/>
      <c r="W500" s="24"/>
      <c r="X500" s="24"/>
      <c r="Y500" s="28">
        <f t="shared" si="158"/>
        <v>1</v>
      </c>
      <c r="Z500" s="24"/>
      <c r="AA500" s="91">
        <v>1</v>
      </c>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t="s">
        <v>754</v>
      </c>
      <c r="BB500" s="24"/>
      <c r="BC500" s="24"/>
      <c r="BD500" s="24"/>
      <c r="BE500" s="24"/>
      <c r="BF500" s="24"/>
      <c r="BG500" s="24"/>
      <c r="BH500" s="24"/>
      <c r="BI500" s="24"/>
      <c r="BJ500" s="24"/>
      <c r="BK500" s="24">
        <v>2</v>
      </c>
      <c r="BL500" s="24">
        <v>2</v>
      </c>
      <c r="BM500" s="24">
        <v>2</v>
      </c>
      <c r="BN500" s="24">
        <v>2</v>
      </c>
      <c r="BO500" s="24">
        <v>2</v>
      </c>
      <c r="BP500" s="24">
        <v>2</v>
      </c>
      <c r="BQ500" s="24">
        <v>2</v>
      </c>
      <c r="BR500" s="24">
        <v>2</v>
      </c>
      <c r="BS500" s="24">
        <v>2</v>
      </c>
      <c r="BT500" s="24">
        <v>2</v>
      </c>
      <c r="BU500" s="24">
        <v>2</v>
      </c>
      <c r="BV500" s="24">
        <v>2</v>
      </c>
      <c r="BW500" s="24">
        <v>2</v>
      </c>
      <c r="BX500" s="24">
        <v>2</v>
      </c>
      <c r="BY500" s="24">
        <v>2</v>
      </c>
      <c r="BZ500" s="24">
        <v>2</v>
      </c>
      <c r="CA500" s="24">
        <v>2</v>
      </c>
      <c r="CB500" s="24">
        <v>2</v>
      </c>
      <c r="CC500" s="24">
        <v>2</v>
      </c>
      <c r="CD500" s="24">
        <v>2</v>
      </c>
      <c r="CE500" s="24">
        <v>2</v>
      </c>
      <c r="CF500" s="24">
        <v>2</v>
      </c>
      <c r="CG500" s="24">
        <v>2</v>
      </c>
      <c r="CH500" s="24">
        <v>2</v>
      </c>
      <c r="CI500" s="24">
        <v>2</v>
      </c>
      <c r="CJ500" s="24">
        <v>2</v>
      </c>
      <c r="CK500" s="24">
        <v>2</v>
      </c>
      <c r="CL500" s="24">
        <v>2</v>
      </c>
      <c r="CM500" s="57">
        <f t="shared" si="160"/>
        <v>28</v>
      </c>
      <c r="CN500" s="67">
        <f t="shared" si="161"/>
        <v>1</v>
      </c>
      <c r="CO500" s="57">
        <f t="shared" si="162"/>
        <v>0</v>
      </c>
      <c r="CP500" s="67">
        <f t="shared" si="163"/>
        <v>0</v>
      </c>
      <c r="CQ500" s="57">
        <f t="shared" si="164"/>
        <v>0</v>
      </c>
      <c r="CR500" s="67">
        <f t="shared" si="165"/>
        <v>0</v>
      </c>
      <c r="CS500" s="57">
        <f t="shared" si="166"/>
        <v>2</v>
      </c>
      <c r="CT500" s="57" t="str">
        <f t="shared" si="159"/>
        <v>Đạt mục tiêu</v>
      </c>
    </row>
    <row r="501" spans="1:98" ht="41.25" hidden="1" customHeight="1">
      <c r="A501" s="21">
        <v>495</v>
      </c>
      <c r="B501" s="24"/>
      <c r="C501" s="190"/>
      <c r="D501" s="192"/>
      <c r="E501" s="190"/>
      <c r="F501" s="192"/>
      <c r="G501" s="7" t="s">
        <v>565</v>
      </c>
      <c r="H501" s="144" t="s">
        <v>570</v>
      </c>
      <c r="I501" s="52" t="s">
        <v>780</v>
      </c>
      <c r="J501" s="24" t="s">
        <v>497</v>
      </c>
      <c r="K501" s="52" t="s">
        <v>348</v>
      </c>
      <c r="L501" s="24" t="s">
        <v>298</v>
      </c>
      <c r="M501" s="24" t="s">
        <v>186</v>
      </c>
      <c r="N501" s="24"/>
      <c r="O501" s="24"/>
      <c r="P501" s="24"/>
      <c r="Q501" s="24" t="s">
        <v>186</v>
      </c>
      <c r="R501" s="24"/>
      <c r="S501" s="21"/>
      <c r="T501" s="24"/>
      <c r="U501" s="24"/>
      <c r="V501" s="24"/>
      <c r="W501" s="24"/>
      <c r="X501" s="24"/>
      <c r="Y501" s="28">
        <f t="shared" si="158"/>
        <v>1</v>
      </c>
      <c r="Z501" s="24"/>
      <c r="AA501" s="91"/>
      <c r="AB501" s="24"/>
      <c r="AC501" s="24"/>
      <c r="AD501" s="24"/>
      <c r="AE501" s="24"/>
      <c r="AF501" s="24"/>
      <c r="AG501" s="24"/>
      <c r="AH501" s="24"/>
      <c r="AI501" s="24"/>
      <c r="AJ501" s="24" t="s">
        <v>754</v>
      </c>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v>2</v>
      </c>
      <c r="BL501" s="24">
        <v>2</v>
      </c>
      <c r="BM501" s="24">
        <v>2</v>
      </c>
      <c r="BN501" s="24">
        <v>1</v>
      </c>
      <c r="BO501" s="24">
        <v>1</v>
      </c>
      <c r="BP501" s="24">
        <v>2</v>
      </c>
      <c r="BQ501" s="24">
        <v>2</v>
      </c>
      <c r="BR501" s="24">
        <v>2</v>
      </c>
      <c r="BS501" s="24">
        <v>2</v>
      </c>
      <c r="BT501" s="24">
        <v>2</v>
      </c>
      <c r="BU501" s="24">
        <v>2</v>
      </c>
      <c r="BV501" s="24">
        <v>2</v>
      </c>
      <c r="BW501" s="24">
        <v>2</v>
      </c>
      <c r="BX501" s="24">
        <v>2</v>
      </c>
      <c r="BY501" s="24">
        <v>2</v>
      </c>
      <c r="BZ501" s="24">
        <v>2</v>
      </c>
      <c r="CA501" s="24">
        <v>2</v>
      </c>
      <c r="CB501" s="24">
        <v>2</v>
      </c>
      <c r="CC501" s="24">
        <v>2</v>
      </c>
      <c r="CD501" s="24">
        <v>2</v>
      </c>
      <c r="CE501" s="24">
        <v>2</v>
      </c>
      <c r="CF501" s="24">
        <v>2</v>
      </c>
      <c r="CG501" s="24">
        <v>2</v>
      </c>
      <c r="CH501" s="24">
        <v>2</v>
      </c>
      <c r="CI501" s="24">
        <v>2</v>
      </c>
      <c r="CJ501" s="24">
        <v>2</v>
      </c>
      <c r="CK501" s="24">
        <v>2</v>
      </c>
      <c r="CL501" s="24">
        <v>2</v>
      </c>
      <c r="CM501" s="57">
        <f t="shared" si="160"/>
        <v>26</v>
      </c>
      <c r="CN501" s="67">
        <f t="shared" si="161"/>
        <v>0.9285714285714286</v>
      </c>
      <c r="CO501" s="57">
        <f t="shared" si="162"/>
        <v>2</v>
      </c>
      <c r="CP501" s="67">
        <f t="shared" si="163"/>
        <v>7.1428571428571425E-2</v>
      </c>
      <c r="CQ501" s="57">
        <f t="shared" si="164"/>
        <v>0</v>
      </c>
      <c r="CR501" s="67">
        <f t="shared" si="165"/>
        <v>0</v>
      </c>
      <c r="CS501" s="57">
        <f t="shared" si="166"/>
        <v>1.9285714285714286</v>
      </c>
      <c r="CT501" s="57" t="str">
        <f t="shared" si="159"/>
        <v>Đạt mục tiêu</v>
      </c>
    </row>
    <row r="502" spans="1:98" ht="39.75" hidden="1" customHeight="1">
      <c r="A502" s="21">
        <v>496</v>
      </c>
      <c r="B502" s="24"/>
      <c r="C502" s="190"/>
      <c r="D502" s="192"/>
      <c r="E502" s="190"/>
      <c r="F502" s="192"/>
      <c r="G502" s="7" t="s">
        <v>566</v>
      </c>
      <c r="H502" s="144" t="s">
        <v>1443</v>
      </c>
      <c r="I502" s="52" t="s">
        <v>780</v>
      </c>
      <c r="J502" s="24" t="s">
        <v>497</v>
      </c>
      <c r="K502" s="52" t="s">
        <v>348</v>
      </c>
      <c r="L502" s="24" t="s">
        <v>298</v>
      </c>
      <c r="M502" s="24" t="s">
        <v>186</v>
      </c>
      <c r="N502" s="24"/>
      <c r="O502" s="24"/>
      <c r="P502" s="24"/>
      <c r="Q502" s="24"/>
      <c r="R502" s="24" t="s">
        <v>186</v>
      </c>
      <c r="S502" s="21"/>
      <c r="T502" s="24"/>
      <c r="U502" s="24"/>
      <c r="V502" s="24"/>
      <c r="W502" s="24"/>
      <c r="X502" s="24"/>
      <c r="Y502" s="28">
        <f t="shared" si="158"/>
        <v>1</v>
      </c>
      <c r="Z502" s="24"/>
      <c r="AA502" s="91"/>
      <c r="AB502" s="24"/>
      <c r="AC502" s="24"/>
      <c r="AD502" s="24"/>
      <c r="AE502" s="24"/>
      <c r="AF502" s="24"/>
      <c r="AG502" s="24"/>
      <c r="AH502" s="24"/>
      <c r="AI502" s="24"/>
      <c r="AJ502" s="24"/>
      <c r="AK502" s="24"/>
      <c r="AL502" s="24"/>
      <c r="AM502" s="24"/>
      <c r="AN502" s="24"/>
      <c r="AO502" s="24"/>
      <c r="AP502" s="24" t="s">
        <v>754</v>
      </c>
      <c r="AQ502" s="24"/>
      <c r="AR502" s="24"/>
      <c r="AS502" s="24"/>
      <c r="AT502" s="24"/>
      <c r="AU502" s="24"/>
      <c r="AV502" s="24"/>
      <c r="AW502" s="24"/>
      <c r="AX502" s="24"/>
      <c r="AY502" s="24"/>
      <c r="AZ502" s="24"/>
      <c r="BA502" s="24"/>
      <c r="BB502" s="24"/>
      <c r="BC502" s="24"/>
      <c r="BD502" s="24"/>
      <c r="BE502" s="24"/>
      <c r="BF502" s="24"/>
      <c r="BG502" s="24"/>
      <c r="BH502" s="24"/>
      <c r="BI502" s="24"/>
      <c r="BJ502" s="24"/>
      <c r="BK502" s="24">
        <v>2</v>
      </c>
      <c r="BL502" s="24">
        <v>2</v>
      </c>
      <c r="BM502" s="24">
        <v>2</v>
      </c>
      <c r="BN502" s="24">
        <v>2</v>
      </c>
      <c r="BO502" s="24">
        <v>2</v>
      </c>
      <c r="BP502" s="24">
        <v>2</v>
      </c>
      <c r="BQ502" s="24">
        <v>2</v>
      </c>
      <c r="BR502" s="24">
        <v>2</v>
      </c>
      <c r="BS502" s="24">
        <v>2</v>
      </c>
      <c r="BT502" s="24">
        <v>2</v>
      </c>
      <c r="BU502" s="24">
        <v>2</v>
      </c>
      <c r="BV502" s="24">
        <v>2</v>
      </c>
      <c r="BW502" s="24">
        <v>2</v>
      </c>
      <c r="BX502" s="24">
        <v>2</v>
      </c>
      <c r="BY502" s="24">
        <v>2</v>
      </c>
      <c r="BZ502" s="24">
        <v>1</v>
      </c>
      <c r="CA502" s="24">
        <v>2</v>
      </c>
      <c r="CB502" s="24">
        <v>2</v>
      </c>
      <c r="CC502" s="24">
        <v>2</v>
      </c>
      <c r="CD502" s="24">
        <v>2</v>
      </c>
      <c r="CE502" s="24">
        <v>2</v>
      </c>
      <c r="CF502" s="24">
        <v>2</v>
      </c>
      <c r="CG502" s="24">
        <v>2</v>
      </c>
      <c r="CH502" s="24">
        <v>2</v>
      </c>
      <c r="CI502" s="24">
        <v>2</v>
      </c>
      <c r="CJ502" s="24">
        <v>2</v>
      </c>
      <c r="CK502" s="24">
        <v>1</v>
      </c>
      <c r="CL502" s="24">
        <v>1</v>
      </c>
      <c r="CM502" s="57">
        <f t="shared" si="160"/>
        <v>25</v>
      </c>
      <c r="CN502" s="67">
        <f t="shared" si="161"/>
        <v>0.8928571428571429</v>
      </c>
      <c r="CO502" s="57">
        <f t="shared" si="162"/>
        <v>3</v>
      </c>
      <c r="CP502" s="67">
        <f t="shared" si="163"/>
        <v>0.10714285714285714</v>
      </c>
      <c r="CQ502" s="57">
        <f t="shared" si="164"/>
        <v>0</v>
      </c>
      <c r="CR502" s="67">
        <f t="shared" si="165"/>
        <v>0</v>
      </c>
      <c r="CS502" s="57">
        <f t="shared" si="166"/>
        <v>1.8928571428571428</v>
      </c>
      <c r="CT502" s="57" t="str">
        <f t="shared" si="159"/>
        <v>Đạt mục tiêu</v>
      </c>
    </row>
    <row r="503" spans="1:98" ht="39.75" hidden="1" customHeight="1">
      <c r="A503" s="21">
        <v>497</v>
      </c>
      <c r="B503" s="24"/>
      <c r="C503" s="190"/>
      <c r="D503" s="192"/>
      <c r="E503" s="190"/>
      <c r="F503" s="192"/>
      <c r="G503" s="7" t="s">
        <v>1285</v>
      </c>
      <c r="H503" s="144" t="s">
        <v>1286</v>
      </c>
      <c r="I503" s="52" t="s">
        <v>780</v>
      </c>
      <c r="J503" s="24" t="s">
        <v>497</v>
      </c>
      <c r="K503" s="52" t="s">
        <v>348</v>
      </c>
      <c r="L503" s="24" t="s">
        <v>298</v>
      </c>
      <c r="M503" s="24" t="s">
        <v>186</v>
      </c>
      <c r="N503" s="24"/>
      <c r="O503" s="24"/>
      <c r="P503" s="24"/>
      <c r="Q503" s="24"/>
      <c r="R503" s="24"/>
      <c r="S503" s="21" t="s">
        <v>186</v>
      </c>
      <c r="T503" s="24"/>
      <c r="U503" s="24"/>
      <c r="V503" s="24"/>
      <c r="W503" s="24"/>
      <c r="X503" s="24"/>
      <c r="Y503" s="28">
        <f t="shared" si="158"/>
        <v>1</v>
      </c>
      <c r="Z503" s="24"/>
      <c r="AA503" s="91"/>
      <c r="AB503" s="24"/>
      <c r="AC503" s="24"/>
      <c r="AD503" s="24"/>
      <c r="AE503" s="24"/>
      <c r="AF503" s="24"/>
      <c r="AG503" s="24"/>
      <c r="AH503" s="24"/>
      <c r="AI503" s="24"/>
      <c r="AJ503" s="24"/>
      <c r="AK503" s="24"/>
      <c r="AL503" s="24"/>
      <c r="AM503" s="24"/>
      <c r="AN503" s="24"/>
      <c r="AO503" s="24"/>
      <c r="AP503" s="24"/>
      <c r="AQ503" s="24"/>
      <c r="AR503" s="24" t="s">
        <v>754</v>
      </c>
      <c r="AS503" s="24"/>
      <c r="AT503" s="24"/>
      <c r="AU503" s="24"/>
      <c r="AV503" s="24"/>
      <c r="AW503" s="24"/>
      <c r="AX503" s="24"/>
      <c r="AY503" s="24"/>
      <c r="AZ503" s="24"/>
      <c r="BA503" s="24"/>
      <c r="BB503" s="24"/>
      <c r="BC503" s="24"/>
      <c r="BD503" s="24"/>
      <c r="BE503" s="24"/>
      <c r="BF503" s="24"/>
      <c r="BG503" s="24"/>
      <c r="BH503" s="24"/>
      <c r="BI503" s="24"/>
      <c r="BJ503" s="24"/>
      <c r="BK503" s="24">
        <v>2</v>
      </c>
      <c r="BL503" s="24">
        <v>2</v>
      </c>
      <c r="BM503" s="24">
        <v>2</v>
      </c>
      <c r="BN503" s="24">
        <v>2</v>
      </c>
      <c r="BO503" s="24">
        <v>2</v>
      </c>
      <c r="BP503" s="24">
        <v>2</v>
      </c>
      <c r="BQ503" s="24">
        <v>2</v>
      </c>
      <c r="BR503" s="24">
        <v>2</v>
      </c>
      <c r="BS503" s="24">
        <v>2</v>
      </c>
      <c r="BT503" s="24">
        <v>2</v>
      </c>
      <c r="BU503" s="24">
        <v>2</v>
      </c>
      <c r="BV503" s="24">
        <v>2</v>
      </c>
      <c r="BW503" s="24">
        <v>2</v>
      </c>
      <c r="BX503" s="24">
        <v>2</v>
      </c>
      <c r="BY503" s="24">
        <v>2</v>
      </c>
      <c r="BZ503" s="24">
        <v>1</v>
      </c>
      <c r="CA503" s="24">
        <v>2</v>
      </c>
      <c r="CB503" s="24">
        <v>2</v>
      </c>
      <c r="CC503" s="24">
        <v>2</v>
      </c>
      <c r="CD503" s="24">
        <v>2</v>
      </c>
      <c r="CE503" s="24">
        <v>2</v>
      </c>
      <c r="CF503" s="24">
        <v>2</v>
      </c>
      <c r="CG503" s="24">
        <v>2</v>
      </c>
      <c r="CH503" s="24">
        <v>2</v>
      </c>
      <c r="CI503" s="24">
        <v>2</v>
      </c>
      <c r="CJ503" s="24">
        <v>2</v>
      </c>
      <c r="CK503" s="24">
        <v>1</v>
      </c>
      <c r="CL503" s="24">
        <v>1</v>
      </c>
      <c r="CM503" s="57">
        <f t="shared" si="160"/>
        <v>25</v>
      </c>
      <c r="CN503" s="67">
        <f t="shared" si="161"/>
        <v>0.8928571428571429</v>
      </c>
      <c r="CO503" s="57">
        <f t="shared" si="162"/>
        <v>3</v>
      </c>
      <c r="CP503" s="67">
        <f t="shared" si="163"/>
        <v>0.10714285714285714</v>
      </c>
      <c r="CQ503" s="57">
        <f t="shared" si="164"/>
        <v>0</v>
      </c>
      <c r="CR503" s="67">
        <f t="shared" si="165"/>
        <v>0</v>
      </c>
      <c r="CS503" s="57">
        <f t="shared" si="166"/>
        <v>1.8928571428571428</v>
      </c>
      <c r="CT503" s="57" t="str">
        <f>IF(CS503&gt;=1.6,"Đạt mục tiêu",IF(CS503&gt;=1,"Cần cố gắng","Chưa đạt"))</f>
        <v>Đạt mục tiêu</v>
      </c>
    </row>
    <row r="504" spans="1:98" ht="39.75" hidden="1" customHeight="1">
      <c r="A504" s="21">
        <v>498</v>
      </c>
      <c r="B504" s="24"/>
      <c r="C504" s="190"/>
      <c r="D504" s="192"/>
      <c r="E504" s="190"/>
      <c r="F504" s="192"/>
      <c r="G504" s="7" t="s">
        <v>1617</v>
      </c>
      <c r="H504" s="144" t="s">
        <v>1616</v>
      </c>
      <c r="I504" s="52" t="s">
        <v>780</v>
      </c>
      <c r="J504" s="24" t="s">
        <v>497</v>
      </c>
      <c r="K504" s="52" t="s">
        <v>348</v>
      </c>
      <c r="L504" s="24" t="s">
        <v>298</v>
      </c>
      <c r="M504" s="24" t="s">
        <v>186</v>
      </c>
      <c r="N504" s="24"/>
      <c r="O504" s="24"/>
      <c r="P504" s="24"/>
      <c r="Q504" s="24"/>
      <c r="R504" s="24" t="s">
        <v>186</v>
      </c>
      <c r="S504" s="21"/>
      <c r="T504" s="24"/>
      <c r="U504" s="24"/>
      <c r="V504" s="24"/>
      <c r="W504" s="24"/>
      <c r="X504" s="24"/>
      <c r="Y504" s="28">
        <f t="shared" si="158"/>
        <v>1</v>
      </c>
      <c r="Z504" s="24"/>
      <c r="AA504" s="91">
        <v>1</v>
      </c>
      <c r="AB504" s="24"/>
      <c r="AC504" s="24"/>
      <c r="AD504" s="24"/>
      <c r="AE504" s="24"/>
      <c r="AF504" s="24"/>
      <c r="AG504" s="24"/>
      <c r="AH504" s="24"/>
      <c r="AI504" s="24"/>
      <c r="AJ504" s="24"/>
      <c r="AK504" s="24"/>
      <c r="AL504" s="24"/>
      <c r="AM504" s="24"/>
      <c r="AN504" s="24"/>
      <c r="AO504" s="24"/>
      <c r="AP504" s="24"/>
      <c r="AQ504" s="24" t="s">
        <v>754</v>
      </c>
      <c r="AR504" s="24"/>
      <c r="AS504" s="24"/>
      <c r="AT504" s="24"/>
      <c r="AU504" s="24"/>
      <c r="AV504" s="24"/>
      <c r="AW504" s="24"/>
      <c r="AX504" s="24"/>
      <c r="AY504" s="24"/>
      <c r="AZ504" s="24"/>
      <c r="BA504" s="24"/>
      <c r="BB504" s="24"/>
      <c r="BC504" s="24"/>
      <c r="BD504" s="24"/>
      <c r="BE504" s="24"/>
      <c r="BF504" s="24"/>
      <c r="BG504" s="24"/>
      <c r="BH504" s="24"/>
      <c r="BI504" s="24"/>
      <c r="BJ504" s="24"/>
      <c r="BK504" s="24">
        <v>2</v>
      </c>
      <c r="BL504" s="24">
        <v>2</v>
      </c>
      <c r="BM504" s="24">
        <v>2</v>
      </c>
      <c r="BN504" s="24">
        <v>2</v>
      </c>
      <c r="BO504" s="24">
        <v>2</v>
      </c>
      <c r="BP504" s="24">
        <v>2</v>
      </c>
      <c r="BQ504" s="24">
        <v>2</v>
      </c>
      <c r="BR504" s="24">
        <v>2</v>
      </c>
      <c r="BS504" s="24">
        <v>2</v>
      </c>
      <c r="BT504" s="24">
        <v>2</v>
      </c>
      <c r="BU504" s="24">
        <v>2</v>
      </c>
      <c r="BV504" s="24">
        <v>2</v>
      </c>
      <c r="BW504" s="24">
        <v>2</v>
      </c>
      <c r="BX504" s="24">
        <v>2</v>
      </c>
      <c r="BY504" s="24">
        <v>2</v>
      </c>
      <c r="BZ504" s="24">
        <v>1</v>
      </c>
      <c r="CA504" s="24">
        <v>2</v>
      </c>
      <c r="CB504" s="24">
        <v>2</v>
      </c>
      <c r="CC504" s="24">
        <v>2</v>
      </c>
      <c r="CD504" s="24">
        <v>2</v>
      </c>
      <c r="CE504" s="24">
        <v>2</v>
      </c>
      <c r="CF504" s="24">
        <v>2</v>
      </c>
      <c r="CG504" s="24">
        <v>2</v>
      </c>
      <c r="CH504" s="24">
        <v>2</v>
      </c>
      <c r="CI504" s="24">
        <v>2</v>
      </c>
      <c r="CJ504" s="24">
        <v>2</v>
      </c>
      <c r="CK504" s="24">
        <v>1</v>
      </c>
      <c r="CL504" s="24">
        <v>1</v>
      </c>
      <c r="CM504" s="57">
        <f t="shared" si="160"/>
        <v>25</v>
      </c>
      <c r="CN504" s="67">
        <f t="shared" si="161"/>
        <v>0.8928571428571429</v>
      </c>
      <c r="CO504" s="57">
        <f t="shared" si="162"/>
        <v>3</v>
      </c>
      <c r="CP504" s="67">
        <f t="shared" si="163"/>
        <v>0.10714285714285714</v>
      </c>
      <c r="CQ504" s="57">
        <f t="shared" si="164"/>
        <v>0</v>
      </c>
      <c r="CR504" s="67">
        <f t="shared" si="165"/>
        <v>0</v>
      </c>
      <c r="CS504" s="57">
        <f t="shared" si="166"/>
        <v>1.8928571428571428</v>
      </c>
      <c r="CT504" s="57" t="str">
        <f t="shared" si="159"/>
        <v>Đạt mục tiêu</v>
      </c>
    </row>
    <row r="505" spans="1:98" ht="39.75" hidden="1" customHeight="1">
      <c r="A505" s="21">
        <v>499</v>
      </c>
      <c r="B505" s="24"/>
      <c r="C505" s="190"/>
      <c r="D505" s="192"/>
      <c r="E505" s="190"/>
      <c r="F505" s="192"/>
      <c r="G505" s="7" t="s">
        <v>1621</v>
      </c>
      <c r="H505" s="144" t="s">
        <v>1622</v>
      </c>
      <c r="I505" s="52" t="s">
        <v>780</v>
      </c>
      <c r="J505" s="24" t="s">
        <v>497</v>
      </c>
      <c r="K505" s="52" t="s">
        <v>348</v>
      </c>
      <c r="L505" s="24" t="s">
        <v>298</v>
      </c>
      <c r="M505" s="24" t="s">
        <v>186</v>
      </c>
      <c r="N505" s="24"/>
      <c r="O505" s="24"/>
      <c r="P505" s="24"/>
      <c r="Q505" s="24"/>
      <c r="R505" s="24"/>
      <c r="S505" s="21"/>
      <c r="T505" s="24" t="s">
        <v>186</v>
      </c>
      <c r="U505" s="24"/>
      <c r="V505" s="24"/>
      <c r="W505" s="24"/>
      <c r="X505" s="24"/>
      <c r="Y505" s="28">
        <f t="shared" si="158"/>
        <v>1</v>
      </c>
      <c r="Z505" s="24"/>
      <c r="AA505" s="91"/>
      <c r="AB505" s="24"/>
      <c r="AC505" s="24"/>
      <c r="AD505" s="24"/>
      <c r="AE505" s="24"/>
      <c r="AF505" s="24"/>
      <c r="AG505" s="24"/>
      <c r="AH505" s="24"/>
      <c r="AI505" s="24"/>
      <c r="AJ505" s="24"/>
      <c r="AK505" s="24"/>
      <c r="AL505" s="24"/>
      <c r="AM505" s="24"/>
      <c r="AN505" s="24"/>
      <c r="AO505" s="24"/>
      <c r="AP505" s="24"/>
      <c r="AQ505" s="24"/>
      <c r="AR505" s="24"/>
      <c r="AS505" s="24"/>
      <c r="AT505" s="24"/>
      <c r="AU505" s="24" t="s">
        <v>754</v>
      </c>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57"/>
      <c r="CN505" s="67"/>
      <c r="CO505" s="57"/>
      <c r="CP505" s="67"/>
      <c r="CQ505" s="57"/>
      <c r="CR505" s="67"/>
      <c r="CS505" s="57"/>
      <c r="CT505" s="57"/>
    </row>
    <row r="506" spans="1:98" ht="39.75" hidden="1" customHeight="1">
      <c r="A506" s="21">
        <v>500</v>
      </c>
      <c r="B506" s="24"/>
      <c r="C506" s="182"/>
      <c r="D506" s="193"/>
      <c r="E506" s="182"/>
      <c r="F506" s="193"/>
      <c r="G506" s="7" t="s">
        <v>1310</v>
      </c>
      <c r="H506" s="144" t="s">
        <v>1311</v>
      </c>
      <c r="I506" s="52" t="s">
        <v>780</v>
      </c>
      <c r="J506" s="24" t="s">
        <v>497</v>
      </c>
      <c r="K506" s="52" t="s">
        <v>348</v>
      </c>
      <c r="L506" s="24" t="s">
        <v>298</v>
      </c>
      <c r="M506" s="24" t="s">
        <v>186</v>
      </c>
      <c r="N506" s="24"/>
      <c r="O506" s="24"/>
      <c r="P506" s="24"/>
      <c r="Q506" s="24"/>
      <c r="R506" s="24"/>
      <c r="S506" s="21"/>
      <c r="T506" s="24"/>
      <c r="U506" s="24"/>
      <c r="V506" s="24" t="s">
        <v>186</v>
      </c>
      <c r="W506" s="24"/>
      <c r="X506" s="24"/>
      <c r="Y506" s="28">
        <f t="shared" si="158"/>
        <v>1</v>
      </c>
      <c r="Z506" s="24"/>
      <c r="AA506" s="91">
        <v>1</v>
      </c>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t="s">
        <v>754</v>
      </c>
      <c r="BE506" s="24"/>
      <c r="BF506" s="24"/>
      <c r="BG506" s="24"/>
      <c r="BH506" s="24"/>
      <c r="BI506" s="24"/>
      <c r="BJ506" s="24"/>
      <c r="BK506" s="24">
        <v>2</v>
      </c>
      <c r="BL506" s="24">
        <v>2</v>
      </c>
      <c r="BM506" s="24">
        <v>2</v>
      </c>
      <c r="BN506" s="24">
        <v>1</v>
      </c>
      <c r="BO506" s="24">
        <v>2</v>
      </c>
      <c r="BP506" s="24">
        <v>2</v>
      </c>
      <c r="BQ506" s="24">
        <v>2</v>
      </c>
      <c r="BR506" s="24">
        <v>2</v>
      </c>
      <c r="BS506" s="24">
        <v>2</v>
      </c>
      <c r="BT506" s="24">
        <v>2</v>
      </c>
      <c r="BU506" s="24">
        <v>2</v>
      </c>
      <c r="BV506" s="24">
        <v>2</v>
      </c>
      <c r="BW506" s="24">
        <v>2</v>
      </c>
      <c r="BX506" s="24">
        <v>2</v>
      </c>
      <c r="BY506" s="24">
        <v>2</v>
      </c>
      <c r="BZ506" s="24">
        <v>2</v>
      </c>
      <c r="CA506" s="24">
        <v>2</v>
      </c>
      <c r="CB506" s="24">
        <v>2</v>
      </c>
      <c r="CC506" s="24">
        <v>2</v>
      </c>
      <c r="CD506" s="24">
        <v>1</v>
      </c>
      <c r="CE506" s="24">
        <v>2</v>
      </c>
      <c r="CF506" s="24">
        <v>2</v>
      </c>
      <c r="CG506" s="24">
        <v>2</v>
      </c>
      <c r="CH506" s="24">
        <v>2</v>
      </c>
      <c r="CI506" s="24">
        <v>2</v>
      </c>
      <c r="CJ506" s="24">
        <v>2</v>
      </c>
      <c r="CK506" s="24">
        <v>1</v>
      </c>
      <c r="CL506" s="24">
        <v>2</v>
      </c>
      <c r="CM506" s="57">
        <f t="shared" si="160"/>
        <v>25</v>
      </c>
      <c r="CN506" s="67">
        <f t="shared" si="161"/>
        <v>0.8928571428571429</v>
      </c>
      <c r="CO506" s="57">
        <f t="shared" si="162"/>
        <v>3</v>
      </c>
      <c r="CP506" s="67">
        <f t="shared" si="163"/>
        <v>0.10714285714285714</v>
      </c>
      <c r="CQ506" s="57">
        <f t="shared" si="164"/>
        <v>0</v>
      </c>
      <c r="CR506" s="67">
        <f t="shared" si="165"/>
        <v>0</v>
      </c>
      <c r="CS506" s="57">
        <f t="shared" si="166"/>
        <v>1.8928571428571428</v>
      </c>
      <c r="CT506" s="57" t="str">
        <f>IF(CS506&gt;=1.6,"Đạt mục tiêu",IF(CS506&gt;=1,"Cần cố gắng","Chưa đạt"))</f>
        <v>Đạt mục tiêu</v>
      </c>
    </row>
    <row r="507" spans="1:98" ht="39.75" hidden="1" customHeight="1">
      <c r="A507" s="21">
        <v>501</v>
      </c>
      <c r="B507" s="24"/>
      <c r="C507" s="181" t="s">
        <v>722</v>
      </c>
      <c r="D507" s="181" t="s">
        <v>13</v>
      </c>
      <c r="E507" s="181" t="s">
        <v>652</v>
      </c>
      <c r="F507" s="181" t="s">
        <v>13</v>
      </c>
      <c r="G507" s="233" t="s">
        <v>1398</v>
      </c>
      <c r="H507" s="144" t="s">
        <v>1305</v>
      </c>
      <c r="I507" s="52" t="s">
        <v>780</v>
      </c>
      <c r="J507" s="24" t="s">
        <v>497</v>
      </c>
      <c r="K507" s="52" t="s">
        <v>348</v>
      </c>
      <c r="L507" s="24" t="s">
        <v>298</v>
      </c>
      <c r="M507" s="24" t="s">
        <v>186</v>
      </c>
      <c r="N507" s="24"/>
      <c r="O507" s="24"/>
      <c r="P507" s="24"/>
      <c r="Q507" s="24" t="s">
        <v>186</v>
      </c>
      <c r="R507" s="24"/>
      <c r="S507" s="21"/>
      <c r="T507" s="24"/>
      <c r="U507" s="24"/>
      <c r="V507" s="24"/>
      <c r="W507" s="24"/>
      <c r="X507" s="24"/>
      <c r="Y507" s="28">
        <f t="shared" si="158"/>
        <v>1</v>
      </c>
      <c r="Z507" s="24"/>
      <c r="AA507" s="91">
        <v>1</v>
      </c>
      <c r="AB507" s="24"/>
      <c r="AC507" s="24"/>
      <c r="AD507" s="24"/>
      <c r="AE507" s="24"/>
      <c r="AF507" s="24"/>
      <c r="AG507" s="24"/>
      <c r="AH507" s="24"/>
      <c r="AI507" s="24"/>
      <c r="AJ507" s="24"/>
      <c r="AK507" s="24"/>
      <c r="AL507" s="24" t="s">
        <v>754</v>
      </c>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v>2</v>
      </c>
      <c r="BL507" s="24">
        <v>2</v>
      </c>
      <c r="BM507" s="24">
        <v>2</v>
      </c>
      <c r="BN507" s="24">
        <v>1</v>
      </c>
      <c r="BO507" s="24">
        <v>1</v>
      </c>
      <c r="BP507" s="24">
        <v>2</v>
      </c>
      <c r="BQ507" s="24">
        <v>2</v>
      </c>
      <c r="BR507" s="24">
        <v>2</v>
      </c>
      <c r="BS507" s="24">
        <v>2</v>
      </c>
      <c r="BT507" s="24">
        <v>2</v>
      </c>
      <c r="BU507" s="24">
        <v>2</v>
      </c>
      <c r="BV507" s="24">
        <v>2</v>
      </c>
      <c r="BW507" s="24">
        <v>2</v>
      </c>
      <c r="BX507" s="24">
        <v>2</v>
      </c>
      <c r="BY507" s="24">
        <v>2</v>
      </c>
      <c r="BZ507" s="24">
        <v>1</v>
      </c>
      <c r="CA507" s="24">
        <v>2</v>
      </c>
      <c r="CB507" s="24">
        <v>2</v>
      </c>
      <c r="CC507" s="24">
        <v>2</v>
      </c>
      <c r="CD507" s="24">
        <v>2</v>
      </c>
      <c r="CE507" s="24">
        <v>1</v>
      </c>
      <c r="CF507" s="24">
        <v>2</v>
      </c>
      <c r="CG507" s="24">
        <v>2</v>
      </c>
      <c r="CH507" s="24">
        <v>2</v>
      </c>
      <c r="CI507" s="24">
        <v>2</v>
      </c>
      <c r="CJ507" s="24">
        <v>2</v>
      </c>
      <c r="CK507" s="24">
        <v>1</v>
      </c>
      <c r="CL507" s="24">
        <v>1</v>
      </c>
      <c r="CM507" s="57">
        <f t="shared" si="160"/>
        <v>22</v>
      </c>
      <c r="CN507" s="67">
        <f t="shared" si="161"/>
        <v>0.7857142857142857</v>
      </c>
      <c r="CO507" s="57">
        <f t="shared" si="162"/>
        <v>6</v>
      </c>
      <c r="CP507" s="67">
        <f t="shared" si="163"/>
        <v>0.21428571428571427</v>
      </c>
      <c r="CQ507" s="57">
        <f t="shared" si="164"/>
        <v>0</v>
      </c>
      <c r="CR507" s="67">
        <f t="shared" si="165"/>
        <v>0</v>
      </c>
      <c r="CS507" s="57">
        <f t="shared" si="166"/>
        <v>1.7857142857142858</v>
      </c>
      <c r="CT507" s="57" t="str">
        <f>IF(CS507&gt;=1.6,"Đạt mục tiêu",IF(CS507&gt;=1,"Cần cố gắng","Chưa đạt"))</f>
        <v>Đạt mục tiêu</v>
      </c>
    </row>
    <row r="508" spans="1:98" ht="39.75" hidden="1" customHeight="1">
      <c r="A508" s="21">
        <v>502</v>
      </c>
      <c r="B508" s="24"/>
      <c r="C508" s="190"/>
      <c r="D508" s="190"/>
      <c r="E508" s="190"/>
      <c r="F508" s="190"/>
      <c r="G508" s="234"/>
      <c r="H508" s="144" t="s">
        <v>1319</v>
      </c>
      <c r="I508" s="52" t="s">
        <v>780</v>
      </c>
      <c r="J508" s="24" t="s">
        <v>497</v>
      </c>
      <c r="K508" s="52" t="s">
        <v>348</v>
      </c>
      <c r="L508" s="24" t="s">
        <v>298</v>
      </c>
      <c r="M508" s="24" t="s">
        <v>186</v>
      </c>
      <c r="N508" s="24"/>
      <c r="O508" s="24"/>
      <c r="P508" s="24"/>
      <c r="Q508" s="24"/>
      <c r="R508" s="24"/>
      <c r="S508" s="21"/>
      <c r="T508" s="24"/>
      <c r="U508" s="24"/>
      <c r="V508" s="24"/>
      <c r="W508" s="24"/>
      <c r="X508" s="24" t="s">
        <v>186</v>
      </c>
      <c r="Y508" s="28">
        <f t="shared" si="158"/>
        <v>1</v>
      </c>
      <c r="Z508" s="24"/>
      <c r="AA508" s="91">
        <v>1</v>
      </c>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t="s">
        <v>754</v>
      </c>
      <c r="BK508" s="24">
        <v>2</v>
      </c>
      <c r="BL508" s="24">
        <v>2</v>
      </c>
      <c r="BM508" s="24">
        <v>2</v>
      </c>
      <c r="BN508" s="24">
        <v>2</v>
      </c>
      <c r="BO508" s="24">
        <v>2</v>
      </c>
      <c r="BP508" s="24">
        <v>2</v>
      </c>
      <c r="BQ508" s="24">
        <v>2</v>
      </c>
      <c r="BR508" s="24">
        <v>2</v>
      </c>
      <c r="BS508" s="24">
        <v>2</v>
      </c>
      <c r="BT508" s="24">
        <v>2</v>
      </c>
      <c r="BU508" s="24">
        <v>2</v>
      </c>
      <c r="BV508" s="24">
        <v>2</v>
      </c>
      <c r="BW508" s="24">
        <v>2</v>
      </c>
      <c r="BX508" s="24">
        <v>2</v>
      </c>
      <c r="BY508" s="24">
        <v>2</v>
      </c>
      <c r="BZ508" s="24">
        <v>2</v>
      </c>
      <c r="CA508" s="24">
        <v>2</v>
      </c>
      <c r="CB508" s="24">
        <v>2</v>
      </c>
      <c r="CC508" s="24">
        <v>2</v>
      </c>
      <c r="CD508" s="24">
        <v>2</v>
      </c>
      <c r="CE508" s="24">
        <v>2</v>
      </c>
      <c r="CF508" s="24">
        <v>2</v>
      </c>
      <c r="CG508" s="24">
        <v>2</v>
      </c>
      <c r="CH508" s="24">
        <v>2</v>
      </c>
      <c r="CI508" s="24">
        <v>2</v>
      </c>
      <c r="CJ508" s="24">
        <v>2</v>
      </c>
      <c r="CK508" s="24">
        <v>2</v>
      </c>
      <c r="CL508" s="24">
        <v>2</v>
      </c>
      <c r="CM508" s="57">
        <f t="shared" si="160"/>
        <v>28</v>
      </c>
      <c r="CN508" s="67">
        <f t="shared" si="161"/>
        <v>1</v>
      </c>
      <c r="CO508" s="57">
        <f t="shared" si="162"/>
        <v>0</v>
      </c>
      <c r="CP508" s="67">
        <f t="shared" si="163"/>
        <v>0</v>
      </c>
      <c r="CQ508" s="57">
        <f t="shared" si="164"/>
        <v>0</v>
      </c>
      <c r="CR508" s="67">
        <f t="shared" si="165"/>
        <v>0</v>
      </c>
      <c r="CS508" s="57">
        <f t="shared" si="166"/>
        <v>2</v>
      </c>
      <c r="CT508" s="57" t="str">
        <f>IF(CS508&gt;=1.6,"Đạt mục tiêu",IF(CS508&gt;=1,"Cần cố gắng","Chưa đạt"))</f>
        <v>Đạt mục tiêu</v>
      </c>
    </row>
    <row r="509" spans="1:98" ht="39.75" hidden="1" customHeight="1">
      <c r="A509" s="21">
        <v>503</v>
      </c>
      <c r="B509" s="24"/>
      <c r="C509" s="190"/>
      <c r="D509" s="190"/>
      <c r="E509" s="190"/>
      <c r="F509" s="190"/>
      <c r="G509" s="234"/>
      <c r="H509" s="144" t="s">
        <v>1620</v>
      </c>
      <c r="I509" s="52" t="s">
        <v>780</v>
      </c>
      <c r="J509" s="24" t="s">
        <v>497</v>
      </c>
      <c r="K509" s="52" t="s">
        <v>348</v>
      </c>
      <c r="L509" s="24" t="s">
        <v>298</v>
      </c>
      <c r="M509" s="24" t="s">
        <v>186</v>
      </c>
      <c r="N509" s="24"/>
      <c r="O509" s="24"/>
      <c r="P509" s="24"/>
      <c r="Q509" s="24"/>
      <c r="R509" s="24"/>
      <c r="S509" s="21"/>
      <c r="T509" s="24"/>
      <c r="U509" s="24" t="s">
        <v>186</v>
      </c>
      <c r="V509" s="24"/>
      <c r="W509" s="24"/>
      <c r="X509" s="24"/>
      <c r="Y509" s="28">
        <f t="shared" si="158"/>
        <v>1</v>
      </c>
      <c r="Z509" s="24"/>
      <c r="AA509" s="91"/>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t="s">
        <v>754</v>
      </c>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57"/>
      <c r="CN509" s="67"/>
      <c r="CO509" s="57"/>
      <c r="CP509" s="67"/>
      <c r="CQ509" s="57"/>
      <c r="CR509" s="67"/>
      <c r="CS509" s="57"/>
      <c r="CT509" s="57"/>
    </row>
    <row r="510" spans="1:98" ht="36" hidden="1" customHeight="1">
      <c r="A510" s="21">
        <v>504</v>
      </c>
      <c r="B510" s="24"/>
      <c r="C510" s="182"/>
      <c r="D510" s="182"/>
      <c r="E510" s="182"/>
      <c r="F510" s="182"/>
      <c r="G510" s="235"/>
      <c r="H510" s="7" t="s">
        <v>1618</v>
      </c>
      <c r="I510" s="52" t="s">
        <v>780</v>
      </c>
      <c r="J510" s="24" t="s">
        <v>497</v>
      </c>
      <c r="K510" s="52" t="s">
        <v>348</v>
      </c>
      <c r="L510" s="24" t="s">
        <v>298</v>
      </c>
      <c r="M510" s="24" t="s">
        <v>186</v>
      </c>
      <c r="N510" s="24"/>
      <c r="O510" s="24"/>
      <c r="P510" s="24"/>
      <c r="Q510" s="24"/>
      <c r="R510" s="24"/>
      <c r="S510" s="21"/>
      <c r="T510" s="24"/>
      <c r="U510" s="24" t="s">
        <v>186</v>
      </c>
      <c r="V510" s="24"/>
      <c r="W510" s="24"/>
      <c r="X510" s="24"/>
      <c r="Y510" s="28">
        <f t="shared" si="158"/>
        <v>1</v>
      </c>
      <c r="Z510" s="24"/>
      <c r="AA510" s="91"/>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t="s">
        <v>758</v>
      </c>
      <c r="AZ510" s="24"/>
      <c r="BA510" s="24"/>
      <c r="BB510" s="24"/>
      <c r="BC510" s="24"/>
      <c r="BD510" s="24"/>
      <c r="BE510" s="24"/>
      <c r="BF510" s="24"/>
      <c r="BG510" s="24"/>
      <c r="BH510" s="24"/>
      <c r="BI510" s="24"/>
      <c r="BJ510" s="24"/>
      <c r="BK510" s="24">
        <v>2</v>
      </c>
      <c r="BL510" s="24">
        <v>2</v>
      </c>
      <c r="BM510" s="24">
        <v>2</v>
      </c>
      <c r="BN510" s="24">
        <v>2</v>
      </c>
      <c r="BO510" s="24">
        <v>2</v>
      </c>
      <c r="BP510" s="24">
        <v>2</v>
      </c>
      <c r="BQ510" s="24">
        <v>2</v>
      </c>
      <c r="BR510" s="24">
        <v>2</v>
      </c>
      <c r="BS510" s="24">
        <v>2</v>
      </c>
      <c r="BT510" s="24">
        <v>2</v>
      </c>
      <c r="BU510" s="24">
        <v>2</v>
      </c>
      <c r="BV510" s="24">
        <v>2</v>
      </c>
      <c r="BW510" s="24">
        <v>2</v>
      </c>
      <c r="BX510" s="24">
        <v>2</v>
      </c>
      <c r="BY510" s="24">
        <v>2</v>
      </c>
      <c r="BZ510" s="24">
        <v>1</v>
      </c>
      <c r="CA510" s="24">
        <v>2</v>
      </c>
      <c r="CB510" s="24">
        <v>2</v>
      </c>
      <c r="CC510" s="24">
        <v>2</v>
      </c>
      <c r="CD510" s="24">
        <v>2</v>
      </c>
      <c r="CE510" s="24">
        <v>2</v>
      </c>
      <c r="CF510" s="24">
        <v>2</v>
      </c>
      <c r="CG510" s="24">
        <v>2</v>
      </c>
      <c r="CH510" s="24">
        <v>2</v>
      </c>
      <c r="CI510" s="24">
        <v>2</v>
      </c>
      <c r="CJ510" s="24">
        <v>2</v>
      </c>
      <c r="CK510" s="24">
        <v>1</v>
      </c>
      <c r="CL510" s="24">
        <v>2</v>
      </c>
      <c r="CM510" s="57">
        <f t="shared" si="160"/>
        <v>26</v>
      </c>
      <c r="CN510" s="67">
        <f t="shared" si="161"/>
        <v>0.9285714285714286</v>
      </c>
      <c r="CO510" s="57">
        <f t="shared" si="162"/>
        <v>2</v>
      </c>
      <c r="CP510" s="67">
        <f t="shared" si="163"/>
        <v>7.1428571428571425E-2</v>
      </c>
      <c r="CQ510" s="57">
        <f t="shared" si="164"/>
        <v>0</v>
      </c>
      <c r="CR510" s="67">
        <f t="shared" si="165"/>
        <v>0</v>
      </c>
      <c r="CS510" s="57">
        <f t="shared" si="166"/>
        <v>1.9285714285714286</v>
      </c>
      <c r="CT510" s="57" t="str">
        <f t="shared" si="159"/>
        <v>Đạt mục tiêu</v>
      </c>
    </row>
    <row r="511" spans="1:98" ht="46.5" customHeight="1">
      <c r="A511" s="21">
        <v>85</v>
      </c>
      <c r="B511" s="24"/>
      <c r="C511" s="181" t="s">
        <v>237</v>
      </c>
      <c r="D511" s="181" t="s">
        <v>12</v>
      </c>
      <c r="E511" s="181" t="s">
        <v>69</v>
      </c>
      <c r="F511" s="181" t="s">
        <v>12</v>
      </c>
      <c r="G511" s="20" t="s">
        <v>955</v>
      </c>
      <c r="H511" s="20" t="s">
        <v>953</v>
      </c>
      <c r="I511" s="52" t="s">
        <v>780</v>
      </c>
      <c r="J511" s="24" t="s">
        <v>497</v>
      </c>
      <c r="K511" s="52" t="s">
        <v>348</v>
      </c>
      <c r="L511" s="24" t="s">
        <v>298</v>
      </c>
      <c r="M511" s="24" t="s">
        <v>186</v>
      </c>
      <c r="N511" s="24" t="s">
        <v>186</v>
      </c>
      <c r="O511" s="24"/>
      <c r="P511" s="24"/>
      <c r="Q511" s="24"/>
      <c r="R511" s="24"/>
      <c r="S511" s="21"/>
      <c r="T511" s="24"/>
      <c r="U511" s="24"/>
      <c r="V511" s="24"/>
      <c r="W511" s="24"/>
      <c r="X511" s="24"/>
      <c r="Y511" s="28">
        <f t="shared" si="158"/>
        <v>1</v>
      </c>
      <c r="Z511" s="24"/>
      <c r="AA511" s="91"/>
      <c r="AB511" s="24" t="s">
        <v>757</v>
      </c>
      <c r="AC511" s="24" t="s">
        <v>757</v>
      </c>
      <c r="AD511" s="24" t="s">
        <v>757</v>
      </c>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v>2</v>
      </c>
      <c r="BL511" s="24">
        <v>2</v>
      </c>
      <c r="BM511" s="24">
        <v>2</v>
      </c>
      <c r="BN511" s="57">
        <v>2</v>
      </c>
      <c r="BO511" s="57">
        <v>2</v>
      </c>
      <c r="BP511" s="24">
        <v>2</v>
      </c>
      <c r="BQ511" s="24">
        <v>2</v>
      </c>
      <c r="BR511" s="24">
        <v>2</v>
      </c>
      <c r="BS511" s="24">
        <v>2</v>
      </c>
      <c r="BT511" s="24">
        <v>2</v>
      </c>
      <c r="BU511" s="24">
        <v>2</v>
      </c>
      <c r="BV511" s="24">
        <v>2</v>
      </c>
      <c r="BW511" s="24">
        <v>2</v>
      </c>
      <c r="BX511" s="24">
        <v>1</v>
      </c>
      <c r="BY511" s="24">
        <v>2</v>
      </c>
      <c r="BZ511" s="24">
        <v>1</v>
      </c>
      <c r="CA511" s="24">
        <v>2</v>
      </c>
      <c r="CB511" s="24">
        <v>2</v>
      </c>
      <c r="CC511" s="57">
        <v>2</v>
      </c>
      <c r="CD511" s="57">
        <v>2</v>
      </c>
      <c r="CE511" s="57">
        <v>2</v>
      </c>
      <c r="CF511" s="24">
        <v>2</v>
      </c>
      <c r="CG511" s="24">
        <v>2</v>
      </c>
      <c r="CH511" s="24">
        <v>2</v>
      </c>
      <c r="CI511" s="24">
        <v>2</v>
      </c>
      <c r="CJ511" s="24">
        <v>2</v>
      </c>
      <c r="CK511" s="24">
        <v>1</v>
      </c>
      <c r="CL511" s="24">
        <v>1</v>
      </c>
      <c r="CM511" s="57">
        <f t="shared" si="160"/>
        <v>24</v>
      </c>
      <c r="CN511" s="67">
        <f t="shared" si="161"/>
        <v>0.8571428571428571</v>
      </c>
      <c r="CO511" s="57">
        <f t="shared" si="162"/>
        <v>4</v>
      </c>
      <c r="CP511" s="67">
        <f t="shared" si="163"/>
        <v>0.14285714285714285</v>
      </c>
      <c r="CQ511" s="57">
        <f t="shared" si="164"/>
        <v>0</v>
      </c>
      <c r="CR511" s="67">
        <f t="shared" si="165"/>
        <v>0</v>
      </c>
      <c r="CS511" s="57">
        <f t="shared" si="166"/>
        <v>1.8571428571428572</v>
      </c>
      <c r="CT511" s="57" t="str">
        <f t="shared" si="159"/>
        <v>Đạt mục tiêu</v>
      </c>
    </row>
    <row r="512" spans="1:98" ht="33.75" hidden="1" customHeight="1">
      <c r="A512" s="21">
        <v>506</v>
      </c>
      <c r="B512" s="24"/>
      <c r="C512" s="182"/>
      <c r="D512" s="182"/>
      <c r="E512" s="182"/>
      <c r="F512" s="182"/>
      <c r="G512" s="20" t="s">
        <v>954</v>
      </c>
      <c r="H512" s="20" t="s">
        <v>720</v>
      </c>
      <c r="I512" s="52" t="s">
        <v>780</v>
      </c>
      <c r="J512" s="24" t="s">
        <v>497</v>
      </c>
      <c r="K512" s="52" t="s">
        <v>348</v>
      </c>
      <c r="L512" s="24" t="s">
        <v>298</v>
      </c>
      <c r="M512" s="24" t="s">
        <v>186</v>
      </c>
      <c r="N512" s="24"/>
      <c r="O512" s="24"/>
      <c r="P512" s="24" t="s">
        <v>186</v>
      </c>
      <c r="Q512" s="24"/>
      <c r="R512" s="24"/>
      <c r="S512" s="21"/>
      <c r="T512" s="24"/>
      <c r="U512" s="24"/>
      <c r="V512" s="24"/>
      <c r="W512" s="24"/>
      <c r="X512" s="24"/>
      <c r="Y512" s="28">
        <f t="shared" si="158"/>
        <v>1</v>
      </c>
      <c r="Z512" s="24"/>
      <c r="AA512" s="93"/>
      <c r="AB512" s="24"/>
      <c r="AC512" s="24"/>
      <c r="AD512" s="24"/>
      <c r="AE512" s="24"/>
      <c r="AF512" s="24"/>
      <c r="AG512" s="24" t="s">
        <v>757</v>
      </c>
      <c r="AH512" s="24" t="s">
        <v>757</v>
      </c>
      <c r="AI512" s="24" t="s">
        <v>757</v>
      </c>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v>2</v>
      </c>
      <c r="BL512" s="24">
        <v>2</v>
      </c>
      <c r="BM512" s="24">
        <v>2</v>
      </c>
      <c r="BN512" s="24">
        <v>2</v>
      </c>
      <c r="BO512" s="24">
        <v>2</v>
      </c>
      <c r="BP512" s="24">
        <v>2</v>
      </c>
      <c r="BQ512" s="24">
        <v>2</v>
      </c>
      <c r="BR512" s="24">
        <v>2</v>
      </c>
      <c r="BS512" s="24">
        <v>2</v>
      </c>
      <c r="BT512" s="24">
        <v>2</v>
      </c>
      <c r="BU512" s="24">
        <v>2</v>
      </c>
      <c r="BV512" s="24">
        <v>2</v>
      </c>
      <c r="BW512" s="24">
        <v>2</v>
      </c>
      <c r="BX512" s="24">
        <v>2</v>
      </c>
      <c r="BY512" s="24">
        <v>2</v>
      </c>
      <c r="BZ512" s="24">
        <v>2</v>
      </c>
      <c r="CA512" s="24">
        <v>2</v>
      </c>
      <c r="CB512" s="24">
        <v>2</v>
      </c>
      <c r="CC512" s="24">
        <v>1</v>
      </c>
      <c r="CD512" s="24">
        <v>1</v>
      </c>
      <c r="CE512" s="24">
        <v>1</v>
      </c>
      <c r="CF512" s="24">
        <v>2</v>
      </c>
      <c r="CG512" s="24">
        <v>2</v>
      </c>
      <c r="CH512" s="24">
        <v>2</v>
      </c>
      <c r="CI512" s="24">
        <v>2</v>
      </c>
      <c r="CJ512" s="24">
        <v>2</v>
      </c>
      <c r="CK512" s="24">
        <v>2</v>
      </c>
      <c r="CL512" s="24">
        <v>2</v>
      </c>
      <c r="CM512" s="57">
        <f t="shared" si="160"/>
        <v>25</v>
      </c>
      <c r="CN512" s="67">
        <f t="shared" si="161"/>
        <v>0.8928571428571429</v>
      </c>
      <c r="CO512" s="57">
        <f t="shared" si="162"/>
        <v>3</v>
      </c>
      <c r="CP512" s="67">
        <f t="shared" si="163"/>
        <v>0.10714285714285714</v>
      </c>
      <c r="CQ512" s="57">
        <f t="shared" si="164"/>
        <v>0</v>
      </c>
      <c r="CR512" s="67">
        <f t="shared" si="165"/>
        <v>0</v>
      </c>
      <c r="CS512" s="57">
        <f t="shared" si="166"/>
        <v>1.8928571428571428</v>
      </c>
      <c r="CT512" s="57" t="str">
        <f t="shared" si="159"/>
        <v>Đạt mục tiêu</v>
      </c>
    </row>
    <row r="513" spans="1:98" hidden="1">
      <c r="A513" s="21">
        <v>507</v>
      </c>
      <c r="B513" s="24">
        <v>559</v>
      </c>
      <c r="C513" s="186" t="s">
        <v>371</v>
      </c>
      <c r="D513" s="186"/>
      <c r="E513" s="186"/>
      <c r="F513" s="29" t="s">
        <v>361</v>
      </c>
      <c r="G513" s="29" t="s">
        <v>361</v>
      </c>
      <c r="H513" s="29" t="s">
        <v>361</v>
      </c>
      <c r="I513" s="29" t="s">
        <v>361</v>
      </c>
      <c r="J513" s="29" t="s">
        <v>361</v>
      </c>
      <c r="K513" s="29" t="s">
        <v>361</v>
      </c>
      <c r="L513" s="29" t="s">
        <v>361</v>
      </c>
      <c r="M513" s="29" t="s">
        <v>361</v>
      </c>
      <c r="N513" s="29" t="s">
        <v>361</v>
      </c>
      <c r="O513" s="29" t="s">
        <v>361</v>
      </c>
      <c r="P513" s="29" t="s">
        <v>361</v>
      </c>
      <c r="Q513" s="29" t="s">
        <v>361</v>
      </c>
      <c r="R513" s="29" t="s">
        <v>361</v>
      </c>
      <c r="S513" s="31" t="s">
        <v>361</v>
      </c>
      <c r="T513" s="29" t="s">
        <v>361</v>
      </c>
      <c r="U513" s="29" t="s">
        <v>361</v>
      </c>
      <c r="V513" s="29" t="s">
        <v>361</v>
      </c>
      <c r="W513" s="29" t="s">
        <v>361</v>
      </c>
      <c r="X513" s="29" t="s">
        <v>361</v>
      </c>
      <c r="Y513" s="29" t="s">
        <v>361</v>
      </c>
      <c r="Z513" s="29" t="s">
        <v>361</v>
      </c>
      <c r="AA513" s="91">
        <f>SUM(AA514:AA521)</f>
        <v>0</v>
      </c>
      <c r="AB513" s="29" t="s">
        <v>361</v>
      </c>
      <c r="AC513" s="29" t="s">
        <v>361</v>
      </c>
      <c r="AD513" s="29" t="s">
        <v>361</v>
      </c>
      <c r="AE513" s="29" t="s">
        <v>361</v>
      </c>
      <c r="AF513" s="29" t="s">
        <v>361</v>
      </c>
      <c r="AG513" s="29" t="s">
        <v>361</v>
      </c>
      <c r="AH513" s="29" t="s">
        <v>361</v>
      </c>
      <c r="AI513" s="29" t="s">
        <v>361</v>
      </c>
      <c r="AJ513" s="29" t="s">
        <v>361</v>
      </c>
      <c r="AK513" s="29" t="s">
        <v>361</v>
      </c>
      <c r="AL513" s="29" t="s">
        <v>361</v>
      </c>
      <c r="AM513" s="29" t="s">
        <v>361</v>
      </c>
      <c r="AN513" s="29" t="s">
        <v>361</v>
      </c>
      <c r="AO513" s="29" t="s">
        <v>361</v>
      </c>
      <c r="AP513" s="29" t="s">
        <v>361</v>
      </c>
      <c r="AQ513" s="29" t="s">
        <v>361</v>
      </c>
      <c r="AR513" s="29" t="s">
        <v>361</v>
      </c>
      <c r="AS513" s="29" t="s">
        <v>361</v>
      </c>
      <c r="AT513" s="29" t="s">
        <v>361</v>
      </c>
      <c r="AU513" s="29" t="s">
        <v>361</v>
      </c>
      <c r="AV513" s="29" t="s">
        <v>361</v>
      </c>
      <c r="AW513" s="29" t="s">
        <v>361</v>
      </c>
      <c r="AX513" s="29" t="s">
        <v>361</v>
      </c>
      <c r="AY513" s="29" t="s">
        <v>361</v>
      </c>
      <c r="AZ513" s="29" t="s">
        <v>361</v>
      </c>
      <c r="BA513" s="29" t="s">
        <v>361</v>
      </c>
      <c r="BB513" s="29" t="s">
        <v>361</v>
      </c>
      <c r="BC513" s="29" t="s">
        <v>361</v>
      </c>
      <c r="BD513" s="29" t="s">
        <v>361</v>
      </c>
      <c r="BE513" s="29" t="s">
        <v>361</v>
      </c>
      <c r="BF513" s="29" t="s">
        <v>361</v>
      </c>
      <c r="BG513" s="29" t="s">
        <v>361</v>
      </c>
      <c r="BH513" s="29" t="s">
        <v>361</v>
      </c>
      <c r="BI513" s="29" t="s">
        <v>361</v>
      </c>
      <c r="BJ513" s="29" t="s">
        <v>361</v>
      </c>
      <c r="BK513" s="29" t="s">
        <v>361</v>
      </c>
      <c r="BL513" s="29" t="s">
        <v>361</v>
      </c>
      <c r="BM513" s="29" t="s">
        <v>361</v>
      </c>
      <c r="BN513" s="29" t="s">
        <v>361</v>
      </c>
      <c r="BO513" s="29" t="s">
        <v>361</v>
      </c>
      <c r="BP513" s="29" t="s">
        <v>361</v>
      </c>
      <c r="BQ513" s="29" t="s">
        <v>361</v>
      </c>
      <c r="BR513" s="29" t="s">
        <v>361</v>
      </c>
      <c r="BS513" s="29" t="s">
        <v>361</v>
      </c>
      <c r="BT513" s="29" t="s">
        <v>361</v>
      </c>
      <c r="BU513" s="29" t="s">
        <v>361</v>
      </c>
      <c r="BV513" s="29" t="s">
        <v>361</v>
      </c>
      <c r="BW513" s="29" t="s">
        <v>361</v>
      </c>
      <c r="BX513" s="29" t="s">
        <v>361</v>
      </c>
      <c r="BY513" s="29" t="s">
        <v>361</v>
      </c>
      <c r="BZ513" s="29" t="s">
        <v>361</v>
      </c>
      <c r="CA513" s="29" t="s">
        <v>361</v>
      </c>
      <c r="CB513" s="29" t="s">
        <v>361</v>
      </c>
      <c r="CC513" s="29" t="s">
        <v>361</v>
      </c>
      <c r="CD513" s="29" t="s">
        <v>361</v>
      </c>
      <c r="CE513" s="29" t="s">
        <v>361</v>
      </c>
      <c r="CF513" s="29" t="s">
        <v>361</v>
      </c>
      <c r="CG513" s="29" t="s">
        <v>361</v>
      </c>
      <c r="CH513" s="29" t="s">
        <v>361</v>
      </c>
      <c r="CI513" s="29" t="s">
        <v>361</v>
      </c>
      <c r="CJ513" s="29" t="s">
        <v>361</v>
      </c>
      <c r="CK513" s="29" t="s">
        <v>361</v>
      </c>
      <c r="CL513" s="29" t="s">
        <v>361</v>
      </c>
      <c r="CM513" s="29" t="s">
        <v>361</v>
      </c>
      <c r="CN513" s="29" t="s">
        <v>361</v>
      </c>
      <c r="CO513" s="29" t="s">
        <v>361</v>
      </c>
      <c r="CP513" s="29" t="s">
        <v>361</v>
      </c>
      <c r="CQ513" s="29" t="s">
        <v>361</v>
      </c>
      <c r="CR513" s="29" t="s">
        <v>361</v>
      </c>
      <c r="CS513" s="29" t="s">
        <v>361</v>
      </c>
      <c r="CT513" s="29" t="s">
        <v>361</v>
      </c>
    </row>
    <row r="514" spans="1:98" ht="63" hidden="1" customHeight="1">
      <c r="A514" s="21">
        <v>508</v>
      </c>
      <c r="B514" s="24">
        <v>562</v>
      </c>
      <c r="C514" s="181" t="s">
        <v>70</v>
      </c>
      <c r="D514" s="181" t="s">
        <v>10</v>
      </c>
      <c r="E514" s="181" t="s">
        <v>71</v>
      </c>
      <c r="F514" s="181" t="s">
        <v>12</v>
      </c>
      <c r="G514" s="20" t="s">
        <v>956</v>
      </c>
      <c r="H514" s="20" t="s">
        <v>1083</v>
      </c>
      <c r="I514" s="52" t="s">
        <v>780</v>
      </c>
      <c r="J514" s="24" t="s">
        <v>497</v>
      </c>
      <c r="K514" s="52" t="s">
        <v>348</v>
      </c>
      <c r="L514" s="24" t="s">
        <v>298</v>
      </c>
      <c r="M514" s="24" t="s">
        <v>186</v>
      </c>
      <c r="N514" s="24"/>
      <c r="O514" s="24"/>
      <c r="P514" s="24"/>
      <c r="Q514" s="24" t="s">
        <v>186</v>
      </c>
      <c r="R514" s="24"/>
      <c r="S514" s="21"/>
      <c r="T514" s="24"/>
      <c r="U514" s="24"/>
      <c r="V514" s="24"/>
      <c r="W514" s="24"/>
      <c r="X514" s="24"/>
      <c r="Y514" s="28">
        <f t="shared" ref="Y514:Y521" si="167">COUNTIF($N514:$X514,"x")</f>
        <v>1</v>
      </c>
      <c r="Z514" s="24"/>
      <c r="AA514" s="91"/>
      <c r="AB514" s="24"/>
      <c r="AC514" s="24"/>
      <c r="AD514" s="24"/>
      <c r="AE514" s="24"/>
      <c r="AF514" s="24"/>
      <c r="AG514" s="24"/>
      <c r="AH514" s="24"/>
      <c r="AI514" s="24"/>
      <c r="AJ514" s="24" t="s">
        <v>758</v>
      </c>
      <c r="AK514" s="24" t="s">
        <v>758</v>
      </c>
      <c r="AL514" s="24" t="s">
        <v>758</v>
      </c>
      <c r="AM514" s="24" t="s">
        <v>758</v>
      </c>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v>2</v>
      </c>
      <c r="BL514" s="24">
        <v>2</v>
      </c>
      <c r="BM514" s="24">
        <v>2</v>
      </c>
      <c r="BN514" s="24">
        <v>2</v>
      </c>
      <c r="BO514" s="24">
        <v>2</v>
      </c>
      <c r="BP514" s="24">
        <v>2</v>
      </c>
      <c r="BQ514" s="24">
        <v>2</v>
      </c>
      <c r="BR514" s="24">
        <v>2</v>
      </c>
      <c r="BS514" s="24">
        <v>2</v>
      </c>
      <c r="BT514" s="24">
        <v>2</v>
      </c>
      <c r="BU514" s="24">
        <v>2</v>
      </c>
      <c r="BV514" s="24">
        <v>2</v>
      </c>
      <c r="BW514" s="24">
        <v>2</v>
      </c>
      <c r="BX514" s="24">
        <v>2</v>
      </c>
      <c r="BY514" s="24">
        <v>2</v>
      </c>
      <c r="BZ514" s="24">
        <v>1</v>
      </c>
      <c r="CA514" s="24">
        <v>2</v>
      </c>
      <c r="CB514" s="24">
        <v>2</v>
      </c>
      <c r="CC514" s="24">
        <v>2</v>
      </c>
      <c r="CD514" s="24">
        <v>2</v>
      </c>
      <c r="CE514" s="24">
        <v>2</v>
      </c>
      <c r="CF514" s="24">
        <v>2</v>
      </c>
      <c r="CG514" s="24">
        <v>2</v>
      </c>
      <c r="CH514" s="24">
        <v>2</v>
      </c>
      <c r="CI514" s="24">
        <v>2</v>
      </c>
      <c r="CJ514" s="24">
        <v>2</v>
      </c>
      <c r="CK514" s="24">
        <v>1</v>
      </c>
      <c r="CL514" s="24">
        <v>1</v>
      </c>
      <c r="CM514" s="57">
        <f>COUNTIF($BK514:$CL514,2)</f>
        <v>25</v>
      </c>
      <c r="CN514" s="67">
        <f t="shared" ref="CN514:CN521" si="168">CM514/COUNTA($BK514:$CL514)</f>
        <v>0.8928571428571429</v>
      </c>
      <c r="CO514" s="57">
        <f t="shared" ref="CO514:CO521" si="169">COUNTIF($BK514:$CL514,1)</f>
        <v>3</v>
      </c>
      <c r="CP514" s="67">
        <f t="shared" ref="CP514:CP521" si="170">CO514/COUNTA($BK514:$CL514)</f>
        <v>0.10714285714285714</v>
      </c>
      <c r="CQ514" s="57">
        <f t="shared" ref="CQ514:CQ521" si="171">COUNTIF($BK514:$CL514,0)</f>
        <v>0</v>
      </c>
      <c r="CR514" s="67">
        <f t="shared" ref="CR514:CR521" si="172">CQ514/COUNTA($BK514:$CL514)</f>
        <v>0</v>
      </c>
      <c r="CS514" s="57">
        <f t="shared" ref="CS514:CS521" si="173">(((CM514*2)+(CO514*1)+(CQ514*0)))/COUNTA($BK514:$CL514)</f>
        <v>1.8928571428571428</v>
      </c>
      <c r="CT514" s="57" t="str">
        <f t="shared" si="159"/>
        <v>Đạt mục tiêu</v>
      </c>
    </row>
    <row r="515" spans="1:98" ht="63" hidden="1" customHeight="1">
      <c r="A515" s="21">
        <v>509</v>
      </c>
      <c r="B515" s="24"/>
      <c r="C515" s="182"/>
      <c r="D515" s="182"/>
      <c r="E515" s="182"/>
      <c r="F515" s="182"/>
      <c r="G515" s="20" t="s">
        <v>71</v>
      </c>
      <c r="H515" s="20" t="s">
        <v>1084</v>
      </c>
      <c r="I515" s="52" t="s">
        <v>780</v>
      </c>
      <c r="J515" s="24" t="s">
        <v>497</v>
      </c>
      <c r="K515" s="52" t="s">
        <v>348</v>
      </c>
      <c r="L515" s="24" t="s">
        <v>298</v>
      </c>
      <c r="M515" s="24" t="s">
        <v>186</v>
      </c>
      <c r="N515" s="24"/>
      <c r="O515" s="24"/>
      <c r="P515" s="24"/>
      <c r="Q515" s="24"/>
      <c r="R515" s="24" t="s">
        <v>186</v>
      </c>
      <c r="S515" s="21"/>
      <c r="T515" s="24"/>
      <c r="U515" s="24"/>
      <c r="V515" s="24"/>
      <c r="W515" s="24"/>
      <c r="X515" s="24"/>
      <c r="Y515" s="28">
        <f t="shared" si="167"/>
        <v>1</v>
      </c>
      <c r="Z515" s="24"/>
      <c r="AA515" s="91"/>
      <c r="AB515" s="24"/>
      <c r="AC515" s="24"/>
      <c r="AD515" s="24"/>
      <c r="AE515" s="24"/>
      <c r="AF515" s="24"/>
      <c r="AG515" s="24"/>
      <c r="AH515" s="24"/>
      <c r="AI515" s="24"/>
      <c r="AJ515" s="24"/>
      <c r="AK515" s="24"/>
      <c r="AL515" s="24"/>
      <c r="AM515" s="24"/>
      <c r="AN515" s="24" t="s">
        <v>757</v>
      </c>
      <c r="AO515" s="24" t="s">
        <v>757</v>
      </c>
      <c r="AP515" s="24" t="s">
        <v>757</v>
      </c>
      <c r="AQ515" s="24" t="s">
        <v>757</v>
      </c>
      <c r="AR515" s="24"/>
      <c r="AS515" s="24"/>
      <c r="AT515" s="24"/>
      <c r="AU515" s="24"/>
      <c r="AV515" s="24"/>
      <c r="AW515" s="24"/>
      <c r="AX515" s="24"/>
      <c r="AY515" s="24"/>
      <c r="AZ515" s="24"/>
      <c r="BA515" s="24"/>
      <c r="BB515" s="24"/>
      <c r="BC515" s="24"/>
      <c r="BD515" s="24"/>
      <c r="BE515" s="24"/>
      <c r="BF515" s="24"/>
      <c r="BG515" s="24"/>
      <c r="BH515" s="24"/>
      <c r="BI515" s="24"/>
      <c r="BJ515" s="24"/>
      <c r="BK515" s="24">
        <v>2</v>
      </c>
      <c r="BL515" s="24">
        <v>2</v>
      </c>
      <c r="BM515" s="24">
        <v>2</v>
      </c>
      <c r="BN515" s="24">
        <v>2</v>
      </c>
      <c r="BO515" s="24">
        <v>2</v>
      </c>
      <c r="BP515" s="24">
        <v>2</v>
      </c>
      <c r="BQ515" s="24">
        <v>2</v>
      </c>
      <c r="BR515" s="24">
        <v>2</v>
      </c>
      <c r="BS515" s="24">
        <v>2</v>
      </c>
      <c r="BT515" s="24">
        <v>2</v>
      </c>
      <c r="BU515" s="24">
        <v>2</v>
      </c>
      <c r="BV515" s="24">
        <v>2</v>
      </c>
      <c r="BW515" s="24">
        <v>2</v>
      </c>
      <c r="BX515" s="24">
        <v>2</v>
      </c>
      <c r="BY515" s="24">
        <v>2</v>
      </c>
      <c r="BZ515" s="24">
        <v>2</v>
      </c>
      <c r="CA515" s="24">
        <v>2</v>
      </c>
      <c r="CB515" s="24">
        <v>2</v>
      </c>
      <c r="CC515" s="24">
        <v>2</v>
      </c>
      <c r="CD515" s="24">
        <v>2</v>
      </c>
      <c r="CE515" s="24">
        <v>2</v>
      </c>
      <c r="CF515" s="24">
        <v>2</v>
      </c>
      <c r="CG515" s="24">
        <v>2</v>
      </c>
      <c r="CH515" s="24">
        <v>2</v>
      </c>
      <c r="CI515" s="24">
        <v>2</v>
      </c>
      <c r="CJ515" s="24">
        <v>2</v>
      </c>
      <c r="CK515" s="24">
        <v>2</v>
      </c>
      <c r="CL515" s="24">
        <v>2</v>
      </c>
      <c r="CM515" s="57">
        <f>COUNTIF($BK515:$CL515,2)</f>
        <v>28</v>
      </c>
      <c r="CN515" s="67">
        <f t="shared" si="168"/>
        <v>1</v>
      </c>
      <c r="CO515" s="57">
        <f t="shared" si="169"/>
        <v>0</v>
      </c>
      <c r="CP515" s="67">
        <f t="shared" si="170"/>
        <v>0</v>
      </c>
      <c r="CQ515" s="57">
        <f t="shared" si="171"/>
        <v>0</v>
      </c>
      <c r="CR515" s="67">
        <f t="shared" si="172"/>
        <v>0</v>
      </c>
      <c r="CS515" s="57">
        <f t="shared" si="173"/>
        <v>2</v>
      </c>
      <c r="CT515" s="57" t="str">
        <f t="shared" si="159"/>
        <v>Đạt mục tiêu</v>
      </c>
    </row>
    <row r="516" spans="1:98" ht="63" hidden="1" customHeight="1">
      <c r="A516" s="21">
        <v>510</v>
      </c>
      <c r="B516" s="24">
        <v>564</v>
      </c>
      <c r="C516" s="181" t="s">
        <v>238</v>
      </c>
      <c r="D516" s="181" t="s">
        <v>10</v>
      </c>
      <c r="E516" s="181" t="s">
        <v>72</v>
      </c>
      <c r="F516" s="181" t="s">
        <v>11</v>
      </c>
      <c r="G516" s="20" t="s">
        <v>957</v>
      </c>
      <c r="H516" s="20" t="s">
        <v>1085</v>
      </c>
      <c r="I516" s="52" t="s">
        <v>780</v>
      </c>
      <c r="J516" s="24" t="s">
        <v>497</v>
      </c>
      <c r="K516" s="52" t="s">
        <v>348</v>
      </c>
      <c r="L516" s="24" t="s">
        <v>298</v>
      </c>
      <c r="M516" s="24" t="s">
        <v>186</v>
      </c>
      <c r="N516" s="24"/>
      <c r="O516" s="24"/>
      <c r="P516" s="24"/>
      <c r="Q516" s="24"/>
      <c r="R516" s="24"/>
      <c r="S516" s="21"/>
      <c r="T516" s="24" t="s">
        <v>186</v>
      </c>
      <c r="U516" s="24"/>
      <c r="V516" s="24"/>
      <c r="W516" s="24"/>
      <c r="X516" s="24"/>
      <c r="Y516" s="28">
        <f t="shared" si="167"/>
        <v>1</v>
      </c>
      <c r="Z516" s="24"/>
      <c r="AA516" s="91"/>
      <c r="AB516" s="24"/>
      <c r="AC516" s="24"/>
      <c r="AD516" s="24"/>
      <c r="AE516" s="24"/>
      <c r="AF516" s="24"/>
      <c r="AG516" s="24"/>
      <c r="AH516" s="24"/>
      <c r="AI516" s="24"/>
      <c r="AJ516" s="24"/>
      <c r="AK516" s="24"/>
      <c r="AL516" s="24"/>
      <c r="AM516" s="24"/>
      <c r="AN516" s="24"/>
      <c r="AO516" s="24"/>
      <c r="AP516" s="24"/>
      <c r="AQ516" s="24"/>
      <c r="AR516" s="24"/>
      <c r="AS516" s="24"/>
      <c r="AT516" s="24" t="s">
        <v>758</v>
      </c>
      <c r="AU516" s="24" t="s">
        <v>758</v>
      </c>
      <c r="AV516" s="24" t="s">
        <v>758</v>
      </c>
      <c r="AW516" s="24" t="s">
        <v>758</v>
      </c>
      <c r="AX516" s="24"/>
      <c r="AY516" s="24"/>
      <c r="AZ516" s="24"/>
      <c r="BA516" s="24"/>
      <c r="BB516" s="24"/>
      <c r="BC516" s="24"/>
      <c r="BD516" s="24"/>
      <c r="BE516" s="24"/>
      <c r="BF516" s="24"/>
      <c r="BG516" s="24"/>
      <c r="BH516" s="24"/>
      <c r="BI516" s="24"/>
      <c r="BJ516" s="24"/>
      <c r="BK516" s="24">
        <v>2</v>
      </c>
      <c r="BL516" s="24">
        <v>2</v>
      </c>
      <c r="BM516" s="24">
        <v>2</v>
      </c>
      <c r="BN516" s="24">
        <v>2</v>
      </c>
      <c r="BO516" s="24">
        <v>2</v>
      </c>
      <c r="BP516" s="24">
        <v>2</v>
      </c>
      <c r="BQ516" s="24">
        <v>2</v>
      </c>
      <c r="BR516" s="24">
        <v>2</v>
      </c>
      <c r="BS516" s="24">
        <v>2</v>
      </c>
      <c r="BT516" s="24">
        <v>2</v>
      </c>
      <c r="BU516" s="24">
        <v>2</v>
      </c>
      <c r="BV516" s="24">
        <v>2</v>
      </c>
      <c r="BW516" s="24">
        <v>2</v>
      </c>
      <c r="BX516" s="24">
        <v>2</v>
      </c>
      <c r="BY516" s="24">
        <v>2</v>
      </c>
      <c r="BZ516" s="24">
        <v>2</v>
      </c>
      <c r="CA516" s="24">
        <v>2</v>
      </c>
      <c r="CB516" s="24">
        <v>2</v>
      </c>
      <c r="CC516" s="24">
        <v>2</v>
      </c>
      <c r="CD516" s="24">
        <v>2</v>
      </c>
      <c r="CE516" s="24">
        <v>2</v>
      </c>
      <c r="CF516" s="24">
        <v>2</v>
      </c>
      <c r="CG516" s="24">
        <v>2</v>
      </c>
      <c r="CH516" s="24">
        <v>2</v>
      </c>
      <c r="CI516" s="24">
        <v>2</v>
      </c>
      <c r="CJ516" s="24">
        <v>2</v>
      </c>
      <c r="CK516" s="24">
        <v>2</v>
      </c>
      <c r="CL516" s="24">
        <v>2</v>
      </c>
      <c r="CM516" s="57">
        <f>COUNTIF($BK516:$CL516,2)</f>
        <v>28</v>
      </c>
      <c r="CN516" s="67">
        <f t="shared" si="168"/>
        <v>1</v>
      </c>
      <c r="CO516" s="57">
        <f t="shared" si="169"/>
        <v>0</v>
      </c>
      <c r="CP516" s="67">
        <f t="shared" si="170"/>
        <v>0</v>
      </c>
      <c r="CQ516" s="57">
        <f t="shared" si="171"/>
        <v>0</v>
      </c>
      <c r="CR516" s="67">
        <f t="shared" si="172"/>
        <v>0</v>
      </c>
      <c r="CS516" s="57">
        <f t="shared" si="173"/>
        <v>2</v>
      </c>
      <c r="CT516" s="57" t="str">
        <f t="shared" si="159"/>
        <v>Đạt mục tiêu</v>
      </c>
    </row>
    <row r="517" spans="1:98" ht="63" hidden="1" customHeight="1">
      <c r="A517" s="21">
        <v>511</v>
      </c>
      <c r="B517" s="24"/>
      <c r="C517" s="190"/>
      <c r="D517" s="190"/>
      <c r="E517" s="190"/>
      <c r="F517" s="190"/>
      <c r="G517" s="20" t="s">
        <v>957</v>
      </c>
      <c r="H517" s="20" t="s">
        <v>1085</v>
      </c>
      <c r="I517" s="52" t="s">
        <v>780</v>
      </c>
      <c r="J517" s="24" t="s">
        <v>497</v>
      </c>
      <c r="K517" s="52" t="s">
        <v>348</v>
      </c>
      <c r="L517" s="24" t="s">
        <v>298</v>
      </c>
      <c r="M517" s="24" t="s">
        <v>186</v>
      </c>
      <c r="N517" s="24"/>
      <c r="O517" s="24"/>
      <c r="P517" s="24"/>
      <c r="Q517" s="24"/>
      <c r="R517" s="24"/>
      <c r="S517" s="21" t="s">
        <v>186</v>
      </c>
      <c r="T517" s="24"/>
      <c r="U517" s="24"/>
      <c r="V517" s="24"/>
      <c r="W517" s="24"/>
      <c r="X517" s="24"/>
      <c r="Y517" s="28">
        <f t="shared" si="167"/>
        <v>1</v>
      </c>
      <c r="Z517" s="24"/>
      <c r="AA517" s="91"/>
      <c r="AB517" s="24"/>
      <c r="AC517" s="24"/>
      <c r="AD517" s="24"/>
      <c r="AE517" s="24"/>
      <c r="AF517" s="24"/>
      <c r="AG517" s="24"/>
      <c r="AH517" s="24"/>
      <c r="AI517" s="24"/>
      <c r="AJ517" s="24"/>
      <c r="AK517" s="24"/>
      <c r="AL517" s="24"/>
      <c r="AM517" s="24"/>
      <c r="AN517" s="24"/>
      <c r="AO517" s="24"/>
      <c r="AP517" s="24"/>
      <c r="AQ517" s="24"/>
      <c r="AR517" s="24" t="s">
        <v>758</v>
      </c>
      <c r="AS517" s="24" t="s">
        <v>758</v>
      </c>
      <c r="AT517" s="24"/>
      <c r="AU517" s="24"/>
      <c r="AV517" s="24"/>
      <c r="AW517" s="24"/>
      <c r="AX517" s="24"/>
      <c r="AY517" s="24"/>
      <c r="AZ517" s="24"/>
      <c r="BA517" s="24"/>
      <c r="BB517" s="24"/>
      <c r="BC517" s="24"/>
      <c r="BD517" s="24"/>
      <c r="BE517" s="24"/>
      <c r="BF517" s="24"/>
      <c r="BG517" s="24"/>
      <c r="BH517" s="24"/>
      <c r="BI517" s="24"/>
      <c r="BJ517" s="24"/>
      <c r="BK517" s="24">
        <v>2</v>
      </c>
      <c r="BL517" s="24">
        <v>2</v>
      </c>
      <c r="BM517" s="24">
        <v>2</v>
      </c>
      <c r="BN517" s="24">
        <v>1</v>
      </c>
      <c r="BO517" s="24">
        <v>1</v>
      </c>
      <c r="BP517" s="24">
        <v>2</v>
      </c>
      <c r="BQ517" s="24">
        <v>2</v>
      </c>
      <c r="BR517" s="24">
        <v>2</v>
      </c>
      <c r="BS517" s="24">
        <v>2</v>
      </c>
      <c r="BT517" s="24">
        <v>2</v>
      </c>
      <c r="BU517" s="24">
        <v>2</v>
      </c>
      <c r="BV517" s="24">
        <v>2</v>
      </c>
      <c r="BW517" s="24">
        <v>2</v>
      </c>
      <c r="BX517" s="24">
        <v>2</v>
      </c>
      <c r="BY517" s="24">
        <v>2</v>
      </c>
      <c r="BZ517" s="24">
        <v>1</v>
      </c>
      <c r="CA517" s="24">
        <v>2</v>
      </c>
      <c r="CB517" s="24">
        <v>2</v>
      </c>
      <c r="CC517" s="24">
        <v>2</v>
      </c>
      <c r="CD517" s="24">
        <v>2</v>
      </c>
      <c r="CE517" s="24">
        <v>2</v>
      </c>
      <c r="CF517" s="24">
        <v>2</v>
      </c>
      <c r="CG517" s="24">
        <v>2</v>
      </c>
      <c r="CH517" s="24">
        <v>2</v>
      </c>
      <c r="CI517" s="24">
        <v>2</v>
      </c>
      <c r="CJ517" s="24">
        <v>2</v>
      </c>
      <c r="CK517" s="24">
        <v>1</v>
      </c>
      <c r="CL517" s="24">
        <v>1</v>
      </c>
      <c r="CM517" s="57">
        <f>COUNTIF($BK517:$CL517,2)</f>
        <v>23</v>
      </c>
      <c r="CN517" s="67">
        <f t="shared" si="168"/>
        <v>0.8214285714285714</v>
      </c>
      <c r="CO517" s="57">
        <f t="shared" si="169"/>
        <v>5</v>
      </c>
      <c r="CP517" s="67">
        <f t="shared" si="170"/>
        <v>0.17857142857142858</v>
      </c>
      <c r="CQ517" s="57">
        <f t="shared" si="171"/>
        <v>0</v>
      </c>
      <c r="CR517" s="67">
        <f t="shared" si="172"/>
        <v>0</v>
      </c>
      <c r="CS517" s="57">
        <f t="shared" si="173"/>
        <v>1.8214285714285714</v>
      </c>
      <c r="CT517" s="57" t="str">
        <f>IF(CS517&gt;=1.6,"Đạt mục tiêu",IF(CS517&gt;=1,"Cần cố gắng","Chưa đạt"))</f>
        <v>Đạt mục tiêu</v>
      </c>
    </row>
    <row r="518" spans="1:98" ht="63" hidden="1" customHeight="1">
      <c r="A518" s="21">
        <v>512</v>
      </c>
      <c r="B518" s="24"/>
      <c r="C518" s="182"/>
      <c r="D518" s="182"/>
      <c r="E518" s="182"/>
      <c r="F518" s="182"/>
      <c r="G518" s="20" t="s">
        <v>958</v>
      </c>
      <c r="H518" s="20" t="s">
        <v>1086</v>
      </c>
      <c r="I518" s="52" t="s">
        <v>780</v>
      </c>
      <c r="J518" s="24" t="s">
        <v>497</v>
      </c>
      <c r="K518" s="52" t="s">
        <v>348</v>
      </c>
      <c r="L518" s="24" t="s">
        <v>298</v>
      </c>
      <c r="M518" s="24" t="s">
        <v>186</v>
      </c>
      <c r="N518" s="24"/>
      <c r="O518" s="24"/>
      <c r="P518" s="24"/>
      <c r="Q518" s="24"/>
      <c r="R518" s="24"/>
      <c r="S518" s="21"/>
      <c r="T518" s="24"/>
      <c r="U518" s="24" t="s">
        <v>186</v>
      </c>
      <c r="V518" s="24"/>
      <c r="W518" s="24"/>
      <c r="X518" s="24"/>
      <c r="Y518" s="28">
        <f t="shared" si="167"/>
        <v>1</v>
      </c>
      <c r="Z518" s="24"/>
      <c r="AA518" s="91"/>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t="s">
        <v>758</v>
      </c>
      <c r="AY518" s="24" t="s">
        <v>758</v>
      </c>
      <c r="AZ518" s="24" t="s">
        <v>758</v>
      </c>
      <c r="BA518" s="24" t="s">
        <v>758</v>
      </c>
      <c r="BB518" s="24"/>
      <c r="BC518" s="24"/>
      <c r="BD518" s="24"/>
      <c r="BE518" s="24"/>
      <c r="BF518" s="24"/>
      <c r="BG518" s="24"/>
      <c r="BH518" s="24"/>
      <c r="BI518" s="24"/>
      <c r="BJ518" s="24"/>
      <c r="BK518" s="24">
        <v>2</v>
      </c>
      <c r="BL518" s="24">
        <v>2</v>
      </c>
      <c r="BM518" s="24">
        <v>2</v>
      </c>
      <c r="BN518" s="24">
        <v>1</v>
      </c>
      <c r="BO518" s="24">
        <v>2</v>
      </c>
      <c r="BP518" s="24">
        <v>2</v>
      </c>
      <c r="BQ518" s="24">
        <v>2</v>
      </c>
      <c r="BR518" s="24">
        <v>2</v>
      </c>
      <c r="BS518" s="24">
        <v>2</v>
      </c>
      <c r="BT518" s="24">
        <v>2</v>
      </c>
      <c r="BU518" s="24">
        <v>2</v>
      </c>
      <c r="BV518" s="24">
        <v>2</v>
      </c>
      <c r="BW518" s="24">
        <v>2</v>
      </c>
      <c r="BX518" s="24">
        <v>2</v>
      </c>
      <c r="BY518" s="24">
        <v>2</v>
      </c>
      <c r="BZ518" s="24">
        <v>1</v>
      </c>
      <c r="CA518" s="24">
        <v>2</v>
      </c>
      <c r="CB518" s="24">
        <v>2</v>
      </c>
      <c r="CC518" s="24">
        <v>2</v>
      </c>
      <c r="CD518" s="24">
        <v>2</v>
      </c>
      <c r="CE518" s="24">
        <v>2</v>
      </c>
      <c r="CF518" s="24">
        <v>2</v>
      </c>
      <c r="CG518" s="24">
        <v>2</v>
      </c>
      <c r="CH518" s="24">
        <v>2</v>
      </c>
      <c r="CI518" s="24">
        <v>2</v>
      </c>
      <c r="CJ518" s="24">
        <v>2</v>
      </c>
      <c r="CK518" s="24">
        <v>1</v>
      </c>
      <c r="CL518" s="24">
        <v>2</v>
      </c>
      <c r="CM518" s="57">
        <v>0</v>
      </c>
      <c r="CN518" s="67">
        <f t="shared" si="168"/>
        <v>0</v>
      </c>
      <c r="CO518" s="57">
        <f t="shared" si="169"/>
        <v>3</v>
      </c>
      <c r="CP518" s="67">
        <f t="shared" si="170"/>
        <v>0.10714285714285714</v>
      </c>
      <c r="CQ518" s="57">
        <f t="shared" si="171"/>
        <v>0</v>
      </c>
      <c r="CR518" s="67">
        <f t="shared" si="172"/>
        <v>0</v>
      </c>
      <c r="CS518" s="57">
        <f t="shared" si="173"/>
        <v>0.10714285714285714</v>
      </c>
      <c r="CT518" s="57" t="str">
        <f t="shared" si="159"/>
        <v>Chưa đạt</v>
      </c>
    </row>
    <row r="519" spans="1:98" ht="63" hidden="1" customHeight="1">
      <c r="A519" s="21">
        <v>513</v>
      </c>
      <c r="B519" s="24">
        <v>565</v>
      </c>
      <c r="C519" s="181" t="s">
        <v>241</v>
      </c>
      <c r="D519" s="181" t="s">
        <v>12</v>
      </c>
      <c r="E519" s="181" t="s">
        <v>73</v>
      </c>
      <c r="F519" s="181" t="s">
        <v>12</v>
      </c>
      <c r="G519" s="20" t="s">
        <v>959</v>
      </c>
      <c r="H519" s="20" t="s">
        <v>1087</v>
      </c>
      <c r="I519" s="52" t="s">
        <v>780</v>
      </c>
      <c r="J519" s="24" t="s">
        <v>497</v>
      </c>
      <c r="K519" s="52" t="s">
        <v>348</v>
      </c>
      <c r="L519" s="24" t="s">
        <v>298</v>
      </c>
      <c r="M519" s="24" t="s">
        <v>186</v>
      </c>
      <c r="N519" s="24"/>
      <c r="O519" s="24"/>
      <c r="P519" s="24"/>
      <c r="Q519" s="24"/>
      <c r="R519" s="24"/>
      <c r="S519" s="21"/>
      <c r="T519" s="24"/>
      <c r="U519" s="24"/>
      <c r="V519" s="24" t="s">
        <v>186</v>
      </c>
      <c r="W519" s="24"/>
      <c r="X519" s="24"/>
      <c r="Y519" s="28">
        <f t="shared" si="167"/>
        <v>1</v>
      </c>
      <c r="Z519" s="24"/>
      <c r="AA519" s="91"/>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t="s">
        <v>758</v>
      </c>
      <c r="BC519" s="24" t="s">
        <v>758</v>
      </c>
      <c r="BD519" s="24" t="s">
        <v>758</v>
      </c>
      <c r="BE519" s="24"/>
      <c r="BF519" s="24"/>
      <c r="BG519" s="24"/>
      <c r="BH519" s="24"/>
      <c r="BI519" s="24"/>
      <c r="BJ519" s="24"/>
      <c r="BK519" s="24">
        <v>2</v>
      </c>
      <c r="BL519" s="24">
        <v>2</v>
      </c>
      <c r="BM519" s="24">
        <v>2</v>
      </c>
      <c r="BN519" s="24">
        <v>2</v>
      </c>
      <c r="BO519" s="24">
        <v>2</v>
      </c>
      <c r="BP519" s="24">
        <v>2</v>
      </c>
      <c r="BQ519" s="24">
        <v>2</v>
      </c>
      <c r="BR519" s="24">
        <v>2</v>
      </c>
      <c r="BS519" s="24">
        <v>2</v>
      </c>
      <c r="BT519" s="24">
        <v>2</v>
      </c>
      <c r="BU519" s="24">
        <v>2</v>
      </c>
      <c r="BV519" s="24">
        <v>2</v>
      </c>
      <c r="BW519" s="24">
        <v>2</v>
      </c>
      <c r="BX519" s="24">
        <v>2</v>
      </c>
      <c r="BY519" s="24">
        <v>2</v>
      </c>
      <c r="BZ519" s="24">
        <v>2</v>
      </c>
      <c r="CA519" s="24">
        <v>2</v>
      </c>
      <c r="CB519" s="24">
        <v>2</v>
      </c>
      <c r="CC519" s="24">
        <v>2</v>
      </c>
      <c r="CD519" s="24">
        <v>2</v>
      </c>
      <c r="CE519" s="24">
        <v>2</v>
      </c>
      <c r="CF519" s="24">
        <v>2</v>
      </c>
      <c r="CG519" s="24">
        <v>2</v>
      </c>
      <c r="CH519" s="24">
        <v>2</v>
      </c>
      <c r="CI519" s="24">
        <v>2</v>
      </c>
      <c r="CJ519" s="24">
        <v>2</v>
      </c>
      <c r="CK519" s="24">
        <v>1</v>
      </c>
      <c r="CL519" s="24">
        <v>2</v>
      </c>
      <c r="CM519" s="57">
        <f>COUNTIF($BK519:$CL519,2)</f>
        <v>27</v>
      </c>
      <c r="CN519" s="67">
        <f t="shared" si="168"/>
        <v>0.9642857142857143</v>
      </c>
      <c r="CO519" s="57">
        <f t="shared" si="169"/>
        <v>1</v>
      </c>
      <c r="CP519" s="67">
        <f t="shared" si="170"/>
        <v>3.5714285714285712E-2</v>
      </c>
      <c r="CQ519" s="57">
        <f t="shared" si="171"/>
        <v>0</v>
      </c>
      <c r="CR519" s="67">
        <f t="shared" si="172"/>
        <v>0</v>
      </c>
      <c r="CS519" s="57">
        <f t="shared" si="173"/>
        <v>1.9642857142857142</v>
      </c>
      <c r="CT519" s="57" t="str">
        <f t="shared" si="159"/>
        <v>Đạt mục tiêu</v>
      </c>
    </row>
    <row r="520" spans="1:98" ht="57" hidden="1" customHeight="1">
      <c r="A520" s="21">
        <v>514</v>
      </c>
      <c r="B520" s="24"/>
      <c r="C520" s="182"/>
      <c r="D520" s="182"/>
      <c r="E520" s="182"/>
      <c r="F520" s="182"/>
      <c r="G520" s="20" t="s">
        <v>960</v>
      </c>
      <c r="H520" s="20" t="s">
        <v>1088</v>
      </c>
      <c r="I520" s="52" t="s">
        <v>780</v>
      </c>
      <c r="J520" s="24" t="s">
        <v>497</v>
      </c>
      <c r="K520" s="52" t="s">
        <v>348</v>
      </c>
      <c r="L520" s="24" t="s">
        <v>298</v>
      </c>
      <c r="M520" s="24" t="s">
        <v>186</v>
      </c>
      <c r="N520" s="24"/>
      <c r="O520" s="24"/>
      <c r="P520" s="24"/>
      <c r="Q520" s="24"/>
      <c r="R520" s="24"/>
      <c r="S520" s="21"/>
      <c r="T520" s="24"/>
      <c r="U520" s="24"/>
      <c r="V520" s="24"/>
      <c r="W520" s="24" t="s">
        <v>186</v>
      </c>
      <c r="X520" s="24"/>
      <c r="Y520" s="28">
        <f t="shared" si="167"/>
        <v>1</v>
      </c>
      <c r="Z520" s="24"/>
      <c r="AA520" s="91"/>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t="s">
        <v>758</v>
      </c>
      <c r="BF520" s="24" t="s">
        <v>758</v>
      </c>
      <c r="BG520" s="24" t="s">
        <v>758</v>
      </c>
      <c r="BH520" s="24"/>
      <c r="BI520" s="24"/>
      <c r="BJ520" s="24"/>
      <c r="BK520" s="24">
        <v>2</v>
      </c>
      <c r="BL520" s="24">
        <v>2</v>
      </c>
      <c r="BM520" s="24">
        <v>2</v>
      </c>
      <c r="BN520" s="24">
        <v>1</v>
      </c>
      <c r="BO520" s="24">
        <v>2</v>
      </c>
      <c r="BP520" s="24">
        <v>2</v>
      </c>
      <c r="BQ520" s="24">
        <v>2</v>
      </c>
      <c r="BR520" s="24">
        <v>2</v>
      </c>
      <c r="BS520" s="24">
        <v>2</v>
      </c>
      <c r="BT520" s="24">
        <v>2</v>
      </c>
      <c r="BU520" s="24">
        <v>2</v>
      </c>
      <c r="BV520" s="24">
        <v>2</v>
      </c>
      <c r="BW520" s="24">
        <v>2</v>
      </c>
      <c r="BX520" s="24">
        <v>2</v>
      </c>
      <c r="BY520" s="24">
        <v>2</v>
      </c>
      <c r="BZ520" s="24">
        <v>2</v>
      </c>
      <c r="CA520" s="24">
        <v>2</v>
      </c>
      <c r="CB520" s="24">
        <v>2</v>
      </c>
      <c r="CC520" s="24">
        <v>2</v>
      </c>
      <c r="CD520" s="24">
        <v>1</v>
      </c>
      <c r="CE520" s="24">
        <v>2</v>
      </c>
      <c r="CF520" s="24">
        <v>2</v>
      </c>
      <c r="CG520" s="24">
        <v>2</v>
      </c>
      <c r="CH520" s="24">
        <v>2</v>
      </c>
      <c r="CI520" s="24">
        <v>2</v>
      </c>
      <c r="CJ520" s="24">
        <v>2</v>
      </c>
      <c r="CK520" s="24">
        <v>1</v>
      </c>
      <c r="CL520" s="24">
        <v>2</v>
      </c>
      <c r="CM520" s="57">
        <f>COUNTIF($BK520:$CL520,2)</f>
        <v>25</v>
      </c>
      <c r="CN520" s="67">
        <f t="shared" si="168"/>
        <v>0.8928571428571429</v>
      </c>
      <c r="CO520" s="57">
        <f t="shared" si="169"/>
        <v>3</v>
      </c>
      <c r="CP520" s="67">
        <f t="shared" si="170"/>
        <v>0.10714285714285714</v>
      </c>
      <c r="CQ520" s="57">
        <f t="shared" si="171"/>
        <v>0</v>
      </c>
      <c r="CR520" s="67">
        <f t="shared" si="172"/>
        <v>0</v>
      </c>
      <c r="CS520" s="57">
        <f t="shared" si="173"/>
        <v>1.8928571428571428</v>
      </c>
      <c r="CT520" s="57" t="str">
        <f t="shared" si="159"/>
        <v>Đạt mục tiêu</v>
      </c>
    </row>
    <row r="521" spans="1:98" ht="68.25" hidden="1" customHeight="1">
      <c r="A521" s="21">
        <v>515</v>
      </c>
      <c r="B521" s="24">
        <v>568</v>
      </c>
      <c r="C521" s="50" t="s">
        <v>239</v>
      </c>
      <c r="D521" s="55" t="s">
        <v>12</v>
      </c>
      <c r="E521" s="50" t="s">
        <v>240</v>
      </c>
      <c r="F521" s="55" t="s">
        <v>12</v>
      </c>
      <c r="G521" s="50" t="s">
        <v>240</v>
      </c>
      <c r="H521" s="50" t="s">
        <v>240</v>
      </c>
      <c r="I521" s="52" t="s">
        <v>780</v>
      </c>
      <c r="J521" s="24" t="s">
        <v>497</v>
      </c>
      <c r="K521" s="52" t="s">
        <v>348</v>
      </c>
      <c r="L521" s="24" t="s">
        <v>298</v>
      </c>
      <c r="M521" s="24" t="s">
        <v>186</v>
      </c>
      <c r="N521" s="24"/>
      <c r="O521" s="24"/>
      <c r="P521" s="24"/>
      <c r="Q521" s="24"/>
      <c r="R521" s="24"/>
      <c r="S521" s="21"/>
      <c r="T521" s="24"/>
      <c r="U521" s="24"/>
      <c r="V521" s="24"/>
      <c r="W521" s="24"/>
      <c r="X521" s="24" t="s">
        <v>186</v>
      </c>
      <c r="Y521" s="28">
        <f t="shared" si="167"/>
        <v>1</v>
      </c>
      <c r="Z521" s="24"/>
      <c r="AA521" s="91"/>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t="s">
        <v>758</v>
      </c>
      <c r="BI521" s="24" t="s">
        <v>758</v>
      </c>
      <c r="BJ521" s="24" t="s">
        <v>758</v>
      </c>
      <c r="BK521" s="24">
        <v>2</v>
      </c>
      <c r="BL521" s="24">
        <v>2</v>
      </c>
      <c r="BM521" s="24">
        <v>2</v>
      </c>
      <c r="BN521" s="24">
        <v>2</v>
      </c>
      <c r="BO521" s="24">
        <v>2</v>
      </c>
      <c r="BP521" s="24">
        <v>2</v>
      </c>
      <c r="BQ521" s="24">
        <v>2</v>
      </c>
      <c r="BR521" s="24">
        <v>2</v>
      </c>
      <c r="BS521" s="24">
        <v>2</v>
      </c>
      <c r="BT521" s="24">
        <v>2</v>
      </c>
      <c r="BU521" s="24">
        <v>2</v>
      </c>
      <c r="BV521" s="24">
        <v>2</v>
      </c>
      <c r="BW521" s="24">
        <v>2</v>
      </c>
      <c r="BX521" s="24">
        <v>2</v>
      </c>
      <c r="BY521" s="24">
        <v>2</v>
      </c>
      <c r="BZ521" s="24">
        <v>2</v>
      </c>
      <c r="CA521" s="24">
        <v>2</v>
      </c>
      <c r="CB521" s="24">
        <v>2</v>
      </c>
      <c r="CC521" s="24">
        <v>2</v>
      </c>
      <c r="CD521" s="24">
        <v>2</v>
      </c>
      <c r="CE521" s="24">
        <v>2</v>
      </c>
      <c r="CF521" s="24">
        <v>2</v>
      </c>
      <c r="CG521" s="24">
        <v>2</v>
      </c>
      <c r="CH521" s="24">
        <v>2</v>
      </c>
      <c r="CI521" s="24">
        <v>2</v>
      </c>
      <c r="CJ521" s="24">
        <v>2</v>
      </c>
      <c r="CK521" s="24">
        <v>2</v>
      </c>
      <c r="CL521" s="24">
        <v>2</v>
      </c>
      <c r="CM521" s="57">
        <f>COUNTIF($BK521:$CL521,2)</f>
        <v>28</v>
      </c>
      <c r="CN521" s="67">
        <f t="shared" si="168"/>
        <v>1</v>
      </c>
      <c r="CO521" s="57">
        <f t="shared" si="169"/>
        <v>0</v>
      </c>
      <c r="CP521" s="67">
        <f t="shared" si="170"/>
        <v>0</v>
      </c>
      <c r="CQ521" s="57">
        <f t="shared" si="171"/>
        <v>0</v>
      </c>
      <c r="CR521" s="67">
        <f t="shared" si="172"/>
        <v>0</v>
      </c>
      <c r="CS521" s="57">
        <f t="shared" si="173"/>
        <v>2</v>
      </c>
      <c r="CT521" s="57" t="str">
        <f t="shared" si="159"/>
        <v>Đạt mục tiêu</v>
      </c>
    </row>
    <row r="522" spans="1:98" ht="15.75" hidden="1" customHeight="1">
      <c r="B522" s="28"/>
      <c r="C522" s="263" t="s">
        <v>373</v>
      </c>
      <c r="D522" s="264"/>
      <c r="E522" s="264"/>
      <c r="F522" s="264"/>
      <c r="G522" s="264"/>
      <c r="H522" s="264"/>
      <c r="I522" s="264"/>
      <c r="J522" s="264"/>
      <c r="K522" s="264"/>
      <c r="L522" s="265"/>
      <c r="M522" s="28">
        <f t="shared" ref="M522:Y522" si="174">SUM(M523:M528)</f>
        <v>459</v>
      </c>
      <c r="N522" s="28">
        <f t="shared" si="174"/>
        <v>50</v>
      </c>
      <c r="O522" s="28">
        <f t="shared" si="174"/>
        <v>46</v>
      </c>
      <c r="P522" s="28">
        <f t="shared" si="174"/>
        <v>36</v>
      </c>
      <c r="Q522" s="28">
        <f t="shared" si="174"/>
        <v>39</v>
      </c>
      <c r="R522" s="28">
        <f t="shared" si="174"/>
        <v>38</v>
      </c>
      <c r="S522" s="28">
        <f>SUM(S523:S528)</f>
        <v>36</v>
      </c>
      <c r="T522" s="28">
        <f t="shared" si="174"/>
        <v>45</v>
      </c>
      <c r="U522" s="28">
        <f t="shared" si="174"/>
        <v>47</v>
      </c>
      <c r="V522" s="28">
        <f t="shared" si="174"/>
        <v>38</v>
      </c>
      <c r="W522" s="28">
        <f t="shared" si="174"/>
        <v>42</v>
      </c>
      <c r="X522" s="28">
        <f t="shared" si="174"/>
        <v>42</v>
      </c>
      <c r="Y522" s="28">
        <f t="shared" si="174"/>
        <v>459</v>
      </c>
      <c r="Z522" s="28"/>
      <c r="AA522" s="95">
        <f t="shared" ref="AA522:BJ522" si="175">SUM(AA523:AA528)</f>
        <v>157</v>
      </c>
      <c r="AB522" s="28">
        <f>SUM(AB523:AB528)</f>
        <v>7</v>
      </c>
      <c r="AC522" s="28">
        <f t="shared" si="175"/>
        <v>6</v>
      </c>
      <c r="AD522" s="28">
        <f t="shared" si="175"/>
        <v>6</v>
      </c>
      <c r="AE522" s="28">
        <f>SUM(AE523:AE528)</f>
        <v>6</v>
      </c>
      <c r="AF522" s="28">
        <f>SUM(AF523:AF528)</f>
        <v>6</v>
      </c>
      <c r="AG522" s="28">
        <f t="shared" si="175"/>
        <v>6</v>
      </c>
      <c r="AH522" s="28">
        <f t="shared" si="175"/>
        <v>6</v>
      </c>
      <c r="AI522" s="28">
        <f t="shared" si="175"/>
        <v>5</v>
      </c>
      <c r="AJ522" s="28">
        <f t="shared" si="175"/>
        <v>6</v>
      </c>
      <c r="AK522" s="28">
        <f>SUM(AK523:AK528)</f>
        <v>6</v>
      </c>
      <c r="AL522" s="28">
        <f t="shared" si="175"/>
        <v>6</v>
      </c>
      <c r="AM522" s="28">
        <f t="shared" si="175"/>
        <v>5</v>
      </c>
      <c r="AN522" s="28">
        <f t="shared" si="175"/>
        <v>6</v>
      </c>
      <c r="AO522" s="28">
        <f t="shared" ref="AO522:AU522" si="176">SUM(AO523:AO528)</f>
        <v>5</v>
      </c>
      <c r="AP522" s="28">
        <f t="shared" si="176"/>
        <v>6</v>
      </c>
      <c r="AQ522" s="28">
        <f t="shared" si="176"/>
        <v>6</v>
      </c>
      <c r="AR522" s="28">
        <f t="shared" si="176"/>
        <v>5</v>
      </c>
      <c r="AS522" s="28">
        <f t="shared" si="176"/>
        <v>6</v>
      </c>
      <c r="AT522" s="28">
        <f t="shared" si="176"/>
        <v>6</v>
      </c>
      <c r="AU522" s="28">
        <f t="shared" si="176"/>
        <v>6</v>
      </c>
      <c r="AV522" s="28">
        <f t="shared" si="175"/>
        <v>5</v>
      </c>
      <c r="AW522" s="28">
        <f>SUM(AW523:AW528)</f>
        <v>5</v>
      </c>
      <c r="AX522" s="28">
        <f t="shared" si="175"/>
        <v>5</v>
      </c>
      <c r="AY522" s="28">
        <f>SUM(AY523:AY528)</f>
        <v>6</v>
      </c>
      <c r="AZ522" s="28">
        <f>SUM(AZ523:AZ528)</f>
        <v>5</v>
      </c>
      <c r="BA522" s="28">
        <f>SUM(BA523:BA528)</f>
        <v>6</v>
      </c>
      <c r="BB522" s="28">
        <f t="shared" si="175"/>
        <v>6</v>
      </c>
      <c r="BC522" s="28">
        <f t="shared" si="175"/>
        <v>6</v>
      </c>
      <c r="BD522" s="28">
        <f t="shared" si="175"/>
        <v>6</v>
      </c>
      <c r="BE522" s="28">
        <f t="shared" si="175"/>
        <v>6</v>
      </c>
      <c r="BF522" s="28">
        <f t="shared" si="175"/>
        <v>5</v>
      </c>
      <c r="BG522" s="28">
        <f t="shared" si="175"/>
        <v>6</v>
      </c>
      <c r="BH522" s="28">
        <f t="shared" si="175"/>
        <v>6</v>
      </c>
      <c r="BI522" s="28">
        <f t="shared" si="175"/>
        <v>6</v>
      </c>
      <c r="BJ522" s="28">
        <f t="shared" si="175"/>
        <v>6</v>
      </c>
      <c r="BK522" s="56"/>
      <c r="BL522" s="56"/>
      <c r="BM522" s="56"/>
      <c r="BN522" s="56"/>
      <c r="BO522" s="56"/>
      <c r="BP522" s="56"/>
      <c r="BQ522" s="56"/>
      <c r="BR522" s="56"/>
      <c r="BS522" s="56"/>
      <c r="BT522" s="56"/>
      <c r="BU522" s="56"/>
      <c r="BV522" s="56"/>
      <c r="BW522" s="56"/>
      <c r="BX522" s="56"/>
      <c r="BY522" s="56"/>
      <c r="BZ522" s="56"/>
      <c r="CA522" s="56"/>
      <c r="CB522" s="56"/>
      <c r="CC522" s="56"/>
      <c r="CD522" s="56"/>
      <c r="CE522" s="56"/>
      <c r="CF522" s="56"/>
      <c r="CG522" s="56"/>
      <c r="CH522" s="56"/>
      <c r="CI522" s="56"/>
      <c r="CJ522" s="56"/>
      <c r="CK522" s="56"/>
      <c r="CL522" s="56"/>
      <c r="CM522" s="2"/>
      <c r="CN522" s="2"/>
      <c r="CO522" s="2"/>
      <c r="CP522" s="2"/>
      <c r="CQ522" s="2"/>
      <c r="CR522" s="2"/>
      <c r="CS522" s="2"/>
      <c r="CT522" s="2"/>
    </row>
    <row r="523" spans="1:98" ht="15.75" hidden="1" customHeight="1">
      <c r="B523" s="28"/>
      <c r="C523" s="263" t="s">
        <v>325</v>
      </c>
      <c r="D523" s="264"/>
      <c r="E523" s="264"/>
      <c r="F523" s="264"/>
      <c r="G523" s="264"/>
      <c r="H523" s="264"/>
      <c r="I523" s="264"/>
      <c r="J523" s="264"/>
      <c r="K523" s="264"/>
      <c r="L523" s="265"/>
      <c r="M523" s="151">
        <f>COUNTIF(M$7:M$105,"x")</f>
        <v>89</v>
      </c>
      <c r="N523" s="78">
        <f t="shared" ref="N523:X523" si="177">COUNTIF(N$7:N$105,"x")</f>
        <v>13</v>
      </c>
      <c r="O523" s="78">
        <f t="shared" si="177"/>
        <v>13</v>
      </c>
      <c r="P523" s="78">
        <f t="shared" si="177"/>
        <v>6</v>
      </c>
      <c r="Q523" s="78">
        <f t="shared" si="177"/>
        <v>7</v>
      </c>
      <c r="R523" s="78">
        <f t="shared" si="177"/>
        <v>7</v>
      </c>
      <c r="S523" s="151">
        <f t="shared" si="177"/>
        <v>6</v>
      </c>
      <c r="T523" s="78">
        <f t="shared" si="177"/>
        <v>6</v>
      </c>
      <c r="U523" s="78">
        <f t="shared" si="177"/>
        <v>7</v>
      </c>
      <c r="V523" s="78">
        <f t="shared" si="177"/>
        <v>9</v>
      </c>
      <c r="W523" s="78">
        <f t="shared" si="177"/>
        <v>7</v>
      </c>
      <c r="X523" s="78">
        <f t="shared" si="177"/>
        <v>8</v>
      </c>
      <c r="Y523" s="28">
        <f t="shared" ref="Y523:Y528" si="178" xml:space="preserve"> SUM(N523:X523)</f>
        <v>89</v>
      </c>
      <c r="Z523" s="28"/>
      <c r="AA523" s="95">
        <v>26</v>
      </c>
      <c r="AB523" s="78">
        <f t="shared" ref="AB523:BJ523" si="179">COUNTIF(AB$7:AB$163,"HĐH")</f>
        <v>1</v>
      </c>
      <c r="AC523" s="78">
        <f t="shared" si="179"/>
        <v>1</v>
      </c>
      <c r="AD523" s="78">
        <f t="shared" si="179"/>
        <v>1</v>
      </c>
      <c r="AE523" s="78">
        <f t="shared" si="179"/>
        <v>1</v>
      </c>
      <c r="AF523" s="78">
        <f t="shared" si="179"/>
        <v>1</v>
      </c>
      <c r="AG523" s="78">
        <f t="shared" si="179"/>
        <v>1</v>
      </c>
      <c r="AH523" s="78">
        <f t="shared" si="179"/>
        <v>1</v>
      </c>
      <c r="AI523" s="78">
        <f t="shared" si="179"/>
        <v>0</v>
      </c>
      <c r="AJ523" s="78">
        <f t="shared" si="179"/>
        <v>1</v>
      </c>
      <c r="AK523" s="78">
        <f t="shared" si="179"/>
        <v>1</v>
      </c>
      <c r="AL523" s="78">
        <f t="shared" si="179"/>
        <v>1</v>
      </c>
      <c r="AM523" s="78">
        <f t="shared" si="179"/>
        <v>0</v>
      </c>
      <c r="AN523" s="78">
        <f t="shared" si="179"/>
        <v>1</v>
      </c>
      <c r="AO523" s="78">
        <f t="shared" si="179"/>
        <v>0</v>
      </c>
      <c r="AP523" s="78">
        <f t="shared" si="179"/>
        <v>1</v>
      </c>
      <c r="AQ523" s="78">
        <f t="shared" si="179"/>
        <v>1</v>
      </c>
      <c r="AR523" s="78">
        <f t="shared" si="179"/>
        <v>1</v>
      </c>
      <c r="AS523" s="78">
        <f t="shared" si="179"/>
        <v>1</v>
      </c>
      <c r="AT523" s="78">
        <f t="shared" si="179"/>
        <v>1</v>
      </c>
      <c r="AU523" s="78">
        <f t="shared" si="179"/>
        <v>1</v>
      </c>
      <c r="AV523" s="78">
        <f t="shared" si="179"/>
        <v>0</v>
      </c>
      <c r="AW523" s="78">
        <f t="shared" si="179"/>
        <v>0</v>
      </c>
      <c r="AX523" s="78">
        <f t="shared" si="179"/>
        <v>0</v>
      </c>
      <c r="AY523" s="78">
        <f t="shared" si="179"/>
        <v>1</v>
      </c>
      <c r="AZ523" s="78">
        <f t="shared" si="179"/>
        <v>0</v>
      </c>
      <c r="BA523" s="78">
        <f t="shared" si="179"/>
        <v>1</v>
      </c>
      <c r="BB523" s="78">
        <f t="shared" si="179"/>
        <v>1</v>
      </c>
      <c r="BC523" s="78">
        <f t="shared" si="179"/>
        <v>1</v>
      </c>
      <c r="BD523" s="78">
        <f t="shared" si="179"/>
        <v>1</v>
      </c>
      <c r="BE523" s="78">
        <f t="shared" si="179"/>
        <v>1</v>
      </c>
      <c r="BF523" s="78">
        <f t="shared" si="179"/>
        <v>0</v>
      </c>
      <c r="BG523" s="78">
        <f t="shared" si="179"/>
        <v>1</v>
      </c>
      <c r="BH523" s="78">
        <f t="shared" si="179"/>
        <v>1</v>
      </c>
      <c r="BI523" s="78">
        <f t="shared" si="179"/>
        <v>1</v>
      </c>
      <c r="BJ523" s="78">
        <f t="shared" si="179"/>
        <v>1</v>
      </c>
      <c r="BK523" s="79"/>
      <c r="BL523" s="79"/>
      <c r="BM523" s="79"/>
      <c r="BN523" s="79"/>
      <c r="BO523" s="79"/>
      <c r="BP523" s="79"/>
      <c r="BQ523" s="79"/>
      <c r="BR523" s="79"/>
      <c r="BS523" s="79"/>
      <c r="BT523" s="79"/>
      <c r="BU523" s="79"/>
      <c r="BV523" s="79"/>
      <c r="BW523" s="79"/>
      <c r="BX523" s="79"/>
      <c r="BY523" s="79"/>
      <c r="BZ523" s="79"/>
      <c r="CA523" s="79"/>
      <c r="CB523" s="79"/>
      <c r="CC523" s="79"/>
      <c r="CD523" s="79"/>
      <c r="CE523" s="79"/>
      <c r="CF523" s="79"/>
      <c r="CG523" s="79"/>
      <c r="CH523" s="79"/>
      <c r="CI523" s="79"/>
      <c r="CJ523" s="79"/>
      <c r="CK523" s="79"/>
      <c r="CL523" s="79"/>
      <c r="CM523" s="2"/>
      <c r="CN523" s="2"/>
      <c r="CO523" s="2"/>
      <c r="CP523" s="2"/>
      <c r="CQ523" s="2"/>
      <c r="CR523" s="2"/>
      <c r="CS523" s="2"/>
      <c r="CT523" s="2"/>
    </row>
    <row r="524" spans="1:98" ht="15.75" hidden="1" customHeight="1">
      <c r="A524" s="96" t="s">
        <v>1204</v>
      </c>
      <c r="B524" s="96"/>
      <c r="C524" s="272" t="s">
        <v>1226</v>
      </c>
      <c r="D524" s="273"/>
      <c r="E524" s="273"/>
      <c r="F524" s="273"/>
      <c r="G524" s="273"/>
      <c r="H524" s="273"/>
      <c r="I524" s="273"/>
      <c r="J524" s="273"/>
      <c r="K524" s="273"/>
      <c r="L524" s="274"/>
      <c r="M524" s="151">
        <f t="shared" ref="M524:X524" si="180">COUNTIF(M$106:M$163,"x")</f>
        <v>53</v>
      </c>
      <c r="N524" s="78">
        <f t="shared" si="180"/>
        <v>7</v>
      </c>
      <c r="O524" s="78">
        <f t="shared" si="180"/>
        <v>11</v>
      </c>
      <c r="P524" s="78">
        <f t="shared" si="180"/>
        <v>5</v>
      </c>
      <c r="Q524" s="78">
        <f t="shared" si="180"/>
        <v>4</v>
      </c>
      <c r="R524" s="78">
        <f t="shared" si="180"/>
        <v>2</v>
      </c>
      <c r="S524" s="151">
        <f t="shared" si="180"/>
        <v>7</v>
      </c>
      <c r="T524" s="78">
        <f t="shared" si="180"/>
        <v>4</v>
      </c>
      <c r="U524" s="78">
        <f t="shared" si="180"/>
        <v>3</v>
      </c>
      <c r="V524" s="78">
        <f t="shared" si="180"/>
        <v>3</v>
      </c>
      <c r="W524" s="78">
        <f t="shared" si="180"/>
        <v>3</v>
      </c>
      <c r="X524" s="78">
        <f t="shared" si="180"/>
        <v>4</v>
      </c>
      <c r="Y524" s="28">
        <f t="shared" si="178"/>
        <v>53</v>
      </c>
      <c r="Z524" s="97"/>
      <c r="AA524" s="95">
        <v>35</v>
      </c>
      <c r="AB524" s="78">
        <f t="shared" ref="AB524:BJ524" si="181">COUNTIF(AB$7:AB$105,"HĐH")</f>
        <v>1</v>
      </c>
      <c r="AC524" s="78">
        <f t="shared" si="181"/>
        <v>1</v>
      </c>
      <c r="AD524" s="78">
        <f t="shared" si="181"/>
        <v>1</v>
      </c>
      <c r="AE524" s="78">
        <f t="shared" si="181"/>
        <v>1</v>
      </c>
      <c r="AF524" s="78">
        <f t="shared" si="181"/>
        <v>1</v>
      </c>
      <c r="AG524" s="78">
        <f t="shared" si="181"/>
        <v>1</v>
      </c>
      <c r="AH524" s="78">
        <f t="shared" si="181"/>
        <v>1</v>
      </c>
      <c r="AI524" s="78">
        <f t="shared" si="181"/>
        <v>0</v>
      </c>
      <c r="AJ524" s="78">
        <f t="shared" si="181"/>
        <v>1</v>
      </c>
      <c r="AK524" s="78">
        <f t="shared" si="181"/>
        <v>1</v>
      </c>
      <c r="AL524" s="78">
        <f t="shared" si="181"/>
        <v>1</v>
      </c>
      <c r="AM524" s="78">
        <f t="shared" si="181"/>
        <v>0</v>
      </c>
      <c r="AN524" s="78">
        <f t="shared" si="181"/>
        <v>1</v>
      </c>
      <c r="AO524" s="78">
        <f t="shared" si="181"/>
        <v>0</v>
      </c>
      <c r="AP524" s="78">
        <f t="shared" si="181"/>
        <v>1</v>
      </c>
      <c r="AQ524" s="78">
        <f t="shared" si="181"/>
        <v>1</v>
      </c>
      <c r="AR524" s="78">
        <f t="shared" si="181"/>
        <v>1</v>
      </c>
      <c r="AS524" s="78">
        <f t="shared" si="181"/>
        <v>1</v>
      </c>
      <c r="AT524" s="78">
        <f t="shared" si="181"/>
        <v>1</v>
      </c>
      <c r="AU524" s="78">
        <f t="shared" si="181"/>
        <v>1</v>
      </c>
      <c r="AV524" s="78">
        <f t="shared" si="181"/>
        <v>0</v>
      </c>
      <c r="AW524" s="78">
        <f t="shared" si="181"/>
        <v>0</v>
      </c>
      <c r="AX524" s="78">
        <f t="shared" si="181"/>
        <v>0</v>
      </c>
      <c r="AY524" s="78">
        <f t="shared" si="181"/>
        <v>1</v>
      </c>
      <c r="AZ524" s="78">
        <f t="shared" si="181"/>
        <v>0</v>
      </c>
      <c r="BA524" s="78">
        <f t="shared" si="181"/>
        <v>1</v>
      </c>
      <c r="BB524" s="78">
        <f t="shared" si="181"/>
        <v>1</v>
      </c>
      <c r="BC524" s="78">
        <f t="shared" si="181"/>
        <v>1</v>
      </c>
      <c r="BD524" s="78">
        <f t="shared" si="181"/>
        <v>1</v>
      </c>
      <c r="BE524" s="78">
        <f t="shared" si="181"/>
        <v>1</v>
      </c>
      <c r="BF524" s="78">
        <f t="shared" si="181"/>
        <v>0</v>
      </c>
      <c r="BG524" s="78">
        <f t="shared" si="181"/>
        <v>1</v>
      </c>
      <c r="BH524" s="78">
        <f t="shared" si="181"/>
        <v>1</v>
      </c>
      <c r="BI524" s="78">
        <f t="shared" si="181"/>
        <v>1</v>
      </c>
      <c r="BJ524" s="78">
        <f t="shared" si="181"/>
        <v>1</v>
      </c>
    </row>
    <row r="525" spans="1:98" ht="15.75" hidden="1" customHeight="1">
      <c r="B525" s="28"/>
      <c r="C525" s="263" t="s">
        <v>326</v>
      </c>
      <c r="D525" s="264"/>
      <c r="E525" s="264"/>
      <c r="F525" s="264"/>
      <c r="G525" s="264"/>
      <c r="H525" s="264"/>
      <c r="I525" s="264"/>
      <c r="J525" s="264"/>
      <c r="K525" s="264"/>
      <c r="L525" s="265"/>
      <c r="M525" s="151">
        <f>COUNTIF(M$164:M$256,"x")</f>
        <v>68</v>
      </c>
      <c r="N525" s="151">
        <f t="shared" ref="N525:X525" si="182">COUNTIF(N$164:N$256,"x")</f>
        <v>5</v>
      </c>
      <c r="O525" s="151">
        <f t="shared" si="182"/>
        <v>5</v>
      </c>
      <c r="P525" s="151">
        <f t="shared" si="182"/>
        <v>5</v>
      </c>
      <c r="Q525" s="151">
        <f t="shared" si="182"/>
        <v>3</v>
      </c>
      <c r="R525" s="151">
        <f t="shared" si="182"/>
        <v>9</v>
      </c>
      <c r="S525" s="151">
        <f>COUNTIF(S$164:S$256,"x")</f>
        <v>4</v>
      </c>
      <c r="T525" s="151">
        <f t="shared" si="182"/>
        <v>8</v>
      </c>
      <c r="U525" s="151">
        <f t="shared" si="182"/>
        <v>7</v>
      </c>
      <c r="V525" s="151">
        <f t="shared" si="182"/>
        <v>5</v>
      </c>
      <c r="W525" s="151">
        <f t="shared" si="182"/>
        <v>10</v>
      </c>
      <c r="X525" s="151">
        <f t="shared" si="182"/>
        <v>7</v>
      </c>
      <c r="Y525" s="28">
        <f t="shared" si="178"/>
        <v>68</v>
      </c>
      <c r="Z525" s="28"/>
      <c r="AA525" s="95">
        <v>32</v>
      </c>
      <c r="AB525" s="78">
        <f t="shared" ref="AB525:BJ525" si="183">COUNTIF(AB$164:AB$256,"HĐH")</f>
        <v>1</v>
      </c>
      <c r="AC525" s="78">
        <f t="shared" si="183"/>
        <v>1</v>
      </c>
      <c r="AD525" s="78">
        <f t="shared" si="183"/>
        <v>1</v>
      </c>
      <c r="AE525" s="78">
        <f t="shared" si="183"/>
        <v>1</v>
      </c>
      <c r="AF525" s="78">
        <f t="shared" si="183"/>
        <v>2</v>
      </c>
      <c r="AG525" s="78">
        <f t="shared" si="183"/>
        <v>2</v>
      </c>
      <c r="AH525" s="78">
        <f t="shared" si="183"/>
        <v>1</v>
      </c>
      <c r="AI525" s="78">
        <f t="shared" si="183"/>
        <v>1</v>
      </c>
      <c r="AJ525" s="78">
        <f t="shared" si="183"/>
        <v>0</v>
      </c>
      <c r="AK525" s="78">
        <f t="shared" si="183"/>
        <v>1</v>
      </c>
      <c r="AL525" s="78">
        <f t="shared" si="183"/>
        <v>0</v>
      </c>
      <c r="AM525" s="78">
        <f t="shared" si="183"/>
        <v>1</v>
      </c>
      <c r="AN525" s="78">
        <f t="shared" si="183"/>
        <v>2</v>
      </c>
      <c r="AO525" s="78">
        <f t="shared" si="183"/>
        <v>2</v>
      </c>
      <c r="AP525" s="78">
        <f t="shared" si="183"/>
        <v>0</v>
      </c>
      <c r="AQ525" s="78">
        <f t="shared" si="183"/>
        <v>2</v>
      </c>
      <c r="AR525" s="78">
        <f t="shared" si="183"/>
        <v>1</v>
      </c>
      <c r="AS525" s="78">
        <f t="shared" si="183"/>
        <v>2</v>
      </c>
      <c r="AT525" s="78">
        <f t="shared" si="183"/>
        <v>0</v>
      </c>
      <c r="AU525" s="78">
        <f t="shared" si="183"/>
        <v>2</v>
      </c>
      <c r="AV525" s="78">
        <f t="shared" si="183"/>
        <v>2</v>
      </c>
      <c r="AW525" s="78">
        <f t="shared" si="183"/>
        <v>2</v>
      </c>
      <c r="AX525" s="78">
        <f t="shared" si="183"/>
        <v>2</v>
      </c>
      <c r="AY525" s="78">
        <f t="shared" si="183"/>
        <v>1</v>
      </c>
      <c r="AZ525" s="78">
        <f t="shared" si="183"/>
        <v>2</v>
      </c>
      <c r="BA525" s="78">
        <f t="shared" si="183"/>
        <v>1</v>
      </c>
      <c r="BB525" s="78">
        <f t="shared" si="183"/>
        <v>1</v>
      </c>
      <c r="BC525" s="78">
        <f t="shared" si="183"/>
        <v>2</v>
      </c>
      <c r="BD525" s="78">
        <f t="shared" si="183"/>
        <v>1</v>
      </c>
      <c r="BE525" s="78">
        <f t="shared" si="183"/>
        <v>2</v>
      </c>
      <c r="BF525" s="78">
        <f t="shared" si="183"/>
        <v>2</v>
      </c>
      <c r="BG525" s="78">
        <f t="shared" si="183"/>
        <v>2</v>
      </c>
      <c r="BH525" s="78">
        <f t="shared" si="183"/>
        <v>2</v>
      </c>
      <c r="BI525" s="78">
        <f t="shared" si="183"/>
        <v>1</v>
      </c>
      <c r="BJ525" s="78">
        <f t="shared" si="183"/>
        <v>0</v>
      </c>
      <c r="BK525" s="79"/>
      <c r="BL525" s="79"/>
      <c r="BM525" s="79"/>
      <c r="BN525" s="79"/>
      <c r="BO525" s="79"/>
      <c r="BP525" s="79"/>
      <c r="BQ525" s="79"/>
      <c r="BR525" s="79"/>
      <c r="BS525" s="79"/>
      <c r="BT525" s="79"/>
      <c r="BU525" s="79"/>
      <c r="BV525" s="79"/>
      <c r="BW525" s="79"/>
      <c r="BX525" s="79"/>
      <c r="BY525" s="79"/>
      <c r="BZ525" s="79"/>
      <c r="CA525" s="79"/>
      <c r="CB525" s="79"/>
      <c r="CC525" s="79"/>
      <c r="CD525" s="79"/>
      <c r="CE525" s="79"/>
      <c r="CF525" s="79"/>
      <c r="CG525" s="79"/>
      <c r="CH525" s="79"/>
      <c r="CI525" s="79"/>
      <c r="CJ525" s="79"/>
      <c r="CK525" s="79"/>
      <c r="CL525" s="79"/>
      <c r="CM525" s="2"/>
      <c r="CN525" s="2"/>
      <c r="CO525" s="2"/>
      <c r="CP525" s="2"/>
      <c r="CQ525" s="2"/>
      <c r="CR525" s="2"/>
      <c r="CS525" s="2"/>
      <c r="CT525" s="2"/>
    </row>
    <row r="526" spans="1:98" ht="15.75" hidden="1" customHeight="1">
      <c r="B526" s="28"/>
      <c r="C526" s="263" t="s">
        <v>327</v>
      </c>
      <c r="D526" s="264"/>
      <c r="E526" s="264"/>
      <c r="F526" s="264"/>
      <c r="G526" s="264"/>
      <c r="H526" s="264"/>
      <c r="I526" s="264"/>
      <c r="J526" s="264"/>
      <c r="K526" s="264"/>
      <c r="L526" s="265"/>
      <c r="M526" s="151">
        <f t="shared" ref="M526:X526" si="184">COUNTIF(M$257:M$363,"x")</f>
        <v>103</v>
      </c>
      <c r="N526" s="78">
        <f t="shared" si="184"/>
        <v>9</v>
      </c>
      <c r="O526" s="78">
        <f t="shared" si="184"/>
        <v>8</v>
      </c>
      <c r="P526" s="78">
        <f t="shared" si="184"/>
        <v>7</v>
      </c>
      <c r="Q526" s="78">
        <f t="shared" si="184"/>
        <v>8</v>
      </c>
      <c r="R526" s="78">
        <f t="shared" si="184"/>
        <v>7</v>
      </c>
      <c r="S526" s="151">
        <f t="shared" si="184"/>
        <v>7</v>
      </c>
      <c r="T526" s="78">
        <f t="shared" si="184"/>
        <v>13</v>
      </c>
      <c r="U526" s="78">
        <f t="shared" si="184"/>
        <v>14</v>
      </c>
      <c r="V526" s="78">
        <f t="shared" si="184"/>
        <v>9</v>
      </c>
      <c r="W526" s="78">
        <f t="shared" si="184"/>
        <v>12</v>
      </c>
      <c r="X526" s="78">
        <f t="shared" si="184"/>
        <v>9</v>
      </c>
      <c r="Y526" s="28">
        <f t="shared" si="178"/>
        <v>103</v>
      </c>
      <c r="Z526" s="28"/>
      <c r="AA526" s="95">
        <v>21</v>
      </c>
      <c r="AB526" s="78">
        <f t="shared" ref="AB526:BJ526" si="185">COUNTIF(AB$257:AB$363,"HĐH")</f>
        <v>1</v>
      </c>
      <c r="AC526" s="78">
        <f t="shared" si="185"/>
        <v>1</v>
      </c>
      <c r="AD526" s="78">
        <f t="shared" si="185"/>
        <v>1</v>
      </c>
      <c r="AE526" s="78">
        <f t="shared" si="185"/>
        <v>1</v>
      </c>
      <c r="AF526" s="78">
        <f t="shared" si="185"/>
        <v>1</v>
      </c>
      <c r="AG526" s="78">
        <f t="shared" si="185"/>
        <v>1</v>
      </c>
      <c r="AH526" s="78">
        <f t="shared" si="185"/>
        <v>1</v>
      </c>
      <c r="AI526" s="78">
        <f t="shared" si="185"/>
        <v>1</v>
      </c>
      <c r="AJ526" s="78">
        <f t="shared" si="185"/>
        <v>1</v>
      </c>
      <c r="AK526" s="78">
        <f t="shared" si="185"/>
        <v>1</v>
      </c>
      <c r="AL526" s="78">
        <f t="shared" si="185"/>
        <v>1</v>
      </c>
      <c r="AM526" s="78">
        <f t="shared" si="185"/>
        <v>1</v>
      </c>
      <c r="AN526" s="78">
        <f t="shared" si="185"/>
        <v>1</v>
      </c>
      <c r="AO526" s="78">
        <f t="shared" si="185"/>
        <v>1</v>
      </c>
      <c r="AP526" s="78">
        <f t="shared" si="185"/>
        <v>1</v>
      </c>
      <c r="AQ526" s="78">
        <f t="shared" si="185"/>
        <v>1</v>
      </c>
      <c r="AR526" s="78">
        <f t="shared" si="185"/>
        <v>1</v>
      </c>
      <c r="AS526" s="78">
        <f t="shared" si="185"/>
        <v>0</v>
      </c>
      <c r="AT526" s="78">
        <f t="shared" si="185"/>
        <v>1</v>
      </c>
      <c r="AU526" s="78">
        <f t="shared" si="185"/>
        <v>1</v>
      </c>
      <c r="AV526" s="78">
        <f t="shared" si="185"/>
        <v>1</v>
      </c>
      <c r="AW526" s="78">
        <f t="shared" si="185"/>
        <v>1</v>
      </c>
      <c r="AX526" s="78">
        <f t="shared" si="185"/>
        <v>1</v>
      </c>
      <c r="AY526" s="78">
        <f t="shared" si="185"/>
        <v>1</v>
      </c>
      <c r="AZ526" s="78">
        <f t="shared" si="185"/>
        <v>1</v>
      </c>
      <c r="BA526" s="78">
        <f t="shared" si="185"/>
        <v>1</v>
      </c>
      <c r="BB526" s="78">
        <f t="shared" si="185"/>
        <v>1</v>
      </c>
      <c r="BC526" s="78">
        <f t="shared" si="185"/>
        <v>1</v>
      </c>
      <c r="BD526" s="78">
        <f t="shared" si="185"/>
        <v>1</v>
      </c>
      <c r="BE526" s="78">
        <f t="shared" si="185"/>
        <v>1</v>
      </c>
      <c r="BF526" s="78">
        <f t="shared" si="185"/>
        <v>1</v>
      </c>
      <c r="BG526" s="78">
        <f t="shared" si="185"/>
        <v>1</v>
      </c>
      <c r="BH526" s="78">
        <f t="shared" si="185"/>
        <v>1</v>
      </c>
      <c r="BI526" s="78">
        <f t="shared" si="185"/>
        <v>1</v>
      </c>
      <c r="BJ526" s="78">
        <f t="shared" si="185"/>
        <v>1</v>
      </c>
      <c r="BK526" s="79"/>
      <c r="BL526" s="79"/>
      <c r="BM526" s="79"/>
      <c r="BN526" s="79"/>
      <c r="BO526" s="79"/>
      <c r="BP526" s="79"/>
      <c r="BQ526" s="79"/>
      <c r="BR526" s="79"/>
      <c r="BS526" s="79"/>
      <c r="BT526" s="79"/>
      <c r="BU526" s="79"/>
      <c r="BV526" s="79"/>
      <c r="BW526" s="79"/>
      <c r="BX526" s="79"/>
      <c r="BY526" s="79"/>
      <c r="BZ526" s="79"/>
      <c r="CA526" s="79"/>
      <c r="CB526" s="79"/>
      <c r="CC526" s="79"/>
      <c r="CD526" s="79"/>
      <c r="CE526" s="79"/>
      <c r="CF526" s="79"/>
      <c r="CG526" s="79"/>
      <c r="CH526" s="79"/>
      <c r="CI526" s="79"/>
      <c r="CJ526" s="79"/>
      <c r="CK526" s="79"/>
      <c r="CL526" s="79"/>
      <c r="CM526" s="2"/>
      <c r="CN526" s="2"/>
      <c r="CO526" s="2"/>
      <c r="CP526" s="2"/>
      <c r="CQ526" s="2"/>
      <c r="CR526" s="2"/>
      <c r="CS526" s="2"/>
      <c r="CT526" s="2"/>
    </row>
    <row r="527" spans="1:98" ht="15.75" hidden="1" customHeight="1">
      <c r="B527" s="28"/>
      <c r="C527" s="263" t="s">
        <v>328</v>
      </c>
      <c r="D527" s="264"/>
      <c r="E527" s="264"/>
      <c r="F527" s="264"/>
      <c r="G527" s="264"/>
      <c r="H527" s="264"/>
      <c r="I527" s="264"/>
      <c r="J527" s="264"/>
      <c r="K527" s="264"/>
      <c r="L527" s="265"/>
      <c r="M527" s="152">
        <f t="shared" ref="M527:X527" si="186">COUNTIF(M$364:M$415,"x")</f>
        <v>44</v>
      </c>
      <c r="N527" s="78">
        <f t="shared" si="186"/>
        <v>7</v>
      </c>
      <c r="O527" s="78">
        <f t="shared" si="186"/>
        <v>5</v>
      </c>
      <c r="P527" s="78">
        <f t="shared" si="186"/>
        <v>5</v>
      </c>
      <c r="Q527" s="78">
        <f t="shared" si="186"/>
        <v>5</v>
      </c>
      <c r="R527" s="78">
        <f t="shared" si="186"/>
        <v>1</v>
      </c>
      <c r="S527" s="152">
        <f t="shared" si="186"/>
        <v>7</v>
      </c>
      <c r="T527" s="78">
        <f t="shared" si="186"/>
        <v>2</v>
      </c>
      <c r="U527" s="78">
        <f t="shared" si="186"/>
        <v>3</v>
      </c>
      <c r="V527" s="78">
        <f t="shared" si="186"/>
        <v>2</v>
      </c>
      <c r="W527" s="78">
        <f t="shared" si="186"/>
        <v>3</v>
      </c>
      <c r="X527" s="78">
        <f t="shared" si="186"/>
        <v>4</v>
      </c>
      <c r="Y527" s="28">
        <f t="shared" si="178"/>
        <v>44</v>
      </c>
      <c r="Z527" s="28"/>
      <c r="AA527" s="95">
        <v>16</v>
      </c>
      <c r="AB527" s="78">
        <f t="shared" ref="AB527:BJ527" si="187">COUNTIF(AB$364:AB$415,"HĐH")</f>
        <v>1</v>
      </c>
      <c r="AC527" s="78">
        <f t="shared" si="187"/>
        <v>1</v>
      </c>
      <c r="AD527" s="78">
        <f t="shared" si="187"/>
        <v>1</v>
      </c>
      <c r="AE527" s="78">
        <f t="shared" si="187"/>
        <v>0</v>
      </c>
      <c r="AF527" s="78">
        <f t="shared" si="187"/>
        <v>0</v>
      </c>
      <c r="AG527" s="78">
        <f t="shared" si="187"/>
        <v>0</v>
      </c>
      <c r="AH527" s="78">
        <f t="shared" si="187"/>
        <v>1</v>
      </c>
      <c r="AI527" s="78">
        <f t="shared" si="187"/>
        <v>1</v>
      </c>
      <c r="AJ527" s="78">
        <f t="shared" si="187"/>
        <v>1</v>
      </c>
      <c r="AK527" s="78">
        <f t="shared" si="187"/>
        <v>0</v>
      </c>
      <c r="AL527" s="78">
        <f t="shared" si="187"/>
        <v>1</v>
      </c>
      <c r="AM527" s="78">
        <f t="shared" si="187"/>
        <v>1</v>
      </c>
      <c r="AN527" s="78">
        <f t="shared" si="187"/>
        <v>0</v>
      </c>
      <c r="AO527" s="78">
        <f t="shared" si="187"/>
        <v>0</v>
      </c>
      <c r="AP527" s="78">
        <f t="shared" si="187"/>
        <v>1</v>
      </c>
      <c r="AQ527" s="78">
        <f t="shared" si="187"/>
        <v>0</v>
      </c>
      <c r="AR527" s="78">
        <f t="shared" si="187"/>
        <v>0</v>
      </c>
      <c r="AS527" s="78">
        <f t="shared" si="187"/>
        <v>1</v>
      </c>
      <c r="AT527" s="78">
        <f t="shared" si="187"/>
        <v>1</v>
      </c>
      <c r="AU527" s="78">
        <f t="shared" si="187"/>
        <v>0</v>
      </c>
      <c r="AV527" s="78">
        <f t="shared" si="187"/>
        <v>1</v>
      </c>
      <c r="AW527" s="78">
        <f t="shared" si="187"/>
        <v>0</v>
      </c>
      <c r="AX527" s="78">
        <f t="shared" si="187"/>
        <v>1</v>
      </c>
      <c r="AY527" s="78">
        <f t="shared" si="187"/>
        <v>1</v>
      </c>
      <c r="AZ527" s="78">
        <f t="shared" si="187"/>
        <v>0</v>
      </c>
      <c r="BA527" s="78">
        <f t="shared" si="187"/>
        <v>0</v>
      </c>
      <c r="BB527" s="78">
        <f t="shared" si="187"/>
        <v>1</v>
      </c>
      <c r="BC527" s="78">
        <f t="shared" si="187"/>
        <v>0</v>
      </c>
      <c r="BD527" s="78">
        <f t="shared" si="187"/>
        <v>0</v>
      </c>
      <c r="BE527" s="78">
        <f t="shared" si="187"/>
        <v>0</v>
      </c>
      <c r="BF527" s="78">
        <f t="shared" si="187"/>
        <v>1</v>
      </c>
      <c r="BG527" s="78">
        <f t="shared" si="187"/>
        <v>0</v>
      </c>
      <c r="BH527" s="78">
        <f t="shared" si="187"/>
        <v>0</v>
      </c>
      <c r="BI527" s="78">
        <f t="shared" si="187"/>
        <v>1</v>
      </c>
      <c r="BJ527" s="78">
        <f t="shared" si="187"/>
        <v>1</v>
      </c>
      <c r="BK527" s="79"/>
      <c r="BL527" s="79"/>
      <c r="BM527" s="79"/>
      <c r="BN527" s="79"/>
      <c r="BO527" s="79"/>
      <c r="BP527" s="79"/>
      <c r="BQ527" s="79"/>
      <c r="BR527" s="79"/>
      <c r="BS527" s="79"/>
      <c r="BT527" s="79"/>
      <c r="BU527" s="79"/>
      <c r="BV527" s="79"/>
      <c r="BW527" s="79"/>
      <c r="BX527" s="79"/>
      <c r="BY527" s="79"/>
      <c r="BZ527" s="79"/>
      <c r="CA527" s="79"/>
      <c r="CB527" s="79"/>
      <c r="CC527" s="79"/>
      <c r="CD527" s="79"/>
      <c r="CE527" s="79"/>
      <c r="CF527" s="79"/>
      <c r="CG527" s="79"/>
      <c r="CH527" s="79"/>
      <c r="CI527" s="79"/>
      <c r="CJ527" s="79"/>
      <c r="CK527" s="79"/>
      <c r="CL527" s="79"/>
      <c r="CM527" s="2"/>
      <c r="CN527" s="2"/>
      <c r="CO527" s="2"/>
      <c r="CP527" s="2"/>
      <c r="CQ527" s="2"/>
      <c r="CR527" s="2"/>
      <c r="CS527" s="2"/>
      <c r="CT527" s="2"/>
    </row>
    <row r="528" spans="1:98" ht="15.75" hidden="1" customHeight="1">
      <c r="B528" s="28"/>
      <c r="C528" s="263" t="s">
        <v>329</v>
      </c>
      <c r="D528" s="264"/>
      <c r="E528" s="264"/>
      <c r="F528" s="264"/>
      <c r="G528" s="264"/>
      <c r="H528" s="264"/>
      <c r="I528" s="264"/>
      <c r="J528" s="264"/>
      <c r="K528" s="264"/>
      <c r="L528" s="265"/>
      <c r="M528" s="151">
        <f t="shared" ref="M528:X528" si="188">COUNTIF(M$416:M$521,"x")</f>
        <v>102</v>
      </c>
      <c r="N528" s="78">
        <f t="shared" si="188"/>
        <v>9</v>
      </c>
      <c r="O528" s="78">
        <f t="shared" si="188"/>
        <v>4</v>
      </c>
      <c r="P528" s="78">
        <f t="shared" si="188"/>
        <v>8</v>
      </c>
      <c r="Q528" s="78">
        <f t="shared" si="188"/>
        <v>12</v>
      </c>
      <c r="R528" s="78">
        <f t="shared" si="188"/>
        <v>12</v>
      </c>
      <c r="S528" s="151">
        <f t="shared" si="188"/>
        <v>5</v>
      </c>
      <c r="T528" s="78">
        <f t="shared" si="188"/>
        <v>12</v>
      </c>
      <c r="U528" s="78">
        <f t="shared" si="188"/>
        <v>13</v>
      </c>
      <c r="V528" s="78">
        <f t="shared" si="188"/>
        <v>10</v>
      </c>
      <c r="W528" s="78">
        <f t="shared" si="188"/>
        <v>7</v>
      </c>
      <c r="X528" s="78">
        <f t="shared" si="188"/>
        <v>10</v>
      </c>
      <c r="Y528" s="28">
        <f t="shared" si="178"/>
        <v>102</v>
      </c>
      <c r="Z528" s="28"/>
      <c r="AA528" s="95">
        <v>27</v>
      </c>
      <c r="AB528" s="78">
        <f t="shared" ref="AB528:BJ528" si="189">COUNTIF(AB$416:AB$521,"HĐH")</f>
        <v>2</v>
      </c>
      <c r="AC528" s="78">
        <f t="shared" si="189"/>
        <v>1</v>
      </c>
      <c r="AD528" s="78">
        <f t="shared" si="189"/>
        <v>1</v>
      </c>
      <c r="AE528" s="78">
        <f t="shared" si="189"/>
        <v>2</v>
      </c>
      <c r="AF528" s="78">
        <f t="shared" si="189"/>
        <v>1</v>
      </c>
      <c r="AG528" s="78">
        <f t="shared" si="189"/>
        <v>1</v>
      </c>
      <c r="AH528" s="78">
        <f t="shared" si="189"/>
        <v>1</v>
      </c>
      <c r="AI528" s="78">
        <f t="shared" si="189"/>
        <v>2</v>
      </c>
      <c r="AJ528" s="78">
        <f t="shared" si="189"/>
        <v>2</v>
      </c>
      <c r="AK528" s="78">
        <f t="shared" si="189"/>
        <v>2</v>
      </c>
      <c r="AL528" s="78">
        <f t="shared" si="189"/>
        <v>2</v>
      </c>
      <c r="AM528" s="78">
        <f t="shared" si="189"/>
        <v>2</v>
      </c>
      <c r="AN528" s="78">
        <f t="shared" si="189"/>
        <v>1</v>
      </c>
      <c r="AO528" s="78">
        <f t="shared" si="189"/>
        <v>2</v>
      </c>
      <c r="AP528" s="78">
        <f t="shared" si="189"/>
        <v>2</v>
      </c>
      <c r="AQ528" s="78">
        <f t="shared" si="189"/>
        <v>1</v>
      </c>
      <c r="AR528" s="78">
        <f t="shared" si="189"/>
        <v>1</v>
      </c>
      <c r="AS528" s="78">
        <f t="shared" si="189"/>
        <v>1</v>
      </c>
      <c r="AT528" s="78">
        <f t="shared" si="189"/>
        <v>2</v>
      </c>
      <c r="AU528" s="78">
        <f t="shared" si="189"/>
        <v>1</v>
      </c>
      <c r="AV528" s="78">
        <f t="shared" si="189"/>
        <v>1</v>
      </c>
      <c r="AW528" s="78">
        <f t="shared" si="189"/>
        <v>2</v>
      </c>
      <c r="AX528" s="78">
        <f t="shared" si="189"/>
        <v>1</v>
      </c>
      <c r="AY528" s="78">
        <f t="shared" si="189"/>
        <v>1</v>
      </c>
      <c r="AZ528" s="78">
        <f t="shared" si="189"/>
        <v>2</v>
      </c>
      <c r="BA528" s="78">
        <f t="shared" si="189"/>
        <v>2</v>
      </c>
      <c r="BB528" s="78">
        <f t="shared" si="189"/>
        <v>1</v>
      </c>
      <c r="BC528" s="78">
        <f t="shared" si="189"/>
        <v>1</v>
      </c>
      <c r="BD528" s="78">
        <f t="shared" si="189"/>
        <v>2</v>
      </c>
      <c r="BE528" s="78">
        <f t="shared" si="189"/>
        <v>1</v>
      </c>
      <c r="BF528" s="78">
        <f t="shared" si="189"/>
        <v>1</v>
      </c>
      <c r="BG528" s="78">
        <f t="shared" si="189"/>
        <v>1</v>
      </c>
      <c r="BH528" s="78">
        <f t="shared" si="189"/>
        <v>1</v>
      </c>
      <c r="BI528" s="78">
        <f t="shared" si="189"/>
        <v>1</v>
      </c>
      <c r="BJ528" s="78">
        <f t="shared" si="189"/>
        <v>2</v>
      </c>
      <c r="BK528" s="79"/>
      <c r="BL528" s="79"/>
      <c r="BM528" s="79"/>
      <c r="BN528" s="79"/>
      <c r="BO528" s="79"/>
      <c r="BP528" s="79"/>
      <c r="BQ528" s="79"/>
      <c r="BR528" s="79"/>
      <c r="BS528" s="79"/>
      <c r="BT528" s="79"/>
      <c r="BU528" s="79"/>
      <c r="BV528" s="79"/>
      <c r="BW528" s="79"/>
      <c r="BX528" s="79"/>
      <c r="BY528" s="79"/>
      <c r="BZ528" s="79"/>
      <c r="CA528" s="79"/>
      <c r="CB528" s="79"/>
      <c r="CC528" s="79"/>
      <c r="CD528" s="79"/>
      <c r="CE528" s="79"/>
      <c r="CF528" s="79"/>
      <c r="CG528" s="79"/>
      <c r="CH528" s="79"/>
      <c r="CI528" s="79"/>
      <c r="CJ528" s="79"/>
      <c r="CK528" s="79"/>
      <c r="CL528" s="79"/>
      <c r="CM528" s="2"/>
      <c r="CN528" s="2"/>
      <c r="CO528" s="2"/>
      <c r="CP528" s="2"/>
      <c r="CQ528" s="2"/>
      <c r="CR528" s="2"/>
      <c r="CS528" s="2"/>
      <c r="CT528" s="2"/>
    </row>
    <row r="529" spans="1:90" ht="15.75" hidden="1" customHeight="1">
      <c r="B529" s="28"/>
      <c r="C529" s="275"/>
      <c r="D529" s="264"/>
      <c r="E529" s="264"/>
      <c r="F529" s="264"/>
      <c r="G529" s="276"/>
      <c r="H529" s="276"/>
      <c r="I529" s="276"/>
      <c r="J529" s="276"/>
      <c r="K529" s="264"/>
      <c r="L529" s="264"/>
      <c r="AA529" s="91"/>
    </row>
    <row r="530" spans="1:90" s="2" customFormat="1" ht="28.5" customHeight="1">
      <c r="A530" s="266" t="s">
        <v>324</v>
      </c>
      <c r="B530" s="267"/>
      <c r="C530" s="266"/>
      <c r="D530" s="267"/>
      <c r="E530" s="267"/>
      <c r="F530" s="267"/>
      <c r="G530" s="266"/>
      <c r="H530" s="266"/>
      <c r="I530" s="266"/>
      <c r="J530" s="266"/>
      <c r="K530" s="267"/>
      <c r="L530" s="268"/>
      <c r="M530" s="24"/>
      <c r="N530" s="24"/>
      <c r="O530" s="24"/>
      <c r="P530" s="24"/>
      <c r="Q530" s="24"/>
      <c r="R530" s="24"/>
      <c r="S530" s="21"/>
      <c r="T530" s="24"/>
      <c r="U530" s="24"/>
      <c r="V530" s="24"/>
      <c r="W530" s="24"/>
      <c r="X530" s="24"/>
      <c r="Y530" s="24"/>
      <c r="Z530" s="24"/>
      <c r="AA530" s="136"/>
      <c r="AB530" s="28">
        <f>SUM(AB531:AB539)</f>
        <v>37</v>
      </c>
      <c r="AC530" s="28">
        <f>SUM(AC531:AC539)</f>
        <v>36</v>
      </c>
      <c r="AD530" s="28">
        <f>SUM(AD531:AD539)</f>
        <v>34</v>
      </c>
      <c r="AE530" s="28">
        <f>SUM(AE531:AE539)</f>
        <v>40</v>
      </c>
      <c r="AF530" s="28">
        <f>SUM(AF531:AF539)</f>
        <v>39</v>
      </c>
      <c r="AG530" s="28">
        <f t="shared" ref="AG530:BJ530" si="190">SUM(AG531:AG539)</f>
        <v>25</v>
      </c>
      <c r="AH530" s="28">
        <f t="shared" si="190"/>
        <v>26</v>
      </c>
      <c r="AI530" s="28">
        <f t="shared" si="190"/>
        <v>25</v>
      </c>
      <c r="AJ530" s="28">
        <f t="shared" si="190"/>
        <v>22</v>
      </c>
      <c r="AK530" s="28">
        <f>SUM(AK531:AK539)</f>
        <v>22</v>
      </c>
      <c r="AL530" s="28">
        <f>SUM(AL531:AL539)</f>
        <v>22</v>
      </c>
      <c r="AM530" s="28">
        <f t="shared" si="190"/>
        <v>23</v>
      </c>
      <c r="AN530" s="28">
        <f t="shared" si="190"/>
        <v>24</v>
      </c>
      <c r="AO530" s="28">
        <f t="shared" si="190"/>
        <v>24</v>
      </c>
      <c r="AP530" s="28">
        <f t="shared" si="190"/>
        <v>24</v>
      </c>
      <c r="AQ530" s="28">
        <f t="shared" si="190"/>
        <v>27</v>
      </c>
      <c r="AR530" s="28">
        <f t="shared" si="190"/>
        <v>31</v>
      </c>
      <c r="AS530" s="28">
        <f t="shared" si="190"/>
        <v>31</v>
      </c>
      <c r="AT530" s="28">
        <f t="shared" si="190"/>
        <v>26</v>
      </c>
      <c r="AU530" s="28">
        <f t="shared" si="190"/>
        <v>24</v>
      </c>
      <c r="AV530" s="28">
        <f t="shared" si="190"/>
        <v>27</v>
      </c>
      <c r="AW530" s="28">
        <f t="shared" si="190"/>
        <v>26</v>
      </c>
      <c r="AX530" s="28">
        <f t="shared" si="190"/>
        <v>30</v>
      </c>
      <c r="AY530" s="28">
        <f t="shared" si="190"/>
        <v>27</v>
      </c>
      <c r="AZ530" s="28">
        <f>SUM(AZ531:AZ539)</f>
        <v>29</v>
      </c>
      <c r="BA530" s="28">
        <f>SUM(BA531:BA539)</f>
        <v>27</v>
      </c>
      <c r="BB530" s="28">
        <f t="shared" si="190"/>
        <v>25</v>
      </c>
      <c r="BC530" s="28">
        <f t="shared" si="190"/>
        <v>26</v>
      </c>
      <c r="BD530" s="28">
        <f>SUM(BD531:BD539)</f>
        <v>26</v>
      </c>
      <c r="BE530" s="28">
        <f t="shared" si="190"/>
        <v>31</v>
      </c>
      <c r="BF530" s="28">
        <f t="shared" si="190"/>
        <v>27</v>
      </c>
      <c r="BG530" s="28">
        <f t="shared" si="190"/>
        <v>28</v>
      </c>
      <c r="BH530" s="28">
        <f t="shared" si="190"/>
        <v>26</v>
      </c>
      <c r="BI530" s="28">
        <f t="shared" si="190"/>
        <v>27</v>
      </c>
      <c r="BJ530" s="28">
        <f t="shared" si="190"/>
        <v>28</v>
      </c>
      <c r="BK530" s="56"/>
      <c r="BL530" s="56"/>
      <c r="BM530" s="56"/>
      <c r="BN530" s="56"/>
      <c r="BO530" s="56"/>
      <c r="BP530" s="56"/>
      <c r="BQ530" s="56"/>
      <c r="BR530" s="56"/>
      <c r="BS530" s="56"/>
      <c r="BT530" s="56"/>
      <c r="BU530" s="56"/>
      <c r="BV530" s="56"/>
      <c r="BW530" s="56"/>
      <c r="BX530" s="56"/>
      <c r="BY530" s="56"/>
      <c r="BZ530" s="56"/>
      <c r="CA530" s="56"/>
      <c r="CB530" s="56"/>
      <c r="CC530" s="56"/>
      <c r="CD530" s="56"/>
      <c r="CE530" s="56"/>
      <c r="CF530" s="56"/>
      <c r="CG530" s="56"/>
      <c r="CH530" s="56"/>
      <c r="CI530" s="56"/>
      <c r="CJ530" s="56"/>
      <c r="CK530" s="56"/>
      <c r="CL530" s="56"/>
    </row>
    <row r="531" spans="1:90" s="2" customFormat="1" ht="28.5" customHeight="1">
      <c r="A531" s="269" t="s">
        <v>374</v>
      </c>
      <c r="B531" s="270"/>
      <c r="C531" s="269"/>
      <c r="D531" s="270"/>
      <c r="E531" s="270"/>
      <c r="F531" s="270"/>
      <c r="G531" s="269"/>
      <c r="H531" s="269"/>
      <c r="I531" s="269"/>
      <c r="J531" s="269"/>
      <c r="K531" s="270"/>
      <c r="L531" s="271"/>
      <c r="M531" s="24"/>
      <c r="N531" s="24"/>
      <c r="O531" s="24"/>
      <c r="P531" s="24"/>
      <c r="Q531" s="24"/>
      <c r="R531" s="24"/>
      <c r="S531" s="21"/>
      <c r="T531" s="24"/>
      <c r="U531" s="24"/>
      <c r="V531" s="24"/>
      <c r="W531" s="24"/>
      <c r="X531" s="24"/>
      <c r="Y531" s="24"/>
      <c r="Z531" s="24"/>
      <c r="AA531" s="136"/>
      <c r="AB531" s="57">
        <f t="shared" ref="AB531:BJ531" si="191">COUNTIF(AB$7:AB$521,"ĐTT")</f>
        <v>3</v>
      </c>
      <c r="AC531" s="57">
        <f t="shared" si="191"/>
        <v>3</v>
      </c>
      <c r="AD531" s="57">
        <f t="shared" si="191"/>
        <v>3</v>
      </c>
      <c r="AE531" s="57">
        <f t="shared" si="191"/>
        <v>2</v>
      </c>
      <c r="AF531" s="57">
        <f t="shared" si="191"/>
        <v>2</v>
      </c>
      <c r="AG531" s="57">
        <f t="shared" si="191"/>
        <v>0</v>
      </c>
      <c r="AH531" s="57">
        <f t="shared" si="191"/>
        <v>0</v>
      </c>
      <c r="AI531" s="57">
        <f t="shared" si="191"/>
        <v>0</v>
      </c>
      <c r="AJ531" s="57">
        <f t="shared" si="191"/>
        <v>0</v>
      </c>
      <c r="AK531" s="57">
        <f t="shared" si="191"/>
        <v>0</v>
      </c>
      <c r="AL531" s="57">
        <f t="shared" si="191"/>
        <v>0</v>
      </c>
      <c r="AM531" s="57">
        <f t="shared" si="191"/>
        <v>0</v>
      </c>
      <c r="AN531" s="57">
        <f t="shared" si="191"/>
        <v>0</v>
      </c>
      <c r="AO531" s="57">
        <f t="shared" si="191"/>
        <v>0</v>
      </c>
      <c r="AP531" s="57">
        <f t="shared" si="191"/>
        <v>0</v>
      </c>
      <c r="AQ531" s="57">
        <f t="shared" si="191"/>
        <v>0</v>
      </c>
      <c r="AR531" s="57">
        <f t="shared" si="191"/>
        <v>2</v>
      </c>
      <c r="AS531" s="57">
        <f t="shared" si="191"/>
        <v>2</v>
      </c>
      <c r="AT531" s="57">
        <f t="shared" si="191"/>
        <v>2</v>
      </c>
      <c r="AU531" s="57">
        <f t="shared" si="191"/>
        <v>0</v>
      </c>
      <c r="AV531" s="57">
        <f t="shared" si="191"/>
        <v>0</v>
      </c>
      <c r="AW531" s="57">
        <f t="shared" si="191"/>
        <v>0</v>
      </c>
      <c r="AX531" s="57">
        <f t="shared" si="191"/>
        <v>0</v>
      </c>
      <c r="AY531" s="57">
        <f t="shared" si="191"/>
        <v>0</v>
      </c>
      <c r="AZ531" s="57">
        <f t="shared" si="191"/>
        <v>0</v>
      </c>
      <c r="BA531" s="57">
        <f t="shared" si="191"/>
        <v>0</v>
      </c>
      <c r="BB531" s="57">
        <f t="shared" si="191"/>
        <v>1</v>
      </c>
      <c r="BC531" s="57">
        <f t="shared" si="191"/>
        <v>1</v>
      </c>
      <c r="BD531" s="57">
        <f t="shared" si="191"/>
        <v>1</v>
      </c>
      <c r="BE531" s="57">
        <f t="shared" si="191"/>
        <v>2</v>
      </c>
      <c r="BF531" s="57">
        <f t="shared" si="191"/>
        <v>2</v>
      </c>
      <c r="BG531" s="57">
        <f t="shared" si="191"/>
        <v>2</v>
      </c>
      <c r="BH531" s="57">
        <f t="shared" si="191"/>
        <v>4</v>
      </c>
      <c r="BI531" s="57">
        <f t="shared" si="191"/>
        <v>4</v>
      </c>
      <c r="BJ531" s="57">
        <f t="shared" si="191"/>
        <v>4</v>
      </c>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row>
    <row r="532" spans="1:90" s="2" customFormat="1" ht="28.5" customHeight="1">
      <c r="A532" s="269" t="s">
        <v>375</v>
      </c>
      <c r="B532" s="270"/>
      <c r="C532" s="269"/>
      <c r="D532" s="270"/>
      <c r="E532" s="270"/>
      <c r="F532" s="270"/>
      <c r="G532" s="269"/>
      <c r="H532" s="269"/>
      <c r="I532" s="269"/>
      <c r="J532" s="269"/>
      <c r="K532" s="270"/>
      <c r="L532" s="271"/>
      <c r="M532" s="24"/>
      <c r="N532" s="24"/>
      <c r="O532" s="24"/>
      <c r="P532" s="24"/>
      <c r="Q532" s="24"/>
      <c r="R532" s="24"/>
      <c r="S532" s="21"/>
      <c r="T532" s="24"/>
      <c r="U532" s="24"/>
      <c r="V532" s="24"/>
      <c r="W532" s="24"/>
      <c r="X532" s="24"/>
      <c r="Y532" s="24"/>
      <c r="Z532" s="24"/>
      <c r="AA532" s="136"/>
      <c r="AB532" s="57">
        <f t="shared" ref="AB532:BJ532" si="192">COUNTIF(AB$7:AB$521,"TDS")</f>
        <v>3</v>
      </c>
      <c r="AC532" s="57">
        <f t="shared" si="192"/>
        <v>3</v>
      </c>
      <c r="AD532" s="57">
        <f t="shared" si="192"/>
        <v>3</v>
      </c>
      <c r="AE532" s="57">
        <f t="shared" si="192"/>
        <v>1</v>
      </c>
      <c r="AF532" s="57">
        <f t="shared" si="192"/>
        <v>1</v>
      </c>
      <c r="AG532" s="57">
        <f t="shared" si="192"/>
        <v>1</v>
      </c>
      <c r="AH532" s="57">
        <f t="shared" si="192"/>
        <v>1</v>
      </c>
      <c r="AI532" s="57">
        <f t="shared" si="192"/>
        <v>1</v>
      </c>
      <c r="AJ532" s="57">
        <f t="shared" si="192"/>
        <v>1</v>
      </c>
      <c r="AK532" s="57">
        <f t="shared" si="192"/>
        <v>1</v>
      </c>
      <c r="AL532" s="57">
        <f t="shared" si="192"/>
        <v>1</v>
      </c>
      <c r="AM532" s="57">
        <f t="shared" si="192"/>
        <v>1</v>
      </c>
      <c r="AN532" s="57">
        <f t="shared" si="192"/>
        <v>1</v>
      </c>
      <c r="AO532" s="57">
        <f t="shared" si="192"/>
        <v>1</v>
      </c>
      <c r="AP532" s="57">
        <f t="shared" si="192"/>
        <v>1</v>
      </c>
      <c r="AQ532" s="57">
        <f t="shared" si="192"/>
        <v>1</v>
      </c>
      <c r="AR532" s="57">
        <f t="shared" si="192"/>
        <v>1</v>
      </c>
      <c r="AS532" s="57">
        <f t="shared" si="192"/>
        <v>1</v>
      </c>
      <c r="AT532" s="57">
        <f t="shared" si="192"/>
        <v>1</v>
      </c>
      <c r="AU532" s="57">
        <f t="shared" si="192"/>
        <v>1</v>
      </c>
      <c r="AV532" s="57">
        <f t="shared" si="192"/>
        <v>1</v>
      </c>
      <c r="AW532" s="57">
        <f t="shared" si="192"/>
        <v>1</v>
      </c>
      <c r="AX532" s="57">
        <f t="shared" si="192"/>
        <v>1</v>
      </c>
      <c r="AY532" s="57">
        <f t="shared" si="192"/>
        <v>1</v>
      </c>
      <c r="AZ532" s="57">
        <f t="shared" si="192"/>
        <v>1</v>
      </c>
      <c r="BA532" s="57">
        <f t="shared" si="192"/>
        <v>1</v>
      </c>
      <c r="BB532" s="57">
        <f t="shared" si="192"/>
        <v>1</v>
      </c>
      <c r="BC532" s="57">
        <f t="shared" si="192"/>
        <v>1</v>
      </c>
      <c r="BD532" s="57">
        <f t="shared" si="192"/>
        <v>1</v>
      </c>
      <c r="BE532" s="57">
        <f t="shared" si="192"/>
        <v>1</v>
      </c>
      <c r="BF532" s="57">
        <f t="shared" si="192"/>
        <v>1</v>
      </c>
      <c r="BG532" s="57">
        <f t="shared" si="192"/>
        <v>1</v>
      </c>
      <c r="BH532" s="57">
        <f t="shared" si="192"/>
        <v>1</v>
      </c>
      <c r="BI532" s="57">
        <f t="shared" si="192"/>
        <v>1</v>
      </c>
      <c r="BJ532" s="57">
        <f t="shared" si="192"/>
        <v>1</v>
      </c>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row>
    <row r="533" spans="1:90" s="2" customFormat="1" ht="28.5" customHeight="1">
      <c r="A533" s="269" t="s">
        <v>376</v>
      </c>
      <c r="B533" s="270"/>
      <c r="C533" s="269"/>
      <c r="D533" s="270"/>
      <c r="E533" s="270"/>
      <c r="F533" s="270"/>
      <c r="G533" s="269"/>
      <c r="H533" s="269"/>
      <c r="I533" s="269"/>
      <c r="J533" s="269"/>
      <c r="K533" s="270"/>
      <c r="L533" s="271"/>
      <c r="M533" s="24"/>
      <c r="N533" s="24"/>
      <c r="O533" s="24"/>
      <c r="P533" s="24"/>
      <c r="Q533" s="24"/>
      <c r="R533" s="24"/>
      <c r="S533" s="155"/>
      <c r="T533" s="24"/>
      <c r="U533" s="24"/>
      <c r="V533" s="24"/>
      <c r="W533" s="24"/>
      <c r="X533" s="24"/>
      <c r="Y533" s="24"/>
      <c r="Z533" s="24"/>
      <c r="AA533" s="136"/>
      <c r="AB533" s="57">
        <f t="shared" ref="AB533:BJ533" si="193">COUNTIF(AB$7:AB$521,"HĐG")</f>
        <v>4</v>
      </c>
      <c r="AC533" s="57">
        <f t="shared" si="193"/>
        <v>4</v>
      </c>
      <c r="AD533" s="57">
        <f t="shared" si="193"/>
        <v>3</v>
      </c>
      <c r="AE533" s="57">
        <f t="shared" si="193"/>
        <v>6</v>
      </c>
      <c r="AF533" s="57">
        <f t="shared" si="193"/>
        <v>7</v>
      </c>
      <c r="AG533" s="57">
        <f t="shared" si="193"/>
        <v>1</v>
      </c>
      <c r="AH533" s="57">
        <f t="shared" si="193"/>
        <v>1</v>
      </c>
      <c r="AI533" s="57">
        <f t="shared" si="193"/>
        <v>1</v>
      </c>
      <c r="AJ533" s="57">
        <f t="shared" si="193"/>
        <v>3</v>
      </c>
      <c r="AK533" s="57">
        <f t="shared" si="193"/>
        <v>3</v>
      </c>
      <c r="AL533" s="57">
        <f t="shared" si="193"/>
        <v>3</v>
      </c>
      <c r="AM533" s="57">
        <f t="shared" si="193"/>
        <v>4</v>
      </c>
      <c r="AN533" s="57">
        <f t="shared" si="193"/>
        <v>3</v>
      </c>
      <c r="AO533" s="57">
        <f t="shared" si="193"/>
        <v>4</v>
      </c>
      <c r="AP533" s="57">
        <f t="shared" si="193"/>
        <v>3</v>
      </c>
      <c r="AQ533" s="57">
        <f t="shared" si="193"/>
        <v>3</v>
      </c>
      <c r="AR533" s="57">
        <f t="shared" si="193"/>
        <v>8</v>
      </c>
      <c r="AS533" s="57">
        <f t="shared" si="193"/>
        <v>8</v>
      </c>
      <c r="AT533" s="57">
        <f t="shared" si="193"/>
        <v>5</v>
      </c>
      <c r="AU533" s="57">
        <f t="shared" si="193"/>
        <v>5</v>
      </c>
      <c r="AV533" s="57">
        <f t="shared" si="193"/>
        <v>6</v>
      </c>
      <c r="AW533" s="57">
        <f t="shared" si="193"/>
        <v>6</v>
      </c>
      <c r="AX533" s="57">
        <f t="shared" si="193"/>
        <v>5</v>
      </c>
      <c r="AY533" s="57">
        <f t="shared" si="193"/>
        <v>4</v>
      </c>
      <c r="AZ533" s="57">
        <f t="shared" si="193"/>
        <v>5</v>
      </c>
      <c r="BA533" s="57">
        <f t="shared" si="193"/>
        <v>4</v>
      </c>
      <c r="BB533" s="57">
        <f t="shared" si="193"/>
        <v>3</v>
      </c>
      <c r="BC533" s="57">
        <f t="shared" si="193"/>
        <v>3</v>
      </c>
      <c r="BD533" s="57">
        <f t="shared" si="193"/>
        <v>4</v>
      </c>
      <c r="BE533" s="57">
        <f t="shared" si="193"/>
        <v>2</v>
      </c>
      <c r="BF533" s="57">
        <f t="shared" si="193"/>
        <v>2</v>
      </c>
      <c r="BG533" s="57">
        <f t="shared" si="193"/>
        <v>2</v>
      </c>
      <c r="BH533" s="57">
        <f t="shared" si="193"/>
        <v>4</v>
      </c>
      <c r="BI533" s="57">
        <f t="shared" si="193"/>
        <v>4</v>
      </c>
      <c r="BJ533" s="57">
        <f t="shared" si="193"/>
        <v>6</v>
      </c>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row>
    <row r="534" spans="1:90" s="2" customFormat="1" ht="27.75" customHeight="1">
      <c r="A534" s="269" t="s">
        <v>377</v>
      </c>
      <c r="B534" s="270"/>
      <c r="C534" s="269"/>
      <c r="D534" s="270"/>
      <c r="E534" s="270"/>
      <c r="F534" s="270"/>
      <c r="G534" s="269"/>
      <c r="H534" s="269"/>
      <c r="I534" s="269"/>
      <c r="J534" s="269"/>
      <c r="K534" s="270"/>
      <c r="L534" s="271"/>
      <c r="M534" s="24"/>
      <c r="N534" s="24"/>
      <c r="O534" s="24"/>
      <c r="P534" s="24"/>
      <c r="Q534" s="24"/>
      <c r="R534" s="24"/>
      <c r="S534" s="155"/>
      <c r="T534" s="24"/>
      <c r="U534" s="24"/>
      <c r="V534" s="24"/>
      <c r="W534" s="24"/>
      <c r="X534" s="24"/>
      <c r="Y534" s="24"/>
      <c r="Z534" s="24"/>
      <c r="AA534" s="136"/>
      <c r="AB534" s="57">
        <f t="shared" ref="AB534:BJ534" si="194">COUNTIF(AB$7:AB$521,"HĐNT")</f>
        <v>1</v>
      </c>
      <c r="AC534" s="57">
        <f t="shared" si="194"/>
        <v>2</v>
      </c>
      <c r="AD534" s="57">
        <f t="shared" si="194"/>
        <v>3</v>
      </c>
      <c r="AE534" s="57">
        <f t="shared" si="194"/>
        <v>5</v>
      </c>
      <c r="AF534" s="57">
        <f t="shared" si="194"/>
        <v>5</v>
      </c>
      <c r="AG534" s="57">
        <f t="shared" si="194"/>
        <v>3</v>
      </c>
      <c r="AH534" s="57">
        <f t="shared" si="194"/>
        <v>3</v>
      </c>
      <c r="AI534" s="57">
        <f t="shared" si="194"/>
        <v>3</v>
      </c>
      <c r="AJ534" s="57">
        <f t="shared" si="194"/>
        <v>1</v>
      </c>
      <c r="AK534" s="57">
        <f t="shared" si="194"/>
        <v>1</v>
      </c>
      <c r="AL534" s="57">
        <f t="shared" si="194"/>
        <v>1</v>
      </c>
      <c r="AM534" s="57">
        <f t="shared" si="194"/>
        <v>1</v>
      </c>
      <c r="AN534" s="57">
        <f t="shared" si="194"/>
        <v>3</v>
      </c>
      <c r="AO534" s="57">
        <f t="shared" si="194"/>
        <v>3</v>
      </c>
      <c r="AP534" s="57">
        <f t="shared" si="194"/>
        <v>3</v>
      </c>
      <c r="AQ534" s="57">
        <f t="shared" si="194"/>
        <v>4</v>
      </c>
      <c r="AR534" s="57">
        <f t="shared" si="194"/>
        <v>2</v>
      </c>
      <c r="AS534" s="57">
        <f t="shared" si="194"/>
        <v>2</v>
      </c>
      <c r="AT534" s="57">
        <f t="shared" si="194"/>
        <v>5</v>
      </c>
      <c r="AU534" s="57">
        <f t="shared" si="194"/>
        <v>5</v>
      </c>
      <c r="AV534" s="57">
        <f t="shared" si="194"/>
        <v>5</v>
      </c>
      <c r="AW534" s="57">
        <f t="shared" si="194"/>
        <v>5</v>
      </c>
      <c r="AX534" s="57">
        <f t="shared" si="194"/>
        <v>7</v>
      </c>
      <c r="AY534" s="57">
        <f t="shared" si="194"/>
        <v>7</v>
      </c>
      <c r="AZ534" s="57">
        <f t="shared" si="194"/>
        <v>7</v>
      </c>
      <c r="BA534" s="57">
        <f t="shared" si="194"/>
        <v>7</v>
      </c>
      <c r="BB534" s="57">
        <f t="shared" si="194"/>
        <v>6</v>
      </c>
      <c r="BC534" s="57">
        <f t="shared" si="194"/>
        <v>5</v>
      </c>
      <c r="BD534" s="57">
        <f t="shared" si="194"/>
        <v>5</v>
      </c>
      <c r="BE534" s="57">
        <f t="shared" si="194"/>
        <v>5</v>
      </c>
      <c r="BF534" s="57">
        <f t="shared" si="194"/>
        <v>5</v>
      </c>
      <c r="BG534" s="57">
        <f t="shared" si="194"/>
        <v>5</v>
      </c>
      <c r="BH534" s="57">
        <f t="shared" si="194"/>
        <v>5</v>
      </c>
      <c r="BI534" s="57">
        <f t="shared" si="194"/>
        <v>5</v>
      </c>
      <c r="BJ534" s="57">
        <f t="shared" si="194"/>
        <v>5</v>
      </c>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row>
    <row r="535" spans="1:90" s="2" customFormat="1" ht="26.25" customHeight="1">
      <c r="A535" s="269" t="s">
        <v>378</v>
      </c>
      <c r="B535" s="270"/>
      <c r="C535" s="269"/>
      <c r="D535" s="270"/>
      <c r="E535" s="270"/>
      <c r="F535" s="270"/>
      <c r="G535" s="269"/>
      <c r="H535" s="269"/>
      <c r="I535" s="269"/>
      <c r="J535" s="269"/>
      <c r="K535" s="270"/>
      <c r="L535" s="271"/>
      <c r="M535" s="24"/>
      <c r="N535" s="24"/>
      <c r="O535" s="24"/>
      <c r="P535" s="24"/>
      <c r="Q535" s="24"/>
      <c r="R535" s="24"/>
      <c r="S535" s="155"/>
      <c r="T535" s="24"/>
      <c r="U535" s="24"/>
      <c r="V535" s="24"/>
      <c r="W535" s="24"/>
      <c r="X535" s="24"/>
      <c r="Y535" s="24"/>
      <c r="Z535" s="24"/>
      <c r="AA535" s="136"/>
      <c r="AB535" s="57">
        <f t="shared" ref="AB535:BJ535" si="195">COUNTIF(AB$7:AB$521,"VS-AN")</f>
        <v>6</v>
      </c>
      <c r="AC535" s="57">
        <f t="shared" si="195"/>
        <v>6</v>
      </c>
      <c r="AD535" s="57">
        <f t="shared" si="195"/>
        <v>6</v>
      </c>
      <c r="AE535" s="57">
        <f t="shared" si="195"/>
        <v>9</v>
      </c>
      <c r="AF535" s="57">
        <f t="shared" si="195"/>
        <v>8</v>
      </c>
      <c r="AG535" s="57">
        <f t="shared" si="195"/>
        <v>3</v>
      </c>
      <c r="AH535" s="57">
        <f t="shared" si="195"/>
        <v>3</v>
      </c>
      <c r="AI535" s="57">
        <f t="shared" si="195"/>
        <v>3</v>
      </c>
      <c r="AJ535" s="57">
        <f t="shared" si="195"/>
        <v>2</v>
      </c>
      <c r="AK535" s="57">
        <f t="shared" si="195"/>
        <v>2</v>
      </c>
      <c r="AL535" s="57">
        <f t="shared" si="195"/>
        <v>2</v>
      </c>
      <c r="AM535" s="57">
        <f t="shared" si="195"/>
        <v>2</v>
      </c>
      <c r="AN535" s="57">
        <f t="shared" si="195"/>
        <v>4</v>
      </c>
      <c r="AO535" s="57">
        <f t="shared" si="195"/>
        <v>4</v>
      </c>
      <c r="AP535" s="57">
        <f t="shared" si="195"/>
        <v>4</v>
      </c>
      <c r="AQ535" s="57">
        <f t="shared" si="195"/>
        <v>4</v>
      </c>
      <c r="AR535" s="57">
        <f t="shared" si="195"/>
        <v>4</v>
      </c>
      <c r="AS535" s="57">
        <f t="shared" si="195"/>
        <v>4</v>
      </c>
      <c r="AT535" s="57">
        <f t="shared" si="195"/>
        <v>2</v>
      </c>
      <c r="AU535" s="57">
        <f t="shared" si="195"/>
        <v>2</v>
      </c>
      <c r="AV535" s="57">
        <f t="shared" si="195"/>
        <v>2</v>
      </c>
      <c r="AW535" s="57">
        <f t="shared" si="195"/>
        <v>2</v>
      </c>
      <c r="AX535" s="57">
        <f t="shared" si="195"/>
        <v>2</v>
      </c>
      <c r="AY535" s="57">
        <f t="shared" si="195"/>
        <v>2</v>
      </c>
      <c r="AZ535" s="57">
        <f t="shared" si="195"/>
        <v>2</v>
      </c>
      <c r="BA535" s="57">
        <f t="shared" si="195"/>
        <v>2</v>
      </c>
      <c r="BB535" s="57">
        <f t="shared" si="195"/>
        <v>2</v>
      </c>
      <c r="BC535" s="57">
        <f t="shared" si="195"/>
        <v>2</v>
      </c>
      <c r="BD535" s="57">
        <f t="shared" si="195"/>
        <v>2</v>
      </c>
      <c r="BE535" s="57">
        <f t="shared" si="195"/>
        <v>2</v>
      </c>
      <c r="BF535" s="57">
        <f t="shared" si="195"/>
        <v>2</v>
      </c>
      <c r="BG535" s="57">
        <f t="shared" si="195"/>
        <v>2</v>
      </c>
      <c r="BH535" s="57">
        <f t="shared" si="195"/>
        <v>1</v>
      </c>
      <c r="BI535" s="57">
        <f t="shared" si="195"/>
        <v>1</v>
      </c>
      <c r="BJ535" s="57">
        <f t="shared" si="195"/>
        <v>1</v>
      </c>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row>
    <row r="536" spans="1:90" s="2" customFormat="1" ht="28.5" customHeight="1">
      <c r="A536" s="269" t="s">
        <v>379</v>
      </c>
      <c r="B536" s="270"/>
      <c r="C536" s="269"/>
      <c r="D536" s="270"/>
      <c r="E536" s="270"/>
      <c r="F536" s="270"/>
      <c r="G536" s="269"/>
      <c r="H536" s="269"/>
      <c r="I536" s="269"/>
      <c r="J536" s="269"/>
      <c r="K536" s="270"/>
      <c r="L536" s="271"/>
      <c r="M536" s="24"/>
      <c r="N536" s="24"/>
      <c r="O536" s="24"/>
      <c r="P536" s="24"/>
      <c r="Q536" s="24"/>
      <c r="R536" s="24"/>
      <c r="S536" s="21"/>
      <c r="T536" s="24"/>
      <c r="U536" s="24"/>
      <c r="V536" s="24"/>
      <c r="W536" s="24"/>
      <c r="X536" s="24"/>
      <c r="Y536" s="24"/>
      <c r="Z536" s="24"/>
      <c r="AA536" s="136"/>
      <c r="AB536" s="57">
        <f t="shared" ref="AB536:BJ536" si="196">COUNTIF(AB$7:AB$521,"HĐC")</f>
        <v>14</v>
      </c>
      <c r="AC536" s="57">
        <f t="shared" si="196"/>
        <v>13</v>
      </c>
      <c r="AD536" s="57">
        <f t="shared" si="196"/>
        <v>11</v>
      </c>
      <c r="AE536" s="57">
        <f t="shared" si="196"/>
        <v>12</v>
      </c>
      <c r="AF536" s="57">
        <f t="shared" si="196"/>
        <v>11</v>
      </c>
      <c r="AG536" s="57">
        <f t="shared" si="196"/>
        <v>12</v>
      </c>
      <c r="AH536" s="57">
        <f t="shared" si="196"/>
        <v>13</v>
      </c>
      <c r="AI536" s="57">
        <f t="shared" si="196"/>
        <v>12</v>
      </c>
      <c r="AJ536" s="57">
        <f t="shared" si="196"/>
        <v>10</v>
      </c>
      <c r="AK536" s="57">
        <f t="shared" si="196"/>
        <v>10</v>
      </c>
      <c r="AL536" s="57">
        <f t="shared" si="196"/>
        <v>10</v>
      </c>
      <c r="AM536" s="57">
        <f t="shared" si="196"/>
        <v>10</v>
      </c>
      <c r="AN536" s="57">
        <f t="shared" si="196"/>
        <v>8</v>
      </c>
      <c r="AO536" s="57">
        <f t="shared" si="196"/>
        <v>7</v>
      </c>
      <c r="AP536" s="57">
        <f t="shared" si="196"/>
        <v>7</v>
      </c>
      <c r="AQ536" s="57">
        <f t="shared" si="196"/>
        <v>9</v>
      </c>
      <c r="AR536" s="57">
        <f t="shared" si="196"/>
        <v>10</v>
      </c>
      <c r="AS536" s="57">
        <f t="shared" si="196"/>
        <v>9</v>
      </c>
      <c r="AT536" s="57">
        <f t="shared" si="196"/>
        <v>6</v>
      </c>
      <c r="AU536" s="57">
        <f t="shared" si="196"/>
        <v>6</v>
      </c>
      <c r="AV536" s="57">
        <f t="shared" si="196"/>
        <v>8</v>
      </c>
      <c r="AW536" s="57">
        <f t="shared" si="196"/>
        <v>7</v>
      </c>
      <c r="AX536" s="57">
        <f t="shared" si="196"/>
        <v>9</v>
      </c>
      <c r="AY536" s="57">
        <f t="shared" si="196"/>
        <v>7</v>
      </c>
      <c r="AZ536" s="57">
        <f t="shared" si="196"/>
        <v>8</v>
      </c>
      <c r="BA536" s="57">
        <f t="shared" si="196"/>
        <v>7</v>
      </c>
      <c r="BB536" s="57">
        <f t="shared" si="196"/>
        <v>7</v>
      </c>
      <c r="BC536" s="57">
        <f t="shared" si="196"/>
        <v>9</v>
      </c>
      <c r="BD536" s="57">
        <f t="shared" si="196"/>
        <v>8</v>
      </c>
      <c r="BE536" s="57">
        <f t="shared" si="196"/>
        <v>14</v>
      </c>
      <c r="BF536" s="57">
        <f t="shared" si="196"/>
        <v>10</v>
      </c>
      <c r="BG536" s="57">
        <f t="shared" si="196"/>
        <v>11</v>
      </c>
      <c r="BH536" s="57">
        <f t="shared" si="196"/>
        <v>5</v>
      </c>
      <c r="BI536" s="57">
        <f t="shared" si="196"/>
        <v>6</v>
      </c>
      <c r="BJ536" s="57">
        <f t="shared" si="196"/>
        <v>5</v>
      </c>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row>
    <row r="537" spans="1:90" s="2" customFormat="1" ht="28.5" customHeight="1">
      <c r="A537" s="269" t="s">
        <v>380</v>
      </c>
      <c r="B537" s="270"/>
      <c r="C537" s="269"/>
      <c r="D537" s="270"/>
      <c r="E537" s="270"/>
      <c r="F537" s="270"/>
      <c r="G537" s="269"/>
      <c r="H537" s="269"/>
      <c r="I537" s="269"/>
      <c r="J537" s="269"/>
      <c r="K537" s="270"/>
      <c r="L537" s="271"/>
      <c r="M537" s="24"/>
      <c r="N537" s="24"/>
      <c r="O537" s="24"/>
      <c r="P537" s="24"/>
      <c r="Q537" s="24"/>
      <c r="R537" s="24"/>
      <c r="S537" s="156"/>
      <c r="T537" s="24"/>
      <c r="U537" s="24"/>
      <c r="V537" s="24"/>
      <c r="W537" s="24"/>
      <c r="X537" s="24"/>
      <c r="Y537" s="24"/>
      <c r="Z537" s="24"/>
      <c r="AA537" s="136"/>
      <c r="AB537" s="57">
        <f t="shared" ref="AB537:BJ537" si="197">COUNTIF(AB$7:AB$521,"TQDN")</f>
        <v>0</v>
      </c>
      <c r="AC537" s="57">
        <f t="shared" si="197"/>
        <v>0</v>
      </c>
      <c r="AD537" s="57">
        <f t="shared" si="197"/>
        <v>0</v>
      </c>
      <c r="AE537" s="57">
        <f t="shared" si="197"/>
        <v>0</v>
      </c>
      <c r="AF537" s="57">
        <f t="shared" si="197"/>
        <v>0</v>
      </c>
      <c r="AG537" s="57">
        <f t="shared" si="197"/>
        <v>0</v>
      </c>
      <c r="AH537" s="57">
        <f t="shared" si="197"/>
        <v>0</v>
      </c>
      <c r="AI537" s="57">
        <f t="shared" si="197"/>
        <v>0</v>
      </c>
      <c r="AJ537" s="57">
        <f t="shared" si="197"/>
        <v>0</v>
      </c>
      <c r="AK537" s="57">
        <f t="shared" si="197"/>
        <v>0</v>
      </c>
      <c r="AL537" s="57">
        <f t="shared" si="197"/>
        <v>0</v>
      </c>
      <c r="AM537" s="57">
        <f t="shared" si="197"/>
        <v>0</v>
      </c>
      <c r="AN537" s="57">
        <f t="shared" si="197"/>
        <v>0</v>
      </c>
      <c r="AO537" s="57">
        <f t="shared" si="197"/>
        <v>0</v>
      </c>
      <c r="AP537" s="57">
        <f t="shared" si="197"/>
        <v>1</v>
      </c>
      <c r="AQ537" s="57">
        <f t="shared" si="197"/>
        <v>1</v>
      </c>
      <c r="AR537" s="57">
        <f t="shared" si="197"/>
        <v>0</v>
      </c>
      <c r="AS537" s="57">
        <f t="shared" si="197"/>
        <v>0</v>
      </c>
      <c r="AT537" s="57">
        <f t="shared" si="197"/>
        <v>0</v>
      </c>
      <c r="AU537" s="57">
        <f t="shared" si="197"/>
        <v>0</v>
      </c>
      <c r="AV537" s="57">
        <f t="shared" si="197"/>
        <v>0</v>
      </c>
      <c r="AW537" s="57">
        <f t="shared" si="197"/>
        <v>0</v>
      </c>
      <c r="AX537" s="57">
        <f t="shared" si="197"/>
        <v>1</v>
      </c>
      <c r="AY537" s="57">
        <f t="shared" si="197"/>
        <v>1</v>
      </c>
      <c r="AZ537" s="57">
        <f t="shared" si="197"/>
        <v>1</v>
      </c>
      <c r="BA537" s="57">
        <f t="shared" si="197"/>
        <v>1</v>
      </c>
      <c r="BB537" s="57">
        <f t="shared" si="197"/>
        <v>0</v>
      </c>
      <c r="BC537" s="57">
        <f t="shared" si="197"/>
        <v>0</v>
      </c>
      <c r="BD537" s="57">
        <f t="shared" si="197"/>
        <v>0</v>
      </c>
      <c r="BE537" s="57">
        <f t="shared" si="197"/>
        <v>0</v>
      </c>
      <c r="BF537" s="57">
        <f t="shared" si="197"/>
        <v>0</v>
      </c>
      <c r="BG537" s="57">
        <f t="shared" si="197"/>
        <v>0</v>
      </c>
      <c r="BH537" s="57">
        <f t="shared" si="197"/>
        <v>1</v>
      </c>
      <c r="BI537" s="57">
        <f t="shared" si="197"/>
        <v>1</v>
      </c>
      <c r="BJ537" s="57">
        <f t="shared" si="197"/>
        <v>1</v>
      </c>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row>
    <row r="538" spans="1:90" s="2" customFormat="1" ht="27.75" customHeight="1">
      <c r="A538" s="269" t="s">
        <v>381</v>
      </c>
      <c r="B538" s="270"/>
      <c r="C538" s="269"/>
      <c r="D538" s="270"/>
      <c r="E538" s="270"/>
      <c r="F538" s="270"/>
      <c r="G538" s="269"/>
      <c r="H538" s="269"/>
      <c r="I538" s="269"/>
      <c r="J538" s="269"/>
      <c r="K538" s="270"/>
      <c r="L538" s="271"/>
      <c r="M538" s="24"/>
      <c r="N538" s="24"/>
      <c r="O538" s="24"/>
      <c r="P538" s="24"/>
      <c r="Q538" s="24"/>
      <c r="R538" s="24"/>
      <c r="S538" s="128"/>
      <c r="T538" s="24"/>
      <c r="U538" s="24"/>
      <c r="V538" s="24"/>
      <c r="W538" s="24"/>
      <c r="X538" s="24"/>
      <c r="Y538" s="24"/>
      <c r="Z538" s="24"/>
      <c r="AA538" s="136"/>
      <c r="AB538" s="57">
        <f t="shared" ref="AB538:BJ538" si="198">COUNTIF(AB$7:AB$521,"LH")</f>
        <v>0</v>
      </c>
      <c r="AC538" s="57">
        <f t="shared" si="198"/>
        <v>0</v>
      </c>
      <c r="AD538" s="57">
        <f t="shared" si="198"/>
        <v>0</v>
      </c>
      <c r="AE538" s="57">
        <f t="shared" si="198"/>
        <v>0</v>
      </c>
      <c r="AF538" s="57">
        <f t="shared" si="198"/>
        <v>0</v>
      </c>
      <c r="AG538" s="57">
        <f t="shared" si="198"/>
        <v>0</v>
      </c>
      <c r="AH538" s="57">
        <f t="shared" si="198"/>
        <v>0</v>
      </c>
      <c r="AI538" s="57">
        <f t="shared" si="198"/>
        <v>0</v>
      </c>
      <c r="AJ538" s="57">
        <f t="shared" si="198"/>
        <v>0</v>
      </c>
      <c r="AK538" s="57">
        <f t="shared" si="198"/>
        <v>0</v>
      </c>
      <c r="AL538" s="57">
        <f t="shared" si="198"/>
        <v>0</v>
      </c>
      <c r="AM538" s="57">
        <f t="shared" si="198"/>
        <v>0</v>
      </c>
      <c r="AN538" s="57">
        <f t="shared" si="198"/>
        <v>0</v>
      </c>
      <c r="AO538" s="57">
        <f t="shared" si="198"/>
        <v>0</v>
      </c>
      <c r="AP538" s="57">
        <f t="shared" si="198"/>
        <v>0</v>
      </c>
      <c r="AQ538" s="57">
        <f t="shared" si="198"/>
        <v>0</v>
      </c>
      <c r="AR538" s="57">
        <f t="shared" si="198"/>
        <v>0</v>
      </c>
      <c r="AS538" s="57">
        <f t="shared" si="198"/>
        <v>0</v>
      </c>
      <c r="AT538" s="57">
        <f t="shared" si="198"/>
        <v>0</v>
      </c>
      <c r="AU538" s="57">
        <f t="shared" si="198"/>
        <v>0</v>
      </c>
      <c r="AV538" s="57">
        <f t="shared" si="198"/>
        <v>0</v>
      </c>
      <c r="AW538" s="57">
        <f t="shared" si="198"/>
        <v>0</v>
      </c>
      <c r="AX538" s="57">
        <f t="shared" si="198"/>
        <v>0</v>
      </c>
      <c r="AY538" s="57">
        <f t="shared" si="198"/>
        <v>0</v>
      </c>
      <c r="AZ538" s="57">
        <f t="shared" si="198"/>
        <v>0</v>
      </c>
      <c r="BA538" s="57">
        <f t="shared" si="198"/>
        <v>0</v>
      </c>
      <c r="BB538" s="57">
        <f t="shared" si="198"/>
        <v>0</v>
      </c>
      <c r="BC538" s="57">
        <f t="shared" si="198"/>
        <v>0</v>
      </c>
      <c r="BD538" s="57">
        <f t="shared" si="198"/>
        <v>0</v>
      </c>
      <c r="BE538" s="57">
        <f t="shared" si="198"/>
        <v>0</v>
      </c>
      <c r="BF538" s="57">
        <f t="shared" si="198"/>
        <v>0</v>
      </c>
      <c r="BG538" s="57">
        <f t="shared" si="198"/>
        <v>0</v>
      </c>
      <c r="BH538" s="57">
        <f t="shared" si="198"/>
        <v>0</v>
      </c>
      <c r="BI538" s="57">
        <f t="shared" si="198"/>
        <v>0</v>
      </c>
      <c r="BJ538" s="57">
        <f t="shared" si="198"/>
        <v>0</v>
      </c>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row>
    <row r="539" spans="1:90" s="2" customFormat="1" ht="27" customHeight="1">
      <c r="A539" s="292" t="s">
        <v>382</v>
      </c>
      <c r="B539" s="293"/>
      <c r="C539" s="292"/>
      <c r="D539" s="293"/>
      <c r="E539" s="293"/>
      <c r="F539" s="293"/>
      <c r="G539" s="292"/>
      <c r="H539" s="292"/>
      <c r="I539" s="292"/>
      <c r="J539" s="292"/>
      <c r="K539" s="157"/>
      <c r="L539" s="24"/>
      <c r="M539" s="24"/>
      <c r="N539" s="24"/>
      <c r="O539" s="24"/>
      <c r="P539" s="24"/>
      <c r="Q539" s="24"/>
      <c r="R539" s="24"/>
      <c r="S539" s="128"/>
      <c r="T539" s="24"/>
      <c r="U539" s="24"/>
      <c r="V539" s="24"/>
      <c r="W539" s="24"/>
      <c r="X539" s="24"/>
      <c r="Y539" s="24"/>
      <c r="Z539" s="24"/>
      <c r="AA539" s="136"/>
      <c r="AB539" s="28">
        <f t="shared" ref="AB539:BJ539" si="199">COUNTIF(AB$7:AB$521,"HĐH")</f>
        <v>6</v>
      </c>
      <c r="AC539" s="28">
        <f t="shared" si="199"/>
        <v>5</v>
      </c>
      <c r="AD539" s="28">
        <f t="shared" si="199"/>
        <v>5</v>
      </c>
      <c r="AE539" s="28">
        <f t="shared" si="199"/>
        <v>5</v>
      </c>
      <c r="AF539" s="28">
        <f t="shared" si="199"/>
        <v>5</v>
      </c>
      <c r="AG539" s="28">
        <f t="shared" si="199"/>
        <v>5</v>
      </c>
      <c r="AH539" s="28">
        <f t="shared" si="199"/>
        <v>5</v>
      </c>
      <c r="AI539" s="28">
        <f t="shared" si="199"/>
        <v>5</v>
      </c>
      <c r="AJ539" s="28">
        <f t="shared" si="199"/>
        <v>5</v>
      </c>
      <c r="AK539" s="28">
        <f t="shared" si="199"/>
        <v>5</v>
      </c>
      <c r="AL539" s="28">
        <f t="shared" si="199"/>
        <v>5</v>
      </c>
      <c r="AM539" s="28">
        <f t="shared" si="199"/>
        <v>5</v>
      </c>
      <c r="AN539" s="28">
        <f t="shared" si="199"/>
        <v>5</v>
      </c>
      <c r="AO539" s="28">
        <f t="shared" si="199"/>
        <v>5</v>
      </c>
      <c r="AP539" s="28">
        <f t="shared" si="199"/>
        <v>5</v>
      </c>
      <c r="AQ539" s="28">
        <f t="shared" si="199"/>
        <v>5</v>
      </c>
      <c r="AR539" s="28">
        <f t="shared" si="199"/>
        <v>4</v>
      </c>
      <c r="AS539" s="28">
        <f t="shared" si="199"/>
        <v>5</v>
      </c>
      <c r="AT539" s="28">
        <f t="shared" si="199"/>
        <v>5</v>
      </c>
      <c r="AU539" s="28">
        <f t="shared" si="199"/>
        <v>5</v>
      </c>
      <c r="AV539" s="28">
        <f t="shared" si="199"/>
        <v>5</v>
      </c>
      <c r="AW539" s="28">
        <f t="shared" si="199"/>
        <v>5</v>
      </c>
      <c r="AX539" s="28">
        <f t="shared" si="199"/>
        <v>5</v>
      </c>
      <c r="AY539" s="28">
        <f t="shared" si="199"/>
        <v>5</v>
      </c>
      <c r="AZ539" s="28">
        <f t="shared" si="199"/>
        <v>5</v>
      </c>
      <c r="BA539" s="28">
        <f t="shared" si="199"/>
        <v>5</v>
      </c>
      <c r="BB539" s="28">
        <f t="shared" si="199"/>
        <v>5</v>
      </c>
      <c r="BC539" s="28">
        <f t="shared" si="199"/>
        <v>5</v>
      </c>
      <c r="BD539" s="28">
        <f t="shared" si="199"/>
        <v>5</v>
      </c>
      <c r="BE539" s="28">
        <f t="shared" si="199"/>
        <v>5</v>
      </c>
      <c r="BF539" s="28">
        <f t="shared" si="199"/>
        <v>5</v>
      </c>
      <c r="BG539" s="28">
        <f t="shared" si="199"/>
        <v>5</v>
      </c>
      <c r="BH539" s="28">
        <f t="shared" si="199"/>
        <v>5</v>
      </c>
      <c r="BI539" s="28">
        <f t="shared" si="199"/>
        <v>5</v>
      </c>
      <c r="BJ539" s="28">
        <f t="shared" si="199"/>
        <v>5</v>
      </c>
      <c r="BK539" s="56"/>
      <c r="BL539" s="56"/>
      <c r="BM539" s="56"/>
      <c r="BN539" s="56"/>
      <c r="BO539" s="56"/>
      <c r="BP539" s="56"/>
      <c r="BQ539" s="56"/>
      <c r="BR539" s="56"/>
      <c r="BS539" s="56"/>
      <c r="BT539" s="56"/>
      <c r="BU539" s="56"/>
      <c r="BV539" s="56"/>
      <c r="BW539" s="56"/>
      <c r="BX539" s="56"/>
      <c r="BY539" s="56"/>
      <c r="BZ539" s="56"/>
      <c r="CA539" s="56"/>
      <c r="CB539" s="56"/>
      <c r="CC539" s="56"/>
      <c r="CD539" s="56"/>
      <c r="CE539" s="56"/>
      <c r="CF539" s="56"/>
      <c r="CG539" s="56"/>
      <c r="CH539" s="56"/>
      <c r="CI539" s="56"/>
      <c r="CJ539" s="56"/>
      <c r="CK539" s="56"/>
      <c r="CL539" s="56"/>
    </row>
    <row r="540" spans="1:90" s="2" customFormat="1" ht="25.5" customHeight="1">
      <c r="A540" s="294" t="s">
        <v>1648</v>
      </c>
      <c r="B540" s="295"/>
      <c r="C540" s="294"/>
      <c r="D540" s="295"/>
      <c r="E540" s="295"/>
      <c r="F540" s="295"/>
      <c r="G540" s="294"/>
      <c r="H540" s="294"/>
      <c r="I540" s="294"/>
      <c r="J540" s="294"/>
      <c r="K540" s="157"/>
      <c r="L540" s="24"/>
      <c r="M540" s="24"/>
      <c r="N540" s="24"/>
      <c r="O540" s="24"/>
      <c r="P540" s="24"/>
      <c r="Q540" s="24"/>
      <c r="R540" s="24"/>
      <c r="S540" s="128"/>
      <c r="T540" s="24"/>
      <c r="U540" s="24"/>
      <c r="V540" s="24"/>
      <c r="W540" s="24"/>
      <c r="X540" s="24"/>
      <c r="Y540" s="24"/>
      <c r="Z540" s="24"/>
      <c r="AA540" s="136"/>
      <c r="AB540" s="122">
        <f t="shared" ref="AB540:BJ540" si="200">COUNTIF(AB$7:AB$163,"HĐH")</f>
        <v>1</v>
      </c>
      <c r="AC540" s="122">
        <f t="shared" si="200"/>
        <v>1</v>
      </c>
      <c r="AD540" s="122">
        <f t="shared" si="200"/>
        <v>1</v>
      </c>
      <c r="AE540" s="122">
        <f t="shared" si="200"/>
        <v>1</v>
      </c>
      <c r="AF540" s="122">
        <f t="shared" si="200"/>
        <v>1</v>
      </c>
      <c r="AG540" s="122">
        <f t="shared" si="200"/>
        <v>1</v>
      </c>
      <c r="AH540" s="122">
        <f t="shared" si="200"/>
        <v>1</v>
      </c>
      <c r="AI540" s="122">
        <f t="shared" si="200"/>
        <v>0</v>
      </c>
      <c r="AJ540" s="122">
        <f t="shared" si="200"/>
        <v>1</v>
      </c>
      <c r="AK540" s="122">
        <f t="shared" si="200"/>
        <v>1</v>
      </c>
      <c r="AL540" s="122">
        <f t="shared" si="200"/>
        <v>1</v>
      </c>
      <c r="AM540" s="122">
        <f t="shared" si="200"/>
        <v>0</v>
      </c>
      <c r="AN540" s="122">
        <f t="shared" si="200"/>
        <v>1</v>
      </c>
      <c r="AO540" s="122">
        <f t="shared" si="200"/>
        <v>0</v>
      </c>
      <c r="AP540" s="122">
        <f t="shared" si="200"/>
        <v>1</v>
      </c>
      <c r="AQ540" s="122">
        <f t="shared" si="200"/>
        <v>1</v>
      </c>
      <c r="AR540" s="122">
        <f t="shared" si="200"/>
        <v>1</v>
      </c>
      <c r="AS540" s="122">
        <f t="shared" si="200"/>
        <v>1</v>
      </c>
      <c r="AT540" s="122">
        <f t="shared" si="200"/>
        <v>1</v>
      </c>
      <c r="AU540" s="122">
        <f t="shared" si="200"/>
        <v>1</v>
      </c>
      <c r="AV540" s="122">
        <f t="shared" si="200"/>
        <v>0</v>
      </c>
      <c r="AW540" s="122">
        <f t="shared" si="200"/>
        <v>0</v>
      </c>
      <c r="AX540" s="122">
        <f t="shared" si="200"/>
        <v>0</v>
      </c>
      <c r="AY540" s="122">
        <f t="shared" si="200"/>
        <v>1</v>
      </c>
      <c r="AZ540" s="122">
        <f t="shared" si="200"/>
        <v>0</v>
      </c>
      <c r="BA540" s="122">
        <f t="shared" si="200"/>
        <v>1</v>
      </c>
      <c r="BB540" s="122">
        <f t="shared" si="200"/>
        <v>1</v>
      </c>
      <c r="BC540" s="122">
        <f t="shared" si="200"/>
        <v>1</v>
      </c>
      <c r="BD540" s="122">
        <f t="shared" si="200"/>
        <v>1</v>
      </c>
      <c r="BE540" s="122">
        <f t="shared" si="200"/>
        <v>1</v>
      </c>
      <c r="BF540" s="122">
        <f t="shared" si="200"/>
        <v>0</v>
      </c>
      <c r="BG540" s="122">
        <f t="shared" si="200"/>
        <v>1</v>
      </c>
      <c r="BH540" s="122">
        <f t="shared" si="200"/>
        <v>1</v>
      </c>
      <c r="BI540" s="122">
        <f t="shared" si="200"/>
        <v>1</v>
      </c>
      <c r="BJ540" s="122">
        <f t="shared" si="200"/>
        <v>1</v>
      </c>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row>
    <row r="541" spans="1:90" s="2" customFormat="1" ht="21" customHeight="1">
      <c r="A541" s="294" t="s">
        <v>383</v>
      </c>
      <c r="B541" s="295"/>
      <c r="C541" s="294"/>
      <c r="D541" s="295"/>
      <c r="E541" s="295"/>
      <c r="F541" s="295"/>
      <c r="G541" s="294"/>
      <c r="H541" s="294"/>
      <c r="I541" s="294"/>
      <c r="J541" s="294"/>
      <c r="K541" s="157"/>
      <c r="L541" s="24"/>
      <c r="M541" s="24"/>
      <c r="N541" s="24"/>
      <c r="O541" s="24"/>
      <c r="P541" s="24"/>
      <c r="Q541" s="24"/>
      <c r="R541" s="24"/>
      <c r="S541" s="128"/>
      <c r="T541" s="24"/>
      <c r="U541" s="24"/>
      <c r="V541" s="24"/>
      <c r="W541" s="24"/>
      <c r="X541" s="24"/>
      <c r="Y541" s="24"/>
      <c r="Z541" s="24"/>
      <c r="AA541" s="136"/>
      <c r="AB541" s="122">
        <f t="shared" ref="AB541:BJ541" si="201">COUNTIF(AB$164:AB$254,"HĐH")</f>
        <v>1</v>
      </c>
      <c r="AC541" s="122">
        <f t="shared" si="201"/>
        <v>1</v>
      </c>
      <c r="AD541" s="122">
        <f t="shared" si="201"/>
        <v>1</v>
      </c>
      <c r="AE541" s="122">
        <f t="shared" si="201"/>
        <v>1</v>
      </c>
      <c r="AF541" s="122">
        <f t="shared" si="201"/>
        <v>2</v>
      </c>
      <c r="AG541" s="122">
        <f t="shared" si="201"/>
        <v>2</v>
      </c>
      <c r="AH541" s="122">
        <f t="shared" si="201"/>
        <v>1</v>
      </c>
      <c r="AI541" s="122">
        <f t="shared" si="201"/>
        <v>1</v>
      </c>
      <c r="AJ541" s="122">
        <f t="shared" si="201"/>
        <v>0</v>
      </c>
      <c r="AK541" s="122">
        <f t="shared" si="201"/>
        <v>1</v>
      </c>
      <c r="AL541" s="122">
        <f t="shared" si="201"/>
        <v>0</v>
      </c>
      <c r="AM541" s="122">
        <f t="shared" si="201"/>
        <v>1</v>
      </c>
      <c r="AN541" s="122">
        <f t="shared" si="201"/>
        <v>2</v>
      </c>
      <c r="AO541" s="122">
        <f t="shared" si="201"/>
        <v>2</v>
      </c>
      <c r="AP541" s="122">
        <f t="shared" si="201"/>
        <v>0</v>
      </c>
      <c r="AQ541" s="122">
        <f t="shared" si="201"/>
        <v>2</v>
      </c>
      <c r="AR541" s="122">
        <f t="shared" si="201"/>
        <v>1</v>
      </c>
      <c r="AS541" s="122">
        <f t="shared" si="201"/>
        <v>2</v>
      </c>
      <c r="AT541" s="122">
        <f t="shared" si="201"/>
        <v>0</v>
      </c>
      <c r="AU541" s="122">
        <f t="shared" si="201"/>
        <v>2</v>
      </c>
      <c r="AV541" s="122">
        <f t="shared" si="201"/>
        <v>2</v>
      </c>
      <c r="AW541" s="122">
        <f t="shared" si="201"/>
        <v>2</v>
      </c>
      <c r="AX541" s="122">
        <f t="shared" si="201"/>
        <v>2</v>
      </c>
      <c r="AY541" s="122">
        <f t="shared" si="201"/>
        <v>1</v>
      </c>
      <c r="AZ541" s="122">
        <f t="shared" si="201"/>
        <v>2</v>
      </c>
      <c r="BA541" s="122">
        <f t="shared" si="201"/>
        <v>1</v>
      </c>
      <c r="BB541" s="122">
        <f t="shared" si="201"/>
        <v>1</v>
      </c>
      <c r="BC541" s="122">
        <f t="shared" si="201"/>
        <v>2</v>
      </c>
      <c r="BD541" s="122">
        <f t="shared" si="201"/>
        <v>1</v>
      </c>
      <c r="BE541" s="122">
        <f t="shared" si="201"/>
        <v>2</v>
      </c>
      <c r="BF541" s="122">
        <f t="shared" si="201"/>
        <v>2</v>
      </c>
      <c r="BG541" s="122">
        <f t="shared" si="201"/>
        <v>2</v>
      </c>
      <c r="BH541" s="122">
        <f t="shared" si="201"/>
        <v>1</v>
      </c>
      <c r="BI541" s="122">
        <f t="shared" si="201"/>
        <v>1</v>
      </c>
      <c r="BJ541" s="122">
        <f t="shared" si="201"/>
        <v>0</v>
      </c>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row>
    <row r="542" spans="1:90" s="2" customFormat="1" ht="21" customHeight="1">
      <c r="A542" s="294" t="s">
        <v>384</v>
      </c>
      <c r="B542" s="295"/>
      <c r="C542" s="294"/>
      <c r="D542" s="295"/>
      <c r="E542" s="295"/>
      <c r="F542" s="295"/>
      <c r="G542" s="294"/>
      <c r="H542" s="294"/>
      <c r="I542" s="294"/>
      <c r="J542" s="294"/>
      <c r="K542" s="157"/>
      <c r="L542" s="24"/>
      <c r="M542" s="24"/>
      <c r="N542" s="24"/>
      <c r="O542" s="24"/>
      <c r="P542" s="24"/>
      <c r="Q542" s="24"/>
      <c r="R542" s="24"/>
      <c r="S542" s="128"/>
      <c r="T542" s="24"/>
      <c r="U542" s="24"/>
      <c r="V542" s="24"/>
      <c r="W542" s="24"/>
      <c r="X542" s="24"/>
      <c r="Y542" s="24"/>
      <c r="Z542" s="24"/>
      <c r="AA542" s="136"/>
      <c r="AB542" s="122">
        <f t="shared" ref="AB542:BJ542" si="202">COUNTIF(AB$257:AB$363,"HĐH")</f>
        <v>1</v>
      </c>
      <c r="AC542" s="122">
        <f t="shared" si="202"/>
        <v>1</v>
      </c>
      <c r="AD542" s="122">
        <f t="shared" si="202"/>
        <v>1</v>
      </c>
      <c r="AE542" s="122">
        <f t="shared" si="202"/>
        <v>1</v>
      </c>
      <c r="AF542" s="122">
        <f t="shared" si="202"/>
        <v>1</v>
      </c>
      <c r="AG542" s="122">
        <f t="shared" si="202"/>
        <v>1</v>
      </c>
      <c r="AH542" s="122">
        <f t="shared" si="202"/>
        <v>1</v>
      </c>
      <c r="AI542" s="122">
        <f t="shared" si="202"/>
        <v>1</v>
      </c>
      <c r="AJ542" s="122">
        <f t="shared" si="202"/>
        <v>1</v>
      </c>
      <c r="AK542" s="122">
        <f t="shared" si="202"/>
        <v>1</v>
      </c>
      <c r="AL542" s="122">
        <f t="shared" si="202"/>
        <v>1</v>
      </c>
      <c r="AM542" s="122">
        <f t="shared" si="202"/>
        <v>1</v>
      </c>
      <c r="AN542" s="122">
        <f t="shared" si="202"/>
        <v>1</v>
      </c>
      <c r="AO542" s="122">
        <f t="shared" si="202"/>
        <v>1</v>
      </c>
      <c r="AP542" s="122">
        <f t="shared" si="202"/>
        <v>1</v>
      </c>
      <c r="AQ542" s="122">
        <f t="shared" si="202"/>
        <v>1</v>
      </c>
      <c r="AR542" s="122">
        <f t="shared" si="202"/>
        <v>1</v>
      </c>
      <c r="AS542" s="122">
        <f t="shared" si="202"/>
        <v>0</v>
      </c>
      <c r="AT542" s="122">
        <f t="shared" si="202"/>
        <v>1</v>
      </c>
      <c r="AU542" s="122">
        <f t="shared" si="202"/>
        <v>1</v>
      </c>
      <c r="AV542" s="122">
        <f t="shared" si="202"/>
        <v>1</v>
      </c>
      <c r="AW542" s="122">
        <f t="shared" si="202"/>
        <v>1</v>
      </c>
      <c r="AX542" s="122">
        <f t="shared" si="202"/>
        <v>1</v>
      </c>
      <c r="AY542" s="122">
        <f t="shared" si="202"/>
        <v>1</v>
      </c>
      <c r="AZ542" s="122">
        <f t="shared" si="202"/>
        <v>1</v>
      </c>
      <c r="BA542" s="122">
        <f t="shared" si="202"/>
        <v>1</v>
      </c>
      <c r="BB542" s="122">
        <f t="shared" si="202"/>
        <v>1</v>
      </c>
      <c r="BC542" s="122">
        <f t="shared" si="202"/>
        <v>1</v>
      </c>
      <c r="BD542" s="122">
        <f t="shared" si="202"/>
        <v>1</v>
      </c>
      <c r="BE542" s="122">
        <f t="shared" si="202"/>
        <v>1</v>
      </c>
      <c r="BF542" s="122">
        <f t="shared" si="202"/>
        <v>1</v>
      </c>
      <c r="BG542" s="122">
        <f t="shared" si="202"/>
        <v>1</v>
      </c>
      <c r="BH542" s="122">
        <f t="shared" si="202"/>
        <v>1</v>
      </c>
      <c r="BI542" s="122">
        <f t="shared" si="202"/>
        <v>1</v>
      </c>
      <c r="BJ542" s="122">
        <f t="shared" si="202"/>
        <v>1</v>
      </c>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row>
    <row r="543" spans="1:90" s="2" customFormat="1" ht="21" customHeight="1">
      <c r="A543" s="294" t="s">
        <v>385</v>
      </c>
      <c r="B543" s="295"/>
      <c r="C543" s="294"/>
      <c r="D543" s="295"/>
      <c r="E543" s="295"/>
      <c r="F543" s="295"/>
      <c r="G543" s="294"/>
      <c r="H543" s="294"/>
      <c r="I543" s="294"/>
      <c r="J543" s="294"/>
      <c r="K543" s="157"/>
      <c r="L543" s="24"/>
      <c r="M543" s="24"/>
      <c r="N543" s="24"/>
      <c r="O543" s="24"/>
      <c r="P543" s="24"/>
      <c r="Q543" s="24"/>
      <c r="R543" s="24"/>
      <c r="S543" s="128"/>
      <c r="T543" s="24"/>
      <c r="U543" s="24"/>
      <c r="V543" s="24"/>
      <c r="W543" s="24"/>
      <c r="X543" s="24"/>
      <c r="Y543" s="24"/>
      <c r="Z543" s="24"/>
      <c r="AA543" s="136"/>
      <c r="AB543" s="122">
        <f t="shared" ref="AB543:BJ543" si="203">COUNTIF(AB$364:AB$415,"HĐH")</f>
        <v>1</v>
      </c>
      <c r="AC543" s="122">
        <f t="shared" si="203"/>
        <v>1</v>
      </c>
      <c r="AD543" s="122">
        <f t="shared" si="203"/>
        <v>1</v>
      </c>
      <c r="AE543" s="122">
        <f t="shared" si="203"/>
        <v>0</v>
      </c>
      <c r="AF543" s="122">
        <f t="shared" si="203"/>
        <v>0</v>
      </c>
      <c r="AG543" s="122">
        <f t="shared" si="203"/>
        <v>0</v>
      </c>
      <c r="AH543" s="122">
        <f t="shared" si="203"/>
        <v>1</v>
      </c>
      <c r="AI543" s="122">
        <f t="shared" si="203"/>
        <v>1</v>
      </c>
      <c r="AJ543" s="122">
        <f t="shared" si="203"/>
        <v>1</v>
      </c>
      <c r="AK543" s="122">
        <f t="shared" si="203"/>
        <v>0</v>
      </c>
      <c r="AL543" s="122">
        <f t="shared" si="203"/>
        <v>1</v>
      </c>
      <c r="AM543" s="122">
        <f t="shared" si="203"/>
        <v>1</v>
      </c>
      <c r="AN543" s="122">
        <f t="shared" si="203"/>
        <v>0</v>
      </c>
      <c r="AO543" s="122">
        <f t="shared" si="203"/>
        <v>0</v>
      </c>
      <c r="AP543" s="122">
        <f t="shared" si="203"/>
        <v>1</v>
      </c>
      <c r="AQ543" s="122">
        <f t="shared" si="203"/>
        <v>0</v>
      </c>
      <c r="AR543" s="122">
        <f t="shared" si="203"/>
        <v>0</v>
      </c>
      <c r="AS543" s="122">
        <f t="shared" si="203"/>
        <v>1</v>
      </c>
      <c r="AT543" s="122">
        <f t="shared" si="203"/>
        <v>1</v>
      </c>
      <c r="AU543" s="122">
        <f t="shared" si="203"/>
        <v>0</v>
      </c>
      <c r="AV543" s="122">
        <f t="shared" si="203"/>
        <v>1</v>
      </c>
      <c r="AW543" s="122">
        <f t="shared" si="203"/>
        <v>0</v>
      </c>
      <c r="AX543" s="122">
        <f t="shared" si="203"/>
        <v>1</v>
      </c>
      <c r="AY543" s="122">
        <f t="shared" si="203"/>
        <v>1</v>
      </c>
      <c r="AZ543" s="122">
        <f t="shared" si="203"/>
        <v>0</v>
      </c>
      <c r="BA543" s="122">
        <f t="shared" si="203"/>
        <v>0</v>
      </c>
      <c r="BB543" s="122">
        <f t="shared" si="203"/>
        <v>1</v>
      </c>
      <c r="BC543" s="122">
        <f t="shared" si="203"/>
        <v>0</v>
      </c>
      <c r="BD543" s="122">
        <f t="shared" si="203"/>
        <v>0</v>
      </c>
      <c r="BE543" s="122">
        <f t="shared" si="203"/>
        <v>0</v>
      </c>
      <c r="BF543" s="122">
        <f t="shared" si="203"/>
        <v>1</v>
      </c>
      <c r="BG543" s="122">
        <f t="shared" si="203"/>
        <v>0</v>
      </c>
      <c r="BH543" s="122">
        <f t="shared" si="203"/>
        <v>0</v>
      </c>
      <c r="BI543" s="122">
        <f t="shared" si="203"/>
        <v>1</v>
      </c>
      <c r="BJ543" s="122">
        <f t="shared" si="203"/>
        <v>1</v>
      </c>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row>
    <row r="544" spans="1:90" s="2" customFormat="1" ht="21" customHeight="1">
      <c r="A544" s="294" t="s">
        <v>386</v>
      </c>
      <c r="B544" s="295"/>
      <c r="C544" s="294"/>
      <c r="D544" s="295"/>
      <c r="E544" s="295"/>
      <c r="F544" s="295"/>
      <c r="G544" s="294"/>
      <c r="H544" s="294"/>
      <c r="I544" s="294"/>
      <c r="J544" s="294"/>
      <c r="K544" s="157"/>
      <c r="L544" s="24"/>
      <c r="M544" s="24"/>
      <c r="N544" s="24"/>
      <c r="O544" s="24"/>
      <c r="P544" s="24"/>
      <c r="Q544" s="24"/>
      <c r="R544" s="24"/>
      <c r="S544" s="128"/>
      <c r="T544" s="24"/>
      <c r="U544" s="24"/>
      <c r="V544" s="24"/>
      <c r="W544" s="24"/>
      <c r="X544" s="24"/>
      <c r="Y544" s="24"/>
      <c r="Z544" s="24"/>
      <c r="AA544" s="93"/>
      <c r="AB544" s="122">
        <f t="shared" ref="AB544:BJ544" si="204">COUNTIF(AB$416:AB$521,"HĐH")</f>
        <v>2</v>
      </c>
      <c r="AC544" s="122">
        <f t="shared" si="204"/>
        <v>1</v>
      </c>
      <c r="AD544" s="122">
        <f t="shared" si="204"/>
        <v>1</v>
      </c>
      <c r="AE544" s="122">
        <f t="shared" si="204"/>
        <v>2</v>
      </c>
      <c r="AF544" s="122">
        <f t="shared" si="204"/>
        <v>1</v>
      </c>
      <c r="AG544" s="122">
        <f t="shared" si="204"/>
        <v>1</v>
      </c>
      <c r="AH544" s="122">
        <f t="shared" si="204"/>
        <v>1</v>
      </c>
      <c r="AI544" s="122">
        <f t="shared" si="204"/>
        <v>2</v>
      </c>
      <c r="AJ544" s="122">
        <f t="shared" si="204"/>
        <v>2</v>
      </c>
      <c r="AK544" s="122">
        <f t="shared" si="204"/>
        <v>2</v>
      </c>
      <c r="AL544" s="122">
        <f t="shared" si="204"/>
        <v>2</v>
      </c>
      <c r="AM544" s="122">
        <f t="shared" si="204"/>
        <v>2</v>
      </c>
      <c r="AN544" s="122">
        <f t="shared" si="204"/>
        <v>1</v>
      </c>
      <c r="AO544" s="122">
        <f t="shared" si="204"/>
        <v>2</v>
      </c>
      <c r="AP544" s="122">
        <f t="shared" si="204"/>
        <v>2</v>
      </c>
      <c r="AQ544" s="122">
        <f t="shared" si="204"/>
        <v>1</v>
      </c>
      <c r="AR544" s="122">
        <f t="shared" si="204"/>
        <v>1</v>
      </c>
      <c r="AS544" s="122">
        <f t="shared" si="204"/>
        <v>1</v>
      </c>
      <c r="AT544" s="122">
        <f t="shared" si="204"/>
        <v>2</v>
      </c>
      <c r="AU544" s="122">
        <f t="shared" si="204"/>
        <v>1</v>
      </c>
      <c r="AV544" s="122">
        <f t="shared" si="204"/>
        <v>1</v>
      </c>
      <c r="AW544" s="122">
        <f t="shared" si="204"/>
        <v>2</v>
      </c>
      <c r="AX544" s="122">
        <f t="shared" si="204"/>
        <v>1</v>
      </c>
      <c r="AY544" s="122">
        <f t="shared" si="204"/>
        <v>1</v>
      </c>
      <c r="AZ544" s="122">
        <f t="shared" si="204"/>
        <v>2</v>
      </c>
      <c r="BA544" s="122">
        <f t="shared" si="204"/>
        <v>2</v>
      </c>
      <c r="BB544" s="122">
        <f t="shared" si="204"/>
        <v>1</v>
      </c>
      <c r="BC544" s="122">
        <f t="shared" si="204"/>
        <v>1</v>
      </c>
      <c r="BD544" s="122">
        <f t="shared" si="204"/>
        <v>2</v>
      </c>
      <c r="BE544" s="122">
        <f t="shared" si="204"/>
        <v>1</v>
      </c>
      <c r="BF544" s="122">
        <f t="shared" si="204"/>
        <v>1</v>
      </c>
      <c r="BG544" s="122">
        <f t="shared" si="204"/>
        <v>1</v>
      </c>
      <c r="BH544" s="122">
        <f t="shared" si="204"/>
        <v>1</v>
      </c>
      <c r="BI544" s="122">
        <f t="shared" si="204"/>
        <v>1</v>
      </c>
      <c r="BJ544" s="122">
        <f t="shared" si="204"/>
        <v>2</v>
      </c>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row>
    <row r="545" spans="1:98">
      <c r="AA545" s="91"/>
    </row>
    <row r="546" spans="1:98" s="2" customFormat="1" ht="20.25" hidden="1" customHeight="1">
      <c r="A546" s="170" t="s">
        <v>331</v>
      </c>
      <c r="B546" s="167"/>
      <c r="C546" s="10" t="s">
        <v>332</v>
      </c>
      <c r="D546" s="13"/>
      <c r="E546" s="8"/>
      <c r="F546" s="9"/>
      <c r="G546" s="24"/>
      <c r="H546" s="24"/>
      <c r="I546" s="23"/>
      <c r="J546" s="23"/>
      <c r="K546" s="23"/>
      <c r="L546" s="23"/>
      <c r="M546" s="23"/>
      <c r="N546" s="24"/>
      <c r="O546" s="23"/>
      <c r="P546" s="23"/>
      <c r="Q546" s="23"/>
      <c r="R546" s="23"/>
      <c r="S546" s="128"/>
      <c r="T546" s="23"/>
      <c r="U546" s="23"/>
      <c r="V546" s="23"/>
      <c r="W546" s="23"/>
      <c r="X546" s="23"/>
      <c r="Y546" s="23"/>
      <c r="Z546" s="23"/>
      <c r="AA546" s="91"/>
      <c r="AB546" s="24"/>
      <c r="AC546" s="24"/>
      <c r="AD546" s="24"/>
      <c r="AE546" s="24"/>
      <c r="AF546" s="24"/>
      <c r="AG546" s="23"/>
      <c r="AH546" s="23"/>
      <c r="AI546" s="23"/>
      <c r="AJ546" s="23"/>
      <c r="AK546" s="23"/>
      <c r="AL546" s="23"/>
      <c r="AM546" s="23"/>
      <c r="AN546" s="23"/>
      <c r="AO546" s="23"/>
      <c r="AP546" s="23"/>
      <c r="AQ546" s="23"/>
      <c r="AR546" s="23"/>
      <c r="AS546" s="23"/>
      <c r="AT546" s="24"/>
      <c r="AU546" s="23"/>
      <c r="AV546" s="23"/>
      <c r="AW546" s="23"/>
      <c r="AX546" s="23"/>
      <c r="AY546" s="23"/>
      <c r="AZ546" s="23"/>
      <c r="BA546" s="23"/>
      <c r="BB546" s="23"/>
      <c r="BC546" s="23"/>
      <c r="BD546" s="23"/>
      <c r="BE546" s="23"/>
      <c r="BF546" s="23"/>
      <c r="BG546" s="23"/>
      <c r="BH546" s="23"/>
      <c r="BI546" s="23"/>
      <c r="BJ546" s="23"/>
      <c r="BK546" s="80">
        <f t="shared" ref="BK546:CL546" si="205">COUNTIFS($N$7:$N$521,"x",BK$7:BK$521,"2")</f>
        <v>43</v>
      </c>
      <c r="BL546" s="80">
        <f t="shared" si="205"/>
        <v>44</v>
      </c>
      <c r="BM546" s="80">
        <f t="shared" si="205"/>
        <v>44</v>
      </c>
      <c r="BN546" s="80">
        <f t="shared" si="205"/>
        <v>43</v>
      </c>
      <c r="BO546" s="80">
        <f t="shared" si="205"/>
        <v>43</v>
      </c>
      <c r="BP546" s="80">
        <f t="shared" si="205"/>
        <v>44</v>
      </c>
      <c r="BQ546" s="80">
        <f t="shared" si="205"/>
        <v>44</v>
      </c>
      <c r="BR546" s="80">
        <f t="shared" si="205"/>
        <v>44</v>
      </c>
      <c r="BS546" s="80">
        <f t="shared" si="205"/>
        <v>44</v>
      </c>
      <c r="BT546" s="80">
        <f t="shared" si="205"/>
        <v>44</v>
      </c>
      <c r="BU546" s="80">
        <f t="shared" si="205"/>
        <v>44</v>
      </c>
      <c r="BV546" s="80">
        <f t="shared" si="205"/>
        <v>44</v>
      </c>
      <c r="BW546" s="80">
        <f t="shared" si="205"/>
        <v>44</v>
      </c>
      <c r="BX546" s="80">
        <f t="shared" si="205"/>
        <v>27</v>
      </c>
      <c r="BY546" s="80">
        <f t="shared" si="205"/>
        <v>44</v>
      </c>
      <c r="BZ546" s="80">
        <f t="shared" si="205"/>
        <v>2</v>
      </c>
      <c r="CA546" s="80">
        <f t="shared" si="205"/>
        <v>44</v>
      </c>
      <c r="CB546" s="80">
        <f t="shared" si="205"/>
        <v>44</v>
      </c>
      <c r="CC546" s="80">
        <f t="shared" si="205"/>
        <v>44</v>
      </c>
      <c r="CD546" s="80">
        <f t="shared" si="205"/>
        <v>44</v>
      </c>
      <c r="CE546" s="80">
        <f t="shared" si="205"/>
        <v>44</v>
      </c>
      <c r="CF546" s="80">
        <f t="shared" si="205"/>
        <v>44</v>
      </c>
      <c r="CG546" s="80">
        <f t="shared" si="205"/>
        <v>44</v>
      </c>
      <c r="CH546" s="80">
        <f t="shared" si="205"/>
        <v>44</v>
      </c>
      <c r="CI546" s="80">
        <f t="shared" si="205"/>
        <v>44</v>
      </c>
      <c r="CJ546" s="80">
        <f t="shared" si="205"/>
        <v>44</v>
      </c>
      <c r="CK546" s="80">
        <f t="shared" si="205"/>
        <v>3</v>
      </c>
      <c r="CL546" s="80">
        <f t="shared" si="205"/>
        <v>4</v>
      </c>
      <c r="CM546" s="24"/>
      <c r="CN546" s="24"/>
      <c r="CO546" s="24"/>
      <c r="CP546" s="24"/>
      <c r="CQ546" s="24"/>
      <c r="CR546" s="24"/>
      <c r="CS546" s="24"/>
      <c r="CT546" s="24"/>
    </row>
    <row r="547" spans="1:98" s="2" customFormat="1" ht="20.25" hidden="1" customHeight="1">
      <c r="A547" s="170"/>
      <c r="B547" s="167"/>
      <c r="C547" s="10" t="s">
        <v>333</v>
      </c>
      <c r="D547" s="13"/>
      <c r="E547" s="8"/>
      <c r="F547" s="9"/>
      <c r="G547" s="24"/>
      <c r="H547" s="24"/>
      <c r="I547" s="23"/>
      <c r="J547" s="23"/>
      <c r="K547" s="23"/>
      <c r="L547" s="23"/>
      <c r="M547" s="23"/>
      <c r="N547" s="24"/>
      <c r="O547" s="23"/>
      <c r="P547" s="23"/>
      <c r="Q547" s="23"/>
      <c r="R547" s="23"/>
      <c r="S547" s="128"/>
      <c r="T547" s="23"/>
      <c r="U547" s="23"/>
      <c r="V547" s="23"/>
      <c r="W547" s="23"/>
      <c r="X547" s="23"/>
      <c r="Y547" s="23"/>
      <c r="Z547" s="23"/>
      <c r="AA547" s="91"/>
      <c r="AB547" s="24"/>
      <c r="AC547" s="24"/>
      <c r="AD547" s="24"/>
      <c r="AE547" s="24"/>
      <c r="AF547" s="24"/>
      <c r="AG547" s="23"/>
      <c r="AH547" s="23"/>
      <c r="AI547" s="23"/>
      <c r="AJ547" s="23"/>
      <c r="AK547" s="23"/>
      <c r="AL547" s="23"/>
      <c r="AM547" s="23"/>
      <c r="AN547" s="23"/>
      <c r="AO547" s="23"/>
      <c r="AP547" s="23"/>
      <c r="AQ547" s="23"/>
      <c r="AR547" s="23"/>
      <c r="AS547" s="23"/>
      <c r="AT547" s="24"/>
      <c r="AU547" s="23"/>
      <c r="AV547" s="23"/>
      <c r="AW547" s="23"/>
      <c r="AX547" s="23"/>
      <c r="AY547" s="23"/>
      <c r="AZ547" s="23"/>
      <c r="BA547" s="23"/>
      <c r="BB547" s="23"/>
      <c r="BC547" s="23"/>
      <c r="BD547" s="23"/>
      <c r="BE547" s="23"/>
      <c r="BF547" s="23"/>
      <c r="BG547" s="23"/>
      <c r="BH547" s="23"/>
      <c r="BI547" s="23"/>
      <c r="BJ547" s="23"/>
      <c r="BK547" s="80">
        <f t="shared" ref="BK547:CL547" si="206">COUNTIFS($N$7:$N$521,"x",BK$7:BK$521,"1")</f>
        <v>6</v>
      </c>
      <c r="BL547" s="80">
        <f t="shared" si="206"/>
        <v>5</v>
      </c>
      <c r="BM547" s="80">
        <f t="shared" si="206"/>
        <v>5</v>
      </c>
      <c r="BN547" s="80">
        <f t="shared" si="206"/>
        <v>6</v>
      </c>
      <c r="BO547" s="80">
        <f t="shared" si="206"/>
        <v>6</v>
      </c>
      <c r="BP547" s="80">
        <f t="shared" si="206"/>
        <v>5</v>
      </c>
      <c r="BQ547" s="80">
        <f t="shared" si="206"/>
        <v>5</v>
      </c>
      <c r="BR547" s="80">
        <f t="shared" si="206"/>
        <v>5</v>
      </c>
      <c r="BS547" s="80">
        <f t="shared" si="206"/>
        <v>5</v>
      </c>
      <c r="BT547" s="80">
        <f t="shared" si="206"/>
        <v>5</v>
      </c>
      <c r="BU547" s="80">
        <f t="shared" si="206"/>
        <v>5</v>
      </c>
      <c r="BV547" s="80">
        <f t="shared" si="206"/>
        <v>5</v>
      </c>
      <c r="BW547" s="80">
        <f t="shared" si="206"/>
        <v>5</v>
      </c>
      <c r="BX547" s="80">
        <f t="shared" si="206"/>
        <v>22</v>
      </c>
      <c r="BY547" s="80">
        <f t="shared" si="206"/>
        <v>5</v>
      </c>
      <c r="BZ547" s="80">
        <f t="shared" si="206"/>
        <v>47</v>
      </c>
      <c r="CA547" s="80">
        <f t="shared" si="206"/>
        <v>5</v>
      </c>
      <c r="CB547" s="80">
        <f t="shared" si="206"/>
        <v>5</v>
      </c>
      <c r="CC547" s="80">
        <f t="shared" si="206"/>
        <v>5</v>
      </c>
      <c r="CD547" s="80">
        <f t="shared" si="206"/>
        <v>5</v>
      </c>
      <c r="CE547" s="80">
        <f t="shared" si="206"/>
        <v>5</v>
      </c>
      <c r="CF547" s="80">
        <f t="shared" si="206"/>
        <v>5</v>
      </c>
      <c r="CG547" s="80">
        <f t="shared" si="206"/>
        <v>5</v>
      </c>
      <c r="CH547" s="80">
        <f t="shared" si="206"/>
        <v>5</v>
      </c>
      <c r="CI547" s="80">
        <f t="shared" si="206"/>
        <v>5</v>
      </c>
      <c r="CJ547" s="80">
        <f t="shared" si="206"/>
        <v>5</v>
      </c>
      <c r="CK547" s="80">
        <f t="shared" si="206"/>
        <v>46</v>
      </c>
      <c r="CL547" s="80">
        <f t="shared" si="206"/>
        <v>45</v>
      </c>
      <c r="CM547" s="24"/>
      <c r="CN547" s="24"/>
      <c r="CO547" s="24"/>
      <c r="CP547" s="24"/>
      <c r="CQ547" s="24"/>
      <c r="CR547" s="24"/>
      <c r="CS547" s="24"/>
      <c r="CT547" s="24"/>
    </row>
    <row r="548" spans="1:98" s="2" customFormat="1" ht="20.25" hidden="1" customHeight="1">
      <c r="A548" s="170"/>
      <c r="B548" s="167"/>
      <c r="C548" s="6" t="s">
        <v>334</v>
      </c>
      <c r="D548" s="25"/>
      <c r="E548" s="8"/>
      <c r="F548" s="9"/>
      <c r="G548" s="24"/>
      <c r="H548" s="24"/>
      <c r="I548" s="23"/>
      <c r="J548" s="23"/>
      <c r="K548" s="23"/>
      <c r="L548" s="23"/>
      <c r="M548" s="23"/>
      <c r="N548" s="24"/>
      <c r="O548" s="23"/>
      <c r="P548" s="23"/>
      <c r="Q548" s="23"/>
      <c r="R548" s="23"/>
      <c r="S548" s="128"/>
      <c r="T548" s="23"/>
      <c r="U548" s="23"/>
      <c r="V548" s="23"/>
      <c r="W548" s="23"/>
      <c r="X548" s="23"/>
      <c r="Y548" s="23"/>
      <c r="Z548" s="23"/>
      <c r="AA548" s="91"/>
      <c r="AB548" s="24"/>
      <c r="AC548" s="24"/>
      <c r="AD548" s="24"/>
      <c r="AE548" s="24"/>
      <c r="AF548" s="24"/>
      <c r="AG548" s="23"/>
      <c r="AH548" s="23"/>
      <c r="AI548" s="23"/>
      <c r="AJ548" s="23"/>
      <c r="AK548" s="23"/>
      <c r="AL548" s="23"/>
      <c r="AM548" s="23"/>
      <c r="AN548" s="23"/>
      <c r="AO548" s="23"/>
      <c r="AP548" s="23"/>
      <c r="AQ548" s="23"/>
      <c r="AR548" s="23"/>
      <c r="AS548" s="23"/>
      <c r="AT548" s="24"/>
      <c r="AU548" s="23"/>
      <c r="AV548" s="23"/>
      <c r="AW548" s="23"/>
      <c r="AX548" s="23"/>
      <c r="AY548" s="23"/>
      <c r="AZ548" s="23"/>
      <c r="BA548" s="23"/>
      <c r="BB548" s="23"/>
      <c r="BC548" s="23"/>
      <c r="BD548" s="23"/>
      <c r="BE548" s="23"/>
      <c r="BF548" s="23"/>
      <c r="BG548" s="23"/>
      <c r="BH548" s="23"/>
      <c r="BI548" s="23"/>
      <c r="BJ548" s="23"/>
      <c r="BK548" s="80">
        <f t="shared" ref="BK548:CL548" si="207">COUNTIFS($N$7:$N$521,"x",BK$7:BK$521,"0")</f>
        <v>0</v>
      </c>
      <c r="BL548" s="80">
        <f t="shared" si="207"/>
        <v>0</v>
      </c>
      <c r="BM548" s="80">
        <f t="shared" si="207"/>
        <v>0</v>
      </c>
      <c r="BN548" s="80">
        <f t="shared" si="207"/>
        <v>0</v>
      </c>
      <c r="BO548" s="80">
        <f t="shared" si="207"/>
        <v>0</v>
      </c>
      <c r="BP548" s="80">
        <f t="shared" si="207"/>
        <v>0</v>
      </c>
      <c r="BQ548" s="80">
        <f t="shared" si="207"/>
        <v>0</v>
      </c>
      <c r="BR548" s="80">
        <f t="shared" si="207"/>
        <v>0</v>
      </c>
      <c r="BS548" s="80">
        <f t="shared" si="207"/>
        <v>0</v>
      </c>
      <c r="BT548" s="80">
        <f t="shared" si="207"/>
        <v>0</v>
      </c>
      <c r="BU548" s="80">
        <f t="shared" si="207"/>
        <v>0</v>
      </c>
      <c r="BV548" s="80">
        <f t="shared" si="207"/>
        <v>0</v>
      </c>
      <c r="BW548" s="80">
        <f t="shared" si="207"/>
        <v>0</v>
      </c>
      <c r="BX548" s="80">
        <f t="shared" si="207"/>
        <v>0</v>
      </c>
      <c r="BY548" s="80">
        <f t="shared" si="207"/>
        <v>0</v>
      </c>
      <c r="BZ548" s="80">
        <f t="shared" si="207"/>
        <v>0</v>
      </c>
      <c r="CA548" s="80">
        <f t="shared" si="207"/>
        <v>0</v>
      </c>
      <c r="CB548" s="80">
        <f t="shared" si="207"/>
        <v>0</v>
      </c>
      <c r="CC548" s="80">
        <f t="shared" si="207"/>
        <v>0</v>
      </c>
      <c r="CD548" s="80">
        <f t="shared" si="207"/>
        <v>0</v>
      </c>
      <c r="CE548" s="80">
        <f t="shared" si="207"/>
        <v>0</v>
      </c>
      <c r="CF548" s="80">
        <f t="shared" si="207"/>
        <v>0</v>
      </c>
      <c r="CG548" s="80">
        <f t="shared" si="207"/>
        <v>0</v>
      </c>
      <c r="CH548" s="80">
        <f t="shared" si="207"/>
        <v>0</v>
      </c>
      <c r="CI548" s="80">
        <f t="shared" si="207"/>
        <v>0</v>
      </c>
      <c r="CJ548" s="80">
        <f t="shared" si="207"/>
        <v>0</v>
      </c>
      <c r="CK548" s="80">
        <f t="shared" si="207"/>
        <v>0</v>
      </c>
      <c r="CL548" s="80">
        <f t="shared" si="207"/>
        <v>0</v>
      </c>
      <c r="CM548" s="24"/>
      <c r="CN548" s="24"/>
      <c r="CO548" s="24"/>
      <c r="CP548" s="24"/>
      <c r="CQ548" s="24"/>
      <c r="CR548" s="24"/>
      <c r="CS548" s="24"/>
      <c r="CT548" s="24"/>
    </row>
    <row r="549" spans="1:98" s="2" customFormat="1" ht="26.25" hidden="1" customHeight="1">
      <c r="A549" s="170"/>
      <c r="B549" s="167"/>
      <c r="C549" s="278" t="s">
        <v>335</v>
      </c>
      <c r="D549" s="16"/>
      <c r="E549" s="8"/>
      <c r="F549" s="9"/>
      <c r="G549" s="24"/>
      <c r="H549" s="24"/>
      <c r="I549" s="23"/>
      <c r="J549" s="23"/>
      <c r="K549" s="23"/>
      <c r="L549" s="23"/>
      <c r="M549" s="23"/>
      <c r="N549" s="24"/>
      <c r="O549" s="23"/>
      <c r="P549" s="23"/>
      <c r="Q549" s="23"/>
      <c r="R549" s="23"/>
      <c r="S549" s="128"/>
      <c r="T549" s="23"/>
      <c r="U549" s="23"/>
      <c r="V549" s="23"/>
      <c r="W549" s="23"/>
      <c r="X549" s="23"/>
      <c r="Y549" s="23"/>
      <c r="Z549" s="23"/>
      <c r="AA549" s="91"/>
      <c r="AB549" s="24"/>
      <c r="AC549" s="24"/>
      <c r="AD549" s="24"/>
      <c r="AE549" s="24"/>
      <c r="AF549" s="24"/>
      <c r="AG549" s="23"/>
      <c r="AH549" s="23"/>
      <c r="AI549" s="23"/>
      <c r="AJ549" s="23"/>
      <c r="AK549" s="23"/>
      <c r="AL549" s="23"/>
      <c r="AM549" s="23"/>
      <c r="AN549" s="23"/>
      <c r="AO549" s="23"/>
      <c r="AP549" s="23"/>
      <c r="AQ549" s="23"/>
      <c r="AR549" s="23"/>
      <c r="AS549" s="23"/>
      <c r="AT549" s="24"/>
      <c r="AU549" s="23"/>
      <c r="AV549" s="23"/>
      <c r="AW549" s="23"/>
      <c r="AX549" s="23"/>
      <c r="AY549" s="23"/>
      <c r="AZ549" s="23"/>
      <c r="BA549" s="23"/>
      <c r="BB549" s="23"/>
      <c r="BC549" s="23"/>
      <c r="BD549" s="23"/>
      <c r="BE549" s="23"/>
      <c r="BF549" s="23"/>
      <c r="BG549" s="23"/>
      <c r="BH549" s="23"/>
      <c r="BI549" s="23"/>
      <c r="BJ549" s="23"/>
      <c r="BK549" s="12">
        <f t="shared" ref="BK549:CL549" si="208">(((BK546*2)+(BK547*1)+(BK548*0)))/(BK546+BK547+BK548)</f>
        <v>1.8775510204081634</v>
      </c>
      <c r="BL549" s="12">
        <f t="shared" si="208"/>
        <v>1.8979591836734695</v>
      </c>
      <c r="BM549" s="12">
        <f t="shared" si="208"/>
        <v>1.8979591836734695</v>
      </c>
      <c r="BN549" s="12">
        <f t="shared" si="208"/>
        <v>1.8775510204081634</v>
      </c>
      <c r="BO549" s="12">
        <f t="shared" si="208"/>
        <v>1.8775510204081634</v>
      </c>
      <c r="BP549" s="12">
        <f t="shared" si="208"/>
        <v>1.8979591836734695</v>
      </c>
      <c r="BQ549" s="12">
        <f t="shared" si="208"/>
        <v>1.8979591836734695</v>
      </c>
      <c r="BR549" s="12">
        <f t="shared" si="208"/>
        <v>1.8979591836734695</v>
      </c>
      <c r="BS549" s="12">
        <f t="shared" si="208"/>
        <v>1.8979591836734695</v>
      </c>
      <c r="BT549" s="12">
        <f t="shared" si="208"/>
        <v>1.8979591836734695</v>
      </c>
      <c r="BU549" s="12">
        <f t="shared" si="208"/>
        <v>1.8979591836734695</v>
      </c>
      <c r="BV549" s="12">
        <f t="shared" si="208"/>
        <v>1.8979591836734695</v>
      </c>
      <c r="BW549" s="12">
        <f t="shared" si="208"/>
        <v>1.8979591836734695</v>
      </c>
      <c r="BX549" s="12">
        <f t="shared" si="208"/>
        <v>1.5510204081632653</v>
      </c>
      <c r="BY549" s="12">
        <f t="shared" si="208"/>
        <v>1.8979591836734695</v>
      </c>
      <c r="BZ549" s="12">
        <f t="shared" si="208"/>
        <v>1.0408163265306123</v>
      </c>
      <c r="CA549" s="12">
        <f t="shared" si="208"/>
        <v>1.8979591836734695</v>
      </c>
      <c r="CB549" s="12">
        <f t="shared" si="208"/>
        <v>1.8979591836734695</v>
      </c>
      <c r="CC549" s="12">
        <f t="shared" si="208"/>
        <v>1.8979591836734695</v>
      </c>
      <c r="CD549" s="12">
        <f t="shared" si="208"/>
        <v>1.8979591836734695</v>
      </c>
      <c r="CE549" s="12">
        <f t="shared" si="208"/>
        <v>1.8979591836734695</v>
      </c>
      <c r="CF549" s="12">
        <f t="shared" si="208"/>
        <v>1.8979591836734695</v>
      </c>
      <c r="CG549" s="12">
        <f t="shared" si="208"/>
        <v>1.8979591836734695</v>
      </c>
      <c r="CH549" s="12">
        <f t="shared" si="208"/>
        <v>1.8979591836734695</v>
      </c>
      <c r="CI549" s="12">
        <f t="shared" si="208"/>
        <v>1.8979591836734695</v>
      </c>
      <c r="CJ549" s="12">
        <f t="shared" si="208"/>
        <v>1.8979591836734695</v>
      </c>
      <c r="CK549" s="12">
        <f t="shared" si="208"/>
        <v>1.0612244897959184</v>
      </c>
      <c r="CL549" s="12">
        <f t="shared" si="208"/>
        <v>1.0816326530612246</v>
      </c>
      <c r="CM549" s="279">
        <f>COUNTIF($BK550:$CL550,"Đ")</f>
        <v>24</v>
      </c>
      <c r="CN549" s="280">
        <f>CM549/COUNTA($BK550:$CL550)</f>
        <v>0.8571428571428571</v>
      </c>
      <c r="CO549" s="279">
        <f>COUNTIF($BK550:$CL550,"CCG")</f>
        <v>4</v>
      </c>
      <c r="CP549" s="280">
        <f>CO549/COUNTA($BK550:$CL550)</f>
        <v>0.14285714285714285</v>
      </c>
      <c r="CQ549" s="279">
        <f>COUNTIF($BK550:$CL550,"CĐ")</f>
        <v>0</v>
      </c>
      <c r="CR549" s="280">
        <f>CQ549/COUNTA($BK550:$CL550)</f>
        <v>0</v>
      </c>
      <c r="CS549" s="277">
        <f>(((CM549*2)+(CO549*1)+(CQ549*0)))/(CM549+CO549+CQ549)</f>
        <v>1.8571428571428572</v>
      </c>
      <c r="CT549" s="277" t="str">
        <f>IF(CS549&gt;=1.6,"Đạt mục tiêu",IF(CS549&gt;=1,"Cần cố gắng","Chưa đạt"))</f>
        <v>Đạt mục tiêu</v>
      </c>
    </row>
    <row r="550" spans="1:98" s="2" customFormat="1" ht="24" hidden="1" customHeight="1">
      <c r="A550" s="170"/>
      <c r="B550" s="167"/>
      <c r="C550" s="278"/>
      <c r="D550" s="16"/>
      <c r="E550" s="8"/>
      <c r="F550" s="9"/>
      <c r="G550" s="24"/>
      <c r="H550" s="24"/>
      <c r="I550" s="23"/>
      <c r="J550" s="23"/>
      <c r="K550" s="23"/>
      <c r="L550" s="23"/>
      <c r="M550" s="23"/>
      <c r="N550" s="24"/>
      <c r="O550" s="23"/>
      <c r="P550" s="23"/>
      <c r="Q550" s="23"/>
      <c r="R550" s="23"/>
      <c r="S550" s="128"/>
      <c r="T550" s="23"/>
      <c r="U550" s="23"/>
      <c r="V550" s="23"/>
      <c r="W550" s="23"/>
      <c r="X550" s="23"/>
      <c r="Y550" s="23"/>
      <c r="Z550" s="23"/>
      <c r="AA550" s="91"/>
      <c r="AB550" s="24"/>
      <c r="AC550" s="24"/>
      <c r="AD550" s="24"/>
      <c r="AE550" s="24"/>
      <c r="AF550" s="24"/>
      <c r="AG550" s="23"/>
      <c r="AH550" s="23"/>
      <c r="AI550" s="23"/>
      <c r="AJ550" s="23"/>
      <c r="AK550" s="23"/>
      <c r="AL550" s="23"/>
      <c r="AM550" s="23"/>
      <c r="AN550" s="23"/>
      <c r="AO550" s="23"/>
      <c r="AP550" s="23"/>
      <c r="AQ550" s="23"/>
      <c r="AR550" s="23"/>
      <c r="AS550" s="23"/>
      <c r="AT550" s="24"/>
      <c r="AU550" s="23"/>
      <c r="AV550" s="23"/>
      <c r="AW550" s="23"/>
      <c r="AX550" s="23"/>
      <c r="AY550" s="23"/>
      <c r="AZ550" s="23"/>
      <c r="BA550" s="23"/>
      <c r="BB550" s="23"/>
      <c r="BC550" s="23"/>
      <c r="BD550" s="23"/>
      <c r="BE550" s="23"/>
      <c r="BF550" s="23"/>
      <c r="BG550" s="23"/>
      <c r="BH550" s="23"/>
      <c r="BI550" s="23"/>
      <c r="BJ550" s="23"/>
      <c r="BK550" s="12" t="str">
        <f>IF(BK549&lt;1,"CĐ",IF(BK549&lt;1.6,"CCG","Đ"))</f>
        <v>Đ</v>
      </c>
      <c r="BL550" s="12" t="str">
        <f t="shared" ref="BL550:CL550" si="209">IF(BL549&lt;1,"CĐ",IF(BL549&lt;1.6,"CCG","Đ"))</f>
        <v>Đ</v>
      </c>
      <c r="BM550" s="12" t="str">
        <f t="shared" si="209"/>
        <v>Đ</v>
      </c>
      <c r="BN550" s="12" t="str">
        <f t="shared" si="209"/>
        <v>Đ</v>
      </c>
      <c r="BO550" s="12" t="str">
        <f t="shared" si="209"/>
        <v>Đ</v>
      </c>
      <c r="BP550" s="12" t="str">
        <f t="shared" si="209"/>
        <v>Đ</v>
      </c>
      <c r="BQ550" s="12" t="str">
        <f t="shared" si="209"/>
        <v>Đ</v>
      </c>
      <c r="BR550" s="12" t="str">
        <f t="shared" si="209"/>
        <v>Đ</v>
      </c>
      <c r="BS550" s="12" t="str">
        <f t="shared" si="209"/>
        <v>Đ</v>
      </c>
      <c r="BT550" s="12" t="str">
        <f t="shared" si="209"/>
        <v>Đ</v>
      </c>
      <c r="BU550" s="12" t="str">
        <f t="shared" si="209"/>
        <v>Đ</v>
      </c>
      <c r="BV550" s="12" t="str">
        <f t="shared" si="209"/>
        <v>Đ</v>
      </c>
      <c r="BW550" s="12" t="str">
        <f t="shared" si="209"/>
        <v>Đ</v>
      </c>
      <c r="BX550" s="12" t="str">
        <f t="shared" si="209"/>
        <v>CCG</v>
      </c>
      <c r="BY550" s="12" t="str">
        <f t="shared" si="209"/>
        <v>Đ</v>
      </c>
      <c r="BZ550" s="12" t="str">
        <f t="shared" si="209"/>
        <v>CCG</v>
      </c>
      <c r="CA550" s="12" t="str">
        <f t="shared" si="209"/>
        <v>Đ</v>
      </c>
      <c r="CB550" s="12" t="str">
        <f t="shared" si="209"/>
        <v>Đ</v>
      </c>
      <c r="CC550" s="12" t="str">
        <f t="shared" si="209"/>
        <v>Đ</v>
      </c>
      <c r="CD550" s="12" t="str">
        <f t="shared" si="209"/>
        <v>Đ</v>
      </c>
      <c r="CE550" s="12" t="str">
        <f t="shared" si="209"/>
        <v>Đ</v>
      </c>
      <c r="CF550" s="12" t="str">
        <f t="shared" si="209"/>
        <v>Đ</v>
      </c>
      <c r="CG550" s="12" t="str">
        <f t="shared" si="209"/>
        <v>Đ</v>
      </c>
      <c r="CH550" s="12" t="str">
        <f t="shared" si="209"/>
        <v>Đ</v>
      </c>
      <c r="CI550" s="12" t="str">
        <f t="shared" si="209"/>
        <v>Đ</v>
      </c>
      <c r="CJ550" s="12" t="str">
        <f t="shared" si="209"/>
        <v>Đ</v>
      </c>
      <c r="CK550" s="12" t="str">
        <f t="shared" si="209"/>
        <v>CCG</v>
      </c>
      <c r="CL550" s="12" t="str">
        <f t="shared" si="209"/>
        <v>CCG</v>
      </c>
      <c r="CM550" s="279"/>
      <c r="CN550" s="280"/>
      <c r="CO550" s="279"/>
      <c r="CP550" s="280"/>
      <c r="CQ550" s="279"/>
      <c r="CR550" s="280"/>
      <c r="CS550" s="277"/>
      <c r="CT550" s="277"/>
    </row>
    <row r="551" spans="1:98" s="2" customFormat="1" ht="20.25" hidden="1" customHeight="1">
      <c r="A551" s="170" t="s">
        <v>1245</v>
      </c>
      <c r="B551" s="167"/>
      <c r="C551" s="10" t="s">
        <v>332</v>
      </c>
      <c r="D551" s="13"/>
      <c r="E551" s="8"/>
      <c r="F551" s="9"/>
      <c r="G551" s="24"/>
      <c r="H551" s="24"/>
      <c r="I551" s="23"/>
      <c r="J551" s="23"/>
      <c r="K551" s="23"/>
      <c r="L551" s="23"/>
      <c r="M551" s="23"/>
      <c r="N551" s="24"/>
      <c r="O551" s="23"/>
      <c r="P551" s="23"/>
      <c r="Q551" s="23"/>
      <c r="R551" s="23"/>
      <c r="S551" s="128"/>
      <c r="T551" s="23"/>
      <c r="U551" s="23"/>
      <c r="V551" s="23"/>
      <c r="W551" s="23"/>
      <c r="X551" s="23"/>
      <c r="Y551" s="23"/>
      <c r="Z551" s="23"/>
      <c r="AA551" s="91"/>
      <c r="AB551" s="24"/>
      <c r="AC551" s="24"/>
      <c r="AD551" s="24"/>
      <c r="AE551" s="24"/>
      <c r="AF551" s="24"/>
      <c r="AG551" s="23"/>
      <c r="AH551" s="23"/>
      <c r="AI551" s="23"/>
      <c r="AJ551" s="23"/>
      <c r="AK551" s="23"/>
      <c r="AL551" s="23"/>
      <c r="AM551" s="23"/>
      <c r="AN551" s="23"/>
      <c r="AO551" s="23"/>
      <c r="AP551" s="23"/>
      <c r="AQ551" s="23"/>
      <c r="AR551" s="23"/>
      <c r="AS551" s="23"/>
      <c r="AT551" s="24"/>
      <c r="AU551" s="23"/>
      <c r="AV551" s="23"/>
      <c r="AW551" s="23"/>
      <c r="AX551" s="23"/>
      <c r="AY551" s="23"/>
      <c r="AZ551" s="23"/>
      <c r="BA551" s="23"/>
      <c r="BB551" s="23"/>
      <c r="BC551" s="23"/>
      <c r="BD551" s="23"/>
      <c r="BE551" s="23"/>
      <c r="BF551" s="23"/>
      <c r="BG551" s="23"/>
      <c r="BH551" s="23"/>
      <c r="BI551" s="23"/>
      <c r="BJ551" s="23"/>
      <c r="BK551" s="80">
        <f t="shared" ref="BK551:CL551" si="210">COUNTIFS($O$7:$O$521,"x",BK$7:BK$521,"2")</f>
        <v>42</v>
      </c>
      <c r="BL551" s="80">
        <f t="shared" si="210"/>
        <v>42</v>
      </c>
      <c r="BM551" s="80">
        <f t="shared" si="210"/>
        <v>42</v>
      </c>
      <c r="BN551" s="80">
        <f t="shared" si="210"/>
        <v>33</v>
      </c>
      <c r="BO551" s="80">
        <f t="shared" si="210"/>
        <v>42</v>
      </c>
      <c r="BP551" s="80">
        <f t="shared" si="210"/>
        <v>34</v>
      </c>
      <c r="BQ551" s="80">
        <f t="shared" si="210"/>
        <v>36</v>
      </c>
      <c r="BR551" s="80">
        <f t="shared" si="210"/>
        <v>42</v>
      </c>
      <c r="BS551" s="80">
        <f t="shared" si="210"/>
        <v>37</v>
      </c>
      <c r="BT551" s="80">
        <f t="shared" si="210"/>
        <v>40</v>
      </c>
      <c r="BU551" s="80">
        <f t="shared" si="210"/>
        <v>42</v>
      </c>
      <c r="BV551" s="80">
        <f t="shared" si="210"/>
        <v>42</v>
      </c>
      <c r="BW551" s="80">
        <f t="shared" si="210"/>
        <v>42</v>
      </c>
      <c r="BX551" s="80">
        <f t="shared" si="210"/>
        <v>16</v>
      </c>
      <c r="BY551" s="80">
        <f t="shared" si="210"/>
        <v>34</v>
      </c>
      <c r="BZ551" s="80">
        <f t="shared" si="210"/>
        <v>15</v>
      </c>
      <c r="CA551" s="80">
        <f t="shared" si="210"/>
        <v>42</v>
      </c>
      <c r="CB551" s="80">
        <f t="shared" si="210"/>
        <v>42</v>
      </c>
      <c r="CC551" s="80">
        <f t="shared" si="210"/>
        <v>42</v>
      </c>
      <c r="CD551" s="80">
        <f t="shared" si="210"/>
        <v>41</v>
      </c>
      <c r="CE551" s="80">
        <f t="shared" si="210"/>
        <v>42</v>
      </c>
      <c r="CF551" s="80">
        <f t="shared" si="210"/>
        <v>41</v>
      </c>
      <c r="CG551" s="80">
        <f t="shared" si="210"/>
        <v>41</v>
      </c>
      <c r="CH551" s="80">
        <f t="shared" si="210"/>
        <v>41</v>
      </c>
      <c r="CI551" s="80">
        <f t="shared" si="210"/>
        <v>41</v>
      </c>
      <c r="CJ551" s="80">
        <f t="shared" si="210"/>
        <v>41</v>
      </c>
      <c r="CK551" s="80">
        <f t="shared" si="210"/>
        <v>21</v>
      </c>
      <c r="CL551" s="80">
        <f t="shared" si="210"/>
        <v>22</v>
      </c>
      <c r="CM551" s="24"/>
      <c r="CN551" s="24"/>
      <c r="CO551" s="24"/>
      <c r="CP551" s="24"/>
      <c r="CQ551" s="24"/>
      <c r="CR551" s="24"/>
      <c r="CS551" s="24"/>
      <c r="CT551" s="24"/>
    </row>
    <row r="552" spans="1:98" s="2" customFormat="1" ht="20.25" hidden="1" customHeight="1">
      <c r="A552" s="170"/>
      <c r="B552" s="167"/>
      <c r="C552" s="10" t="s">
        <v>333</v>
      </c>
      <c r="D552" s="13"/>
      <c r="E552" s="8"/>
      <c r="F552" s="9"/>
      <c r="G552" s="24"/>
      <c r="H552" s="24"/>
      <c r="I552" s="23"/>
      <c r="J552" s="23"/>
      <c r="K552" s="23"/>
      <c r="L552" s="23"/>
      <c r="M552" s="23"/>
      <c r="N552" s="24"/>
      <c r="O552" s="23"/>
      <c r="P552" s="23"/>
      <c r="Q552" s="23"/>
      <c r="R552" s="23"/>
      <c r="S552" s="128"/>
      <c r="T552" s="23"/>
      <c r="U552" s="23"/>
      <c r="V552" s="23"/>
      <c r="W552" s="23"/>
      <c r="X552" s="23"/>
      <c r="Y552" s="23"/>
      <c r="Z552" s="23"/>
      <c r="AA552" s="91"/>
      <c r="AB552" s="24"/>
      <c r="AC552" s="24"/>
      <c r="AD552" s="24"/>
      <c r="AE552" s="24"/>
      <c r="AF552" s="24"/>
      <c r="AG552" s="23"/>
      <c r="AH552" s="23"/>
      <c r="AI552" s="23"/>
      <c r="AJ552" s="23"/>
      <c r="AK552" s="23"/>
      <c r="AL552" s="23"/>
      <c r="AM552" s="23"/>
      <c r="AN552" s="23"/>
      <c r="AO552" s="23"/>
      <c r="AP552" s="23"/>
      <c r="AQ552" s="23"/>
      <c r="AR552" s="23"/>
      <c r="AS552" s="23"/>
      <c r="AT552" s="24"/>
      <c r="AU552" s="23"/>
      <c r="AV552" s="23"/>
      <c r="AW552" s="23"/>
      <c r="AX552" s="23"/>
      <c r="AY552" s="23"/>
      <c r="AZ552" s="23"/>
      <c r="BA552" s="23"/>
      <c r="BB552" s="23"/>
      <c r="BC552" s="23"/>
      <c r="BD552" s="23"/>
      <c r="BE552" s="23"/>
      <c r="BF552" s="23"/>
      <c r="BG552" s="23"/>
      <c r="BH552" s="23"/>
      <c r="BI552" s="23"/>
      <c r="BJ552" s="23"/>
      <c r="BK552" s="80">
        <f t="shared" ref="BK552:CL552" si="211">COUNTIFS($O$7:$O$521,"x",BK$7:BK$521,"1")</f>
        <v>0</v>
      </c>
      <c r="BL552" s="80">
        <f t="shared" si="211"/>
        <v>0</v>
      </c>
      <c r="BM552" s="80">
        <f t="shared" si="211"/>
        <v>0</v>
      </c>
      <c r="BN552" s="80">
        <f t="shared" si="211"/>
        <v>9</v>
      </c>
      <c r="BO552" s="80">
        <f t="shared" si="211"/>
        <v>0</v>
      </c>
      <c r="BP552" s="80">
        <f t="shared" si="211"/>
        <v>8</v>
      </c>
      <c r="BQ552" s="80">
        <f t="shared" si="211"/>
        <v>6</v>
      </c>
      <c r="BR552" s="80">
        <f t="shared" si="211"/>
        <v>0</v>
      </c>
      <c r="BS552" s="80">
        <f t="shared" si="211"/>
        <v>5</v>
      </c>
      <c r="BT552" s="80">
        <f t="shared" si="211"/>
        <v>2</v>
      </c>
      <c r="BU552" s="80">
        <f t="shared" si="211"/>
        <v>0</v>
      </c>
      <c r="BV552" s="80">
        <f t="shared" si="211"/>
        <v>0</v>
      </c>
      <c r="BW552" s="80">
        <f t="shared" si="211"/>
        <v>0</v>
      </c>
      <c r="BX552" s="80">
        <f t="shared" si="211"/>
        <v>26</v>
      </c>
      <c r="BY552" s="80">
        <f t="shared" si="211"/>
        <v>8</v>
      </c>
      <c r="BZ552" s="80">
        <f t="shared" si="211"/>
        <v>27</v>
      </c>
      <c r="CA552" s="80">
        <f t="shared" si="211"/>
        <v>0</v>
      </c>
      <c r="CB552" s="80">
        <f t="shared" si="211"/>
        <v>0</v>
      </c>
      <c r="CC552" s="80">
        <f t="shared" si="211"/>
        <v>0</v>
      </c>
      <c r="CD552" s="80">
        <f t="shared" si="211"/>
        <v>1</v>
      </c>
      <c r="CE552" s="80">
        <f t="shared" si="211"/>
        <v>0</v>
      </c>
      <c r="CF552" s="80">
        <f t="shared" si="211"/>
        <v>1</v>
      </c>
      <c r="CG552" s="80">
        <f t="shared" si="211"/>
        <v>1</v>
      </c>
      <c r="CH552" s="80">
        <f t="shared" si="211"/>
        <v>1</v>
      </c>
      <c r="CI552" s="80">
        <f t="shared" si="211"/>
        <v>1</v>
      </c>
      <c r="CJ552" s="80">
        <f t="shared" si="211"/>
        <v>1</v>
      </c>
      <c r="CK552" s="80">
        <f t="shared" si="211"/>
        <v>21</v>
      </c>
      <c r="CL552" s="80">
        <f t="shared" si="211"/>
        <v>20</v>
      </c>
      <c r="CM552" s="24"/>
      <c r="CN552" s="24"/>
      <c r="CO552" s="24"/>
      <c r="CP552" s="24"/>
      <c r="CQ552" s="24"/>
      <c r="CR552" s="24"/>
      <c r="CS552" s="24"/>
      <c r="CT552" s="24"/>
    </row>
    <row r="553" spans="1:98" s="2" customFormat="1" ht="20.25" hidden="1" customHeight="1">
      <c r="A553" s="170"/>
      <c r="B553" s="167"/>
      <c r="C553" s="6" t="s">
        <v>334</v>
      </c>
      <c r="D553" s="25"/>
      <c r="E553" s="8"/>
      <c r="F553" s="9"/>
      <c r="G553" s="24"/>
      <c r="H553" s="24"/>
      <c r="I553" s="23"/>
      <c r="J553" s="23"/>
      <c r="K553" s="23"/>
      <c r="L553" s="23"/>
      <c r="M553" s="23"/>
      <c r="N553" s="24"/>
      <c r="O553" s="23"/>
      <c r="P553" s="23"/>
      <c r="Q553" s="23"/>
      <c r="R553" s="23"/>
      <c r="S553" s="128"/>
      <c r="T553" s="23"/>
      <c r="U553" s="23"/>
      <c r="V553" s="23"/>
      <c r="W553" s="23"/>
      <c r="X553" s="23"/>
      <c r="Y553" s="23"/>
      <c r="Z553" s="23"/>
      <c r="AA553" s="91"/>
      <c r="AB553" s="24"/>
      <c r="AC553" s="24"/>
      <c r="AD553" s="24"/>
      <c r="AE553" s="24"/>
      <c r="AF553" s="24"/>
      <c r="AG553" s="23"/>
      <c r="AH553" s="23"/>
      <c r="AI553" s="23"/>
      <c r="AJ553" s="23"/>
      <c r="AK553" s="23"/>
      <c r="AL553" s="23"/>
      <c r="AM553" s="23"/>
      <c r="AN553" s="23"/>
      <c r="AO553" s="23"/>
      <c r="AP553" s="23"/>
      <c r="AQ553" s="23"/>
      <c r="AR553" s="23"/>
      <c r="AS553" s="23"/>
      <c r="AT553" s="24"/>
      <c r="AU553" s="23"/>
      <c r="AV553" s="23"/>
      <c r="AW553" s="23"/>
      <c r="AX553" s="23"/>
      <c r="AY553" s="23"/>
      <c r="AZ553" s="23"/>
      <c r="BA553" s="23"/>
      <c r="BB553" s="23"/>
      <c r="BC553" s="23"/>
      <c r="BD553" s="23"/>
      <c r="BE553" s="23"/>
      <c r="BF553" s="23"/>
      <c r="BG553" s="23"/>
      <c r="BH553" s="23"/>
      <c r="BI553" s="23"/>
      <c r="BJ553" s="23"/>
      <c r="BK553" s="80">
        <f t="shared" ref="BK553:CL553" si="212">COUNTIFS($O$7:$O$521,"x",BK$7:BK$521,"0")</f>
        <v>0</v>
      </c>
      <c r="BL553" s="80">
        <f t="shared" si="212"/>
        <v>0</v>
      </c>
      <c r="BM553" s="80">
        <f t="shared" si="212"/>
        <v>0</v>
      </c>
      <c r="BN553" s="80">
        <f t="shared" si="212"/>
        <v>0</v>
      </c>
      <c r="BO553" s="80">
        <f t="shared" si="212"/>
        <v>0</v>
      </c>
      <c r="BP553" s="80">
        <f t="shared" si="212"/>
        <v>0</v>
      </c>
      <c r="BQ553" s="80">
        <f t="shared" si="212"/>
        <v>0</v>
      </c>
      <c r="BR553" s="80">
        <f t="shared" si="212"/>
        <v>0</v>
      </c>
      <c r="BS553" s="80">
        <f t="shared" si="212"/>
        <v>0</v>
      </c>
      <c r="BT553" s="80">
        <f t="shared" si="212"/>
        <v>0</v>
      </c>
      <c r="BU553" s="80">
        <f t="shared" si="212"/>
        <v>0</v>
      </c>
      <c r="BV553" s="80">
        <f t="shared" si="212"/>
        <v>0</v>
      </c>
      <c r="BW553" s="80">
        <f t="shared" si="212"/>
        <v>0</v>
      </c>
      <c r="BX553" s="80">
        <f t="shared" si="212"/>
        <v>0</v>
      </c>
      <c r="BY553" s="80">
        <f t="shared" si="212"/>
        <v>0</v>
      </c>
      <c r="BZ553" s="80">
        <f t="shared" si="212"/>
        <v>0</v>
      </c>
      <c r="CA553" s="80">
        <f t="shared" si="212"/>
        <v>0</v>
      </c>
      <c r="CB553" s="80">
        <f t="shared" si="212"/>
        <v>0</v>
      </c>
      <c r="CC553" s="80">
        <f t="shared" si="212"/>
        <v>0</v>
      </c>
      <c r="CD553" s="80">
        <f t="shared" si="212"/>
        <v>0</v>
      </c>
      <c r="CE553" s="80">
        <f t="shared" si="212"/>
        <v>0</v>
      </c>
      <c r="CF553" s="80">
        <f t="shared" si="212"/>
        <v>0</v>
      </c>
      <c r="CG553" s="80">
        <f t="shared" si="212"/>
        <v>0</v>
      </c>
      <c r="CH553" s="80">
        <f t="shared" si="212"/>
        <v>0</v>
      </c>
      <c r="CI553" s="80">
        <f t="shared" si="212"/>
        <v>0</v>
      </c>
      <c r="CJ553" s="80">
        <f t="shared" si="212"/>
        <v>0</v>
      </c>
      <c r="CK553" s="80">
        <f t="shared" si="212"/>
        <v>0</v>
      </c>
      <c r="CL553" s="80">
        <f t="shared" si="212"/>
        <v>0</v>
      </c>
      <c r="CM553" s="24"/>
      <c r="CN553" s="24"/>
      <c r="CO553" s="24"/>
      <c r="CP553" s="24"/>
      <c r="CQ553" s="24"/>
      <c r="CR553" s="24"/>
      <c r="CS553" s="24"/>
      <c r="CT553" s="24"/>
    </row>
    <row r="554" spans="1:98" s="2" customFormat="1" ht="26.25" hidden="1" customHeight="1">
      <c r="A554" s="170"/>
      <c r="B554" s="167"/>
      <c r="C554" s="278" t="s">
        <v>335</v>
      </c>
      <c r="D554" s="16"/>
      <c r="E554" s="8"/>
      <c r="F554" s="9"/>
      <c r="G554" s="24"/>
      <c r="H554" s="24"/>
      <c r="I554" s="23"/>
      <c r="J554" s="23"/>
      <c r="K554" s="23"/>
      <c r="L554" s="23"/>
      <c r="M554" s="23"/>
      <c r="N554" s="24"/>
      <c r="O554" s="23"/>
      <c r="P554" s="23"/>
      <c r="Q554" s="23"/>
      <c r="R554" s="23"/>
      <c r="S554" s="128"/>
      <c r="T554" s="23"/>
      <c r="U554" s="23"/>
      <c r="V554" s="23"/>
      <c r="W554" s="23"/>
      <c r="X554" s="23"/>
      <c r="Y554" s="23"/>
      <c r="Z554" s="23"/>
      <c r="AA554" s="91"/>
      <c r="AB554" s="24"/>
      <c r="AC554" s="24"/>
      <c r="AD554" s="24"/>
      <c r="AE554" s="24"/>
      <c r="AF554" s="24"/>
      <c r="AG554" s="23"/>
      <c r="AH554" s="23"/>
      <c r="AI554" s="23"/>
      <c r="AJ554" s="23"/>
      <c r="AK554" s="23"/>
      <c r="AL554" s="23"/>
      <c r="AM554" s="23"/>
      <c r="AN554" s="23"/>
      <c r="AO554" s="23"/>
      <c r="AP554" s="23"/>
      <c r="AQ554" s="23"/>
      <c r="AR554" s="23"/>
      <c r="AS554" s="23"/>
      <c r="AT554" s="24"/>
      <c r="AU554" s="23"/>
      <c r="AV554" s="23"/>
      <c r="AW554" s="23"/>
      <c r="AX554" s="23"/>
      <c r="AY554" s="23"/>
      <c r="AZ554" s="23"/>
      <c r="BA554" s="23"/>
      <c r="BB554" s="23"/>
      <c r="BC554" s="23"/>
      <c r="BD554" s="23"/>
      <c r="BE554" s="23"/>
      <c r="BF554" s="23"/>
      <c r="BG554" s="23"/>
      <c r="BH554" s="23"/>
      <c r="BI554" s="23"/>
      <c r="BJ554" s="23"/>
      <c r="BK554" s="12">
        <f t="shared" ref="BK554:CL554" si="213">(((BK551*2)+(BK552*1)+(BK553*0)))/(BK551+BK552+BK553)</f>
        <v>2</v>
      </c>
      <c r="BL554" s="12">
        <f t="shared" si="213"/>
        <v>2</v>
      </c>
      <c r="BM554" s="12">
        <f t="shared" si="213"/>
        <v>2</v>
      </c>
      <c r="BN554" s="12">
        <f t="shared" si="213"/>
        <v>1.7857142857142858</v>
      </c>
      <c r="BO554" s="12">
        <f t="shared" si="213"/>
        <v>2</v>
      </c>
      <c r="BP554" s="12">
        <f t="shared" si="213"/>
        <v>1.8095238095238095</v>
      </c>
      <c r="BQ554" s="12">
        <f t="shared" si="213"/>
        <v>1.8571428571428572</v>
      </c>
      <c r="BR554" s="12">
        <f t="shared" si="213"/>
        <v>2</v>
      </c>
      <c r="BS554" s="12">
        <f t="shared" si="213"/>
        <v>1.8809523809523809</v>
      </c>
      <c r="BT554" s="12">
        <f t="shared" si="213"/>
        <v>1.9523809523809523</v>
      </c>
      <c r="BU554" s="12">
        <f t="shared" si="213"/>
        <v>2</v>
      </c>
      <c r="BV554" s="12">
        <f t="shared" si="213"/>
        <v>2</v>
      </c>
      <c r="BW554" s="12">
        <f t="shared" si="213"/>
        <v>2</v>
      </c>
      <c r="BX554" s="12">
        <f t="shared" si="213"/>
        <v>1.3809523809523809</v>
      </c>
      <c r="BY554" s="12">
        <f t="shared" si="213"/>
        <v>1.8095238095238095</v>
      </c>
      <c r="BZ554" s="12">
        <f t="shared" si="213"/>
        <v>1.3571428571428572</v>
      </c>
      <c r="CA554" s="12">
        <f t="shared" si="213"/>
        <v>2</v>
      </c>
      <c r="CB554" s="12">
        <f t="shared" si="213"/>
        <v>2</v>
      </c>
      <c r="CC554" s="12">
        <f t="shared" si="213"/>
        <v>2</v>
      </c>
      <c r="CD554" s="12">
        <f t="shared" si="213"/>
        <v>1.9761904761904763</v>
      </c>
      <c r="CE554" s="12">
        <f t="shared" si="213"/>
        <v>2</v>
      </c>
      <c r="CF554" s="12">
        <f t="shared" si="213"/>
        <v>1.9761904761904763</v>
      </c>
      <c r="CG554" s="12">
        <f t="shared" si="213"/>
        <v>1.9761904761904763</v>
      </c>
      <c r="CH554" s="12">
        <f t="shared" si="213"/>
        <v>1.9761904761904763</v>
      </c>
      <c r="CI554" s="12">
        <f t="shared" si="213"/>
        <v>1.9761904761904763</v>
      </c>
      <c r="CJ554" s="12">
        <f t="shared" si="213"/>
        <v>1.9761904761904763</v>
      </c>
      <c r="CK554" s="12">
        <f t="shared" si="213"/>
        <v>1.5</v>
      </c>
      <c r="CL554" s="12">
        <f t="shared" si="213"/>
        <v>1.5238095238095237</v>
      </c>
      <c r="CM554" s="279">
        <f>COUNTIF($BK555:$CL555,"Đ")</f>
        <v>24</v>
      </c>
      <c r="CN554" s="280">
        <f>CM554/COUNTA($BK555:$CL555)</f>
        <v>0.8571428571428571</v>
      </c>
      <c r="CO554" s="279">
        <f>COUNTIF($BK555:$CL555,"CCG")</f>
        <v>4</v>
      </c>
      <c r="CP554" s="280">
        <f>CO554/COUNTA($BK555:$CL555)</f>
        <v>0.14285714285714285</v>
      </c>
      <c r="CQ554" s="279">
        <f>COUNTIF($BK555:$CL555,"CĐ")</f>
        <v>0</v>
      </c>
      <c r="CR554" s="280">
        <f>CQ554/COUNTA($BK555:$CL555)</f>
        <v>0</v>
      </c>
      <c r="CS554" s="277">
        <f>(((CM554*2)+(CO554*1)+(CQ554*0)))/(CM554+CO554+CQ554)</f>
        <v>1.8571428571428572</v>
      </c>
      <c r="CT554" s="277" t="str">
        <f>IF(CS554&gt;=1.6,"Đạt mục tiêu",IF(CS554&gt;=1,"Cần cố gắng","Chưa đạt"))</f>
        <v>Đạt mục tiêu</v>
      </c>
    </row>
    <row r="555" spans="1:98" s="2" customFormat="1" ht="24" hidden="1" customHeight="1">
      <c r="A555" s="170"/>
      <c r="B555" s="167"/>
      <c r="C555" s="278"/>
      <c r="D555" s="16"/>
      <c r="E555" s="8"/>
      <c r="F555" s="9"/>
      <c r="G555" s="24"/>
      <c r="H555" s="24"/>
      <c r="I555" s="23"/>
      <c r="J555" s="23"/>
      <c r="K555" s="23"/>
      <c r="L555" s="23"/>
      <c r="M555" s="23"/>
      <c r="N555" s="24"/>
      <c r="O555" s="23"/>
      <c r="P555" s="23"/>
      <c r="Q555" s="23"/>
      <c r="R555" s="23"/>
      <c r="S555" s="128"/>
      <c r="T555" s="23"/>
      <c r="U555" s="23"/>
      <c r="V555" s="23"/>
      <c r="W555" s="23"/>
      <c r="X555" s="23"/>
      <c r="Y555" s="23"/>
      <c r="Z555" s="23"/>
      <c r="AA555" s="91"/>
      <c r="AB555" s="24"/>
      <c r="AC555" s="24"/>
      <c r="AD555" s="24"/>
      <c r="AE555" s="24"/>
      <c r="AF555" s="24"/>
      <c r="AG555" s="23"/>
      <c r="AH555" s="23"/>
      <c r="AI555" s="23"/>
      <c r="AJ555" s="23"/>
      <c r="AK555" s="23"/>
      <c r="AL555" s="23"/>
      <c r="AM555" s="23"/>
      <c r="AN555" s="23"/>
      <c r="AO555" s="23"/>
      <c r="AP555" s="23"/>
      <c r="AQ555" s="23"/>
      <c r="AR555" s="23"/>
      <c r="AS555" s="23"/>
      <c r="AT555" s="24"/>
      <c r="AU555" s="23"/>
      <c r="AV555" s="23"/>
      <c r="AW555" s="23"/>
      <c r="AX555" s="23"/>
      <c r="AY555" s="23"/>
      <c r="AZ555" s="23"/>
      <c r="BA555" s="23"/>
      <c r="BB555" s="23"/>
      <c r="BC555" s="23"/>
      <c r="BD555" s="23"/>
      <c r="BE555" s="23"/>
      <c r="BF555" s="23"/>
      <c r="BG555" s="23"/>
      <c r="BH555" s="23"/>
      <c r="BI555" s="23"/>
      <c r="BJ555" s="23"/>
      <c r="BK555" s="12" t="str">
        <f>IF(BK554&lt;1,"CĐ",IF(BK554&lt;1.6,"CCG","Đ"))</f>
        <v>Đ</v>
      </c>
      <c r="BL555" s="12" t="str">
        <f t="shared" ref="BL555:CL555" si="214">IF(BL554&lt;1,"CĐ",IF(BL554&lt;1.6,"CCG","Đ"))</f>
        <v>Đ</v>
      </c>
      <c r="BM555" s="12" t="str">
        <f t="shared" si="214"/>
        <v>Đ</v>
      </c>
      <c r="BN555" s="12" t="str">
        <f t="shared" si="214"/>
        <v>Đ</v>
      </c>
      <c r="BO555" s="12" t="str">
        <f t="shared" si="214"/>
        <v>Đ</v>
      </c>
      <c r="BP555" s="12" t="str">
        <f t="shared" si="214"/>
        <v>Đ</v>
      </c>
      <c r="BQ555" s="12" t="str">
        <f t="shared" si="214"/>
        <v>Đ</v>
      </c>
      <c r="BR555" s="12" t="str">
        <f t="shared" si="214"/>
        <v>Đ</v>
      </c>
      <c r="BS555" s="12" t="str">
        <f t="shared" si="214"/>
        <v>Đ</v>
      </c>
      <c r="BT555" s="12" t="str">
        <f t="shared" si="214"/>
        <v>Đ</v>
      </c>
      <c r="BU555" s="12" t="str">
        <f t="shared" si="214"/>
        <v>Đ</v>
      </c>
      <c r="BV555" s="12" t="str">
        <f t="shared" si="214"/>
        <v>Đ</v>
      </c>
      <c r="BW555" s="12" t="str">
        <f t="shared" si="214"/>
        <v>Đ</v>
      </c>
      <c r="BX555" s="12" t="str">
        <f t="shared" si="214"/>
        <v>CCG</v>
      </c>
      <c r="BY555" s="12" t="str">
        <f t="shared" si="214"/>
        <v>Đ</v>
      </c>
      <c r="BZ555" s="12" t="str">
        <f t="shared" si="214"/>
        <v>CCG</v>
      </c>
      <c r="CA555" s="12" t="str">
        <f t="shared" si="214"/>
        <v>Đ</v>
      </c>
      <c r="CB555" s="12" t="str">
        <f t="shared" si="214"/>
        <v>Đ</v>
      </c>
      <c r="CC555" s="12" t="str">
        <f t="shared" si="214"/>
        <v>Đ</v>
      </c>
      <c r="CD555" s="12" t="str">
        <f t="shared" si="214"/>
        <v>Đ</v>
      </c>
      <c r="CE555" s="12" t="str">
        <f t="shared" si="214"/>
        <v>Đ</v>
      </c>
      <c r="CF555" s="12" t="str">
        <f t="shared" si="214"/>
        <v>Đ</v>
      </c>
      <c r="CG555" s="12" t="str">
        <f t="shared" si="214"/>
        <v>Đ</v>
      </c>
      <c r="CH555" s="12" t="str">
        <f t="shared" si="214"/>
        <v>Đ</v>
      </c>
      <c r="CI555" s="12" t="str">
        <f t="shared" si="214"/>
        <v>Đ</v>
      </c>
      <c r="CJ555" s="12" t="str">
        <f t="shared" si="214"/>
        <v>Đ</v>
      </c>
      <c r="CK555" s="12" t="str">
        <f t="shared" si="214"/>
        <v>CCG</v>
      </c>
      <c r="CL555" s="12" t="str">
        <f t="shared" si="214"/>
        <v>CCG</v>
      </c>
      <c r="CM555" s="279"/>
      <c r="CN555" s="280"/>
      <c r="CO555" s="279"/>
      <c r="CP555" s="280"/>
      <c r="CQ555" s="279"/>
      <c r="CR555" s="280"/>
      <c r="CS555" s="277"/>
      <c r="CT555" s="277"/>
    </row>
    <row r="556" spans="1:98" hidden="1">
      <c r="A556" s="167" t="s">
        <v>336</v>
      </c>
      <c r="B556" s="167"/>
      <c r="C556" s="10" t="s">
        <v>332</v>
      </c>
      <c r="D556" s="5"/>
      <c r="E556" s="7"/>
      <c r="F556" s="5"/>
      <c r="G556" s="24"/>
      <c r="H556" s="24"/>
      <c r="I556" s="24"/>
      <c r="J556" s="24"/>
      <c r="K556" s="24"/>
      <c r="L556" s="24"/>
      <c r="M556" s="24"/>
      <c r="N556" s="24"/>
      <c r="O556" s="24"/>
      <c r="P556" s="24"/>
      <c r="Q556" s="24"/>
      <c r="R556" s="24"/>
      <c r="T556" s="24"/>
      <c r="U556" s="24"/>
      <c r="V556" s="24"/>
      <c r="W556" s="24"/>
      <c r="X556" s="24"/>
      <c r="Y556" s="24"/>
      <c r="Z556" s="24"/>
      <c r="AA556" s="91"/>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80">
        <f t="shared" ref="BK556:CL556" si="215">COUNTIFS($P$7:$P$521,"x",BK$7:BK$521,"2")</f>
        <v>35</v>
      </c>
      <c r="BL556" s="80">
        <f t="shared" si="215"/>
        <v>35</v>
      </c>
      <c r="BM556" s="80">
        <f t="shared" si="215"/>
        <v>35</v>
      </c>
      <c r="BN556" s="80">
        <f t="shared" si="215"/>
        <v>34</v>
      </c>
      <c r="BO556" s="80">
        <f t="shared" si="215"/>
        <v>34</v>
      </c>
      <c r="BP556" s="80">
        <f t="shared" si="215"/>
        <v>35</v>
      </c>
      <c r="BQ556" s="80">
        <f t="shared" si="215"/>
        <v>35</v>
      </c>
      <c r="BR556" s="80">
        <f t="shared" si="215"/>
        <v>35</v>
      </c>
      <c r="BS556" s="80">
        <f t="shared" si="215"/>
        <v>35</v>
      </c>
      <c r="BT556" s="80">
        <f t="shared" si="215"/>
        <v>35</v>
      </c>
      <c r="BU556" s="80">
        <f t="shared" si="215"/>
        <v>35</v>
      </c>
      <c r="BV556" s="80">
        <f t="shared" si="215"/>
        <v>35</v>
      </c>
      <c r="BW556" s="80">
        <f t="shared" si="215"/>
        <v>35</v>
      </c>
      <c r="BX556" s="80">
        <f t="shared" si="215"/>
        <v>17</v>
      </c>
      <c r="BY556" s="80">
        <f t="shared" si="215"/>
        <v>35</v>
      </c>
      <c r="BZ556" s="80">
        <f t="shared" si="215"/>
        <v>17</v>
      </c>
      <c r="CA556" s="80">
        <f t="shared" si="215"/>
        <v>35</v>
      </c>
      <c r="CB556" s="80">
        <f t="shared" si="215"/>
        <v>35</v>
      </c>
      <c r="CC556" s="80">
        <f t="shared" si="215"/>
        <v>26</v>
      </c>
      <c r="CD556" s="80">
        <f t="shared" si="215"/>
        <v>26</v>
      </c>
      <c r="CE556" s="80">
        <f t="shared" si="215"/>
        <v>26</v>
      </c>
      <c r="CF556" s="80">
        <f t="shared" si="215"/>
        <v>35</v>
      </c>
      <c r="CG556" s="80">
        <f t="shared" si="215"/>
        <v>35</v>
      </c>
      <c r="CH556" s="80">
        <f t="shared" si="215"/>
        <v>35</v>
      </c>
      <c r="CI556" s="80">
        <f t="shared" si="215"/>
        <v>35</v>
      </c>
      <c r="CJ556" s="80">
        <f t="shared" si="215"/>
        <v>35</v>
      </c>
      <c r="CK556" s="80">
        <f t="shared" si="215"/>
        <v>18</v>
      </c>
      <c r="CL556" s="80">
        <f t="shared" si="215"/>
        <v>18</v>
      </c>
      <c r="CM556" s="24"/>
      <c r="CN556" s="24"/>
      <c r="CO556" s="24"/>
      <c r="CP556" s="24"/>
      <c r="CQ556" s="24"/>
      <c r="CR556" s="24"/>
      <c r="CS556" s="24"/>
      <c r="CT556" s="24"/>
    </row>
    <row r="557" spans="1:98" hidden="1">
      <c r="A557" s="167"/>
      <c r="B557" s="167"/>
      <c r="C557" s="10" t="s">
        <v>333</v>
      </c>
      <c r="D557" s="5"/>
      <c r="E557" s="7"/>
      <c r="F557" s="5"/>
      <c r="G557" s="24"/>
      <c r="H557" s="24"/>
      <c r="I557" s="24"/>
      <c r="J557" s="24"/>
      <c r="K557" s="24"/>
      <c r="L557" s="24"/>
      <c r="M557" s="24"/>
      <c r="N557" s="24"/>
      <c r="O557" s="24"/>
      <c r="P557" s="24"/>
      <c r="Q557" s="24"/>
      <c r="R557" s="24"/>
      <c r="T557" s="24"/>
      <c r="U557" s="24"/>
      <c r="V557" s="24"/>
      <c r="W557" s="24"/>
      <c r="X557" s="24"/>
      <c r="Y557" s="24"/>
      <c r="Z557" s="24"/>
      <c r="AA557" s="91"/>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80">
        <f t="shared" ref="BK557:CL557" si="216">COUNTIFS($P$7:$P$521,"x",BK$7:BK$521,"1")</f>
        <v>0</v>
      </c>
      <c r="BL557" s="80">
        <f t="shared" si="216"/>
        <v>0</v>
      </c>
      <c r="BM557" s="80">
        <f t="shared" si="216"/>
        <v>0</v>
      </c>
      <c r="BN557" s="80">
        <f t="shared" si="216"/>
        <v>1</v>
      </c>
      <c r="BO557" s="80">
        <f t="shared" si="216"/>
        <v>1</v>
      </c>
      <c r="BP557" s="80">
        <f t="shared" si="216"/>
        <v>0</v>
      </c>
      <c r="BQ557" s="80">
        <f t="shared" si="216"/>
        <v>0</v>
      </c>
      <c r="BR557" s="80">
        <f t="shared" si="216"/>
        <v>0</v>
      </c>
      <c r="BS557" s="80">
        <f t="shared" si="216"/>
        <v>0</v>
      </c>
      <c r="BT557" s="80">
        <f t="shared" si="216"/>
        <v>0</v>
      </c>
      <c r="BU557" s="80">
        <f t="shared" si="216"/>
        <v>0</v>
      </c>
      <c r="BV557" s="80">
        <f t="shared" si="216"/>
        <v>0</v>
      </c>
      <c r="BW557" s="80">
        <f t="shared" si="216"/>
        <v>0</v>
      </c>
      <c r="BX557" s="80">
        <f t="shared" si="216"/>
        <v>18</v>
      </c>
      <c r="BY557" s="80">
        <f t="shared" si="216"/>
        <v>0</v>
      </c>
      <c r="BZ557" s="80">
        <f t="shared" si="216"/>
        <v>18</v>
      </c>
      <c r="CA557" s="80">
        <f t="shared" si="216"/>
        <v>0</v>
      </c>
      <c r="CB557" s="80">
        <f t="shared" si="216"/>
        <v>0</v>
      </c>
      <c r="CC557" s="80">
        <f t="shared" si="216"/>
        <v>9</v>
      </c>
      <c r="CD557" s="80">
        <f t="shared" si="216"/>
        <v>9</v>
      </c>
      <c r="CE557" s="80">
        <f t="shared" si="216"/>
        <v>9</v>
      </c>
      <c r="CF557" s="80">
        <f t="shared" si="216"/>
        <v>0</v>
      </c>
      <c r="CG557" s="80">
        <f t="shared" si="216"/>
        <v>0</v>
      </c>
      <c r="CH557" s="80">
        <f t="shared" si="216"/>
        <v>0</v>
      </c>
      <c r="CI557" s="80">
        <f t="shared" si="216"/>
        <v>0</v>
      </c>
      <c r="CJ557" s="80">
        <f t="shared" si="216"/>
        <v>0</v>
      </c>
      <c r="CK557" s="80">
        <f t="shared" si="216"/>
        <v>17</v>
      </c>
      <c r="CL557" s="80">
        <f t="shared" si="216"/>
        <v>17</v>
      </c>
      <c r="CM557" s="24"/>
      <c r="CN557" s="24"/>
      <c r="CO557" s="24"/>
      <c r="CP557" s="24"/>
      <c r="CQ557" s="24"/>
      <c r="CR557" s="24"/>
      <c r="CS557" s="24"/>
      <c r="CT557" s="24"/>
    </row>
    <row r="558" spans="1:98" hidden="1">
      <c r="A558" s="167"/>
      <c r="B558" s="167"/>
      <c r="C558" s="10" t="s">
        <v>334</v>
      </c>
      <c r="D558" s="5"/>
      <c r="E558" s="7"/>
      <c r="F558" s="5"/>
      <c r="G558" s="24"/>
      <c r="H558" s="24"/>
      <c r="I558" s="24"/>
      <c r="J558" s="24"/>
      <c r="K558" s="24"/>
      <c r="L558" s="24"/>
      <c r="M558" s="24"/>
      <c r="N558" s="24"/>
      <c r="O558" s="24"/>
      <c r="P558" s="24"/>
      <c r="Q558" s="24"/>
      <c r="R558" s="24"/>
      <c r="T558" s="24"/>
      <c r="U558" s="24"/>
      <c r="V558" s="24"/>
      <c r="W558" s="24"/>
      <c r="X558" s="24"/>
      <c r="Y558" s="24"/>
      <c r="Z558" s="24"/>
      <c r="AA558" s="91"/>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80">
        <f t="shared" ref="BK558:CL558" si="217">COUNTIFS($P$7:$P$521,"x",BK$7:BK$521,"0")</f>
        <v>0</v>
      </c>
      <c r="BL558" s="80">
        <f t="shared" si="217"/>
        <v>0</v>
      </c>
      <c r="BM558" s="80">
        <f t="shared" si="217"/>
        <v>0</v>
      </c>
      <c r="BN558" s="80">
        <f t="shared" si="217"/>
        <v>0</v>
      </c>
      <c r="BO558" s="80">
        <f t="shared" si="217"/>
        <v>0</v>
      </c>
      <c r="BP558" s="80">
        <f t="shared" si="217"/>
        <v>0</v>
      </c>
      <c r="BQ558" s="80">
        <f t="shared" si="217"/>
        <v>0</v>
      </c>
      <c r="BR558" s="80">
        <f t="shared" si="217"/>
        <v>0</v>
      </c>
      <c r="BS558" s="80">
        <f t="shared" si="217"/>
        <v>0</v>
      </c>
      <c r="BT558" s="80">
        <f t="shared" si="217"/>
        <v>0</v>
      </c>
      <c r="BU558" s="80">
        <f t="shared" si="217"/>
        <v>0</v>
      </c>
      <c r="BV558" s="80">
        <f t="shared" si="217"/>
        <v>0</v>
      </c>
      <c r="BW558" s="80">
        <f t="shared" si="217"/>
        <v>0</v>
      </c>
      <c r="BX558" s="80">
        <f t="shared" si="217"/>
        <v>0</v>
      </c>
      <c r="BY558" s="80">
        <f t="shared" si="217"/>
        <v>0</v>
      </c>
      <c r="BZ558" s="80">
        <f t="shared" si="217"/>
        <v>0</v>
      </c>
      <c r="CA558" s="80">
        <f t="shared" si="217"/>
        <v>0</v>
      </c>
      <c r="CB558" s="80">
        <f t="shared" si="217"/>
        <v>0</v>
      </c>
      <c r="CC558" s="80">
        <f t="shared" si="217"/>
        <v>0</v>
      </c>
      <c r="CD558" s="80">
        <f t="shared" si="217"/>
        <v>0</v>
      </c>
      <c r="CE558" s="80">
        <f t="shared" si="217"/>
        <v>0</v>
      </c>
      <c r="CF558" s="80">
        <f t="shared" si="217"/>
        <v>0</v>
      </c>
      <c r="CG558" s="80">
        <f t="shared" si="217"/>
        <v>0</v>
      </c>
      <c r="CH558" s="80">
        <f t="shared" si="217"/>
        <v>0</v>
      </c>
      <c r="CI558" s="80">
        <f t="shared" si="217"/>
        <v>0</v>
      </c>
      <c r="CJ558" s="80">
        <f t="shared" si="217"/>
        <v>0</v>
      </c>
      <c r="CK558" s="80">
        <f t="shared" si="217"/>
        <v>0</v>
      </c>
      <c r="CL558" s="80">
        <f t="shared" si="217"/>
        <v>0</v>
      </c>
      <c r="CM558" s="24"/>
      <c r="CN558" s="24"/>
      <c r="CO558" s="24"/>
      <c r="CP558" s="24"/>
      <c r="CQ558" s="24"/>
      <c r="CR558" s="24"/>
      <c r="CS558" s="24"/>
      <c r="CT558" s="24"/>
    </row>
    <row r="559" spans="1:98" hidden="1">
      <c r="A559" s="167"/>
      <c r="B559" s="167"/>
      <c r="C559" s="169" t="s">
        <v>335</v>
      </c>
      <c r="D559" s="5"/>
      <c r="E559" s="7"/>
      <c r="F559" s="5"/>
      <c r="G559" s="24"/>
      <c r="H559" s="24"/>
      <c r="I559" s="24"/>
      <c r="J559" s="24"/>
      <c r="K559" s="24"/>
      <c r="L559" s="24"/>
      <c r="M559" s="24"/>
      <c r="N559" s="24"/>
      <c r="O559" s="24"/>
      <c r="P559" s="24"/>
      <c r="Q559" s="24"/>
      <c r="R559" s="24"/>
      <c r="T559" s="24"/>
      <c r="U559" s="24"/>
      <c r="V559" s="24"/>
      <c r="W559" s="24"/>
      <c r="X559" s="24"/>
      <c r="Y559" s="24"/>
      <c r="Z559" s="24"/>
      <c r="AA559" s="91"/>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12">
        <f t="shared" ref="BK559:CL559" si="218">(((BK556*2)+(BK557*1)+(BK558*0)))/(BK556+BK557+BK558)</f>
        <v>2</v>
      </c>
      <c r="BL559" s="12">
        <f t="shared" si="218"/>
        <v>2</v>
      </c>
      <c r="BM559" s="12">
        <f t="shared" si="218"/>
        <v>2</v>
      </c>
      <c r="BN559" s="12">
        <f t="shared" si="218"/>
        <v>1.9714285714285715</v>
      </c>
      <c r="BO559" s="12">
        <f t="shared" si="218"/>
        <v>1.9714285714285715</v>
      </c>
      <c r="BP559" s="12">
        <f t="shared" si="218"/>
        <v>2</v>
      </c>
      <c r="BQ559" s="12">
        <f t="shared" si="218"/>
        <v>2</v>
      </c>
      <c r="BR559" s="12">
        <f t="shared" si="218"/>
        <v>2</v>
      </c>
      <c r="BS559" s="12">
        <f t="shared" si="218"/>
        <v>2</v>
      </c>
      <c r="BT559" s="12">
        <f t="shared" si="218"/>
        <v>2</v>
      </c>
      <c r="BU559" s="12">
        <f t="shared" si="218"/>
        <v>2</v>
      </c>
      <c r="BV559" s="12">
        <f t="shared" si="218"/>
        <v>2</v>
      </c>
      <c r="BW559" s="12">
        <f t="shared" si="218"/>
        <v>2</v>
      </c>
      <c r="BX559" s="12">
        <f t="shared" si="218"/>
        <v>1.4857142857142858</v>
      </c>
      <c r="BY559" s="12">
        <f t="shared" si="218"/>
        <v>2</v>
      </c>
      <c r="BZ559" s="12">
        <f t="shared" si="218"/>
        <v>1.4857142857142858</v>
      </c>
      <c r="CA559" s="12">
        <f t="shared" si="218"/>
        <v>2</v>
      </c>
      <c r="CB559" s="12">
        <f t="shared" si="218"/>
        <v>2</v>
      </c>
      <c r="CC559" s="12">
        <f t="shared" si="218"/>
        <v>1.7428571428571429</v>
      </c>
      <c r="CD559" s="12">
        <f t="shared" si="218"/>
        <v>1.7428571428571429</v>
      </c>
      <c r="CE559" s="12">
        <f t="shared" si="218"/>
        <v>1.7428571428571429</v>
      </c>
      <c r="CF559" s="12">
        <f t="shared" si="218"/>
        <v>2</v>
      </c>
      <c r="CG559" s="12">
        <f t="shared" si="218"/>
        <v>2</v>
      </c>
      <c r="CH559" s="12">
        <f t="shared" si="218"/>
        <v>2</v>
      </c>
      <c r="CI559" s="12">
        <f t="shared" si="218"/>
        <v>2</v>
      </c>
      <c r="CJ559" s="12">
        <f t="shared" si="218"/>
        <v>2</v>
      </c>
      <c r="CK559" s="12">
        <f t="shared" si="218"/>
        <v>1.5142857142857142</v>
      </c>
      <c r="CL559" s="12">
        <f t="shared" si="218"/>
        <v>1.5142857142857142</v>
      </c>
      <c r="CM559" s="162">
        <f>COUNTIF($BK560:$CL560,"Đ")</f>
        <v>24</v>
      </c>
      <c r="CN559" s="161">
        <f>CM559/COUNTA($BK560:$CL560)</f>
        <v>0.8571428571428571</v>
      </c>
      <c r="CO559" s="162">
        <f>COUNTIF($BK560:$CL560,"CCG")</f>
        <v>4</v>
      </c>
      <c r="CP559" s="161">
        <f>CO559/COUNTA($BK560:$CL560)</f>
        <v>0.14285714285714285</v>
      </c>
      <c r="CQ559" s="162">
        <f>COUNTIF($BK560:$CL560,"CĐ")</f>
        <v>0</v>
      </c>
      <c r="CR559" s="161">
        <f>CQ559/COUNTA($BK560:$CL560)</f>
        <v>0</v>
      </c>
      <c r="CS559" s="160">
        <f>(((CM559*2)+(CO559*1)+(CQ559*0)))/(CM559+CO559+CQ559)</f>
        <v>1.8571428571428572</v>
      </c>
      <c r="CT559" s="160" t="str">
        <f>IF(CS559&gt;=1.6,"Đạt mục tiêu",IF(CS559&gt;=1,"Cần cố gắng","Chưa đạt"))</f>
        <v>Đạt mục tiêu</v>
      </c>
    </row>
    <row r="560" spans="1:98" hidden="1">
      <c r="A560" s="167"/>
      <c r="B560" s="167"/>
      <c r="C560" s="169"/>
      <c r="D560" s="5"/>
      <c r="E560" s="7"/>
      <c r="F560" s="5"/>
      <c r="G560" s="24"/>
      <c r="H560" s="24"/>
      <c r="I560" s="24"/>
      <c r="J560" s="24"/>
      <c r="K560" s="24"/>
      <c r="L560" s="24"/>
      <c r="M560" s="24"/>
      <c r="N560" s="24"/>
      <c r="O560" s="24"/>
      <c r="P560" s="24"/>
      <c r="Q560" s="24"/>
      <c r="R560" s="24"/>
      <c r="T560" s="24"/>
      <c r="U560" s="24"/>
      <c r="V560" s="24"/>
      <c r="W560" s="24"/>
      <c r="X560" s="24"/>
      <c r="Y560" s="24"/>
      <c r="Z560" s="24"/>
      <c r="AA560" s="91"/>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12" t="str">
        <f>IF(BK559&lt;1,"CĐ",IF(BK559&lt;1.6,"CCG","Đ"))</f>
        <v>Đ</v>
      </c>
      <c r="BL560" s="12" t="str">
        <f t="shared" ref="BL560:CL560" si="219">IF(BL559&lt;1,"CĐ",IF(BL559&lt;1.6,"CCG","Đ"))</f>
        <v>Đ</v>
      </c>
      <c r="BM560" s="12" t="str">
        <f t="shared" si="219"/>
        <v>Đ</v>
      </c>
      <c r="BN560" s="12" t="str">
        <f t="shared" si="219"/>
        <v>Đ</v>
      </c>
      <c r="BO560" s="12" t="str">
        <f t="shared" si="219"/>
        <v>Đ</v>
      </c>
      <c r="BP560" s="12" t="str">
        <f t="shared" si="219"/>
        <v>Đ</v>
      </c>
      <c r="BQ560" s="12" t="str">
        <f t="shared" si="219"/>
        <v>Đ</v>
      </c>
      <c r="BR560" s="12" t="str">
        <f t="shared" si="219"/>
        <v>Đ</v>
      </c>
      <c r="BS560" s="12" t="str">
        <f t="shared" si="219"/>
        <v>Đ</v>
      </c>
      <c r="BT560" s="12" t="str">
        <f t="shared" si="219"/>
        <v>Đ</v>
      </c>
      <c r="BU560" s="12" t="str">
        <f t="shared" si="219"/>
        <v>Đ</v>
      </c>
      <c r="BV560" s="12" t="str">
        <f t="shared" si="219"/>
        <v>Đ</v>
      </c>
      <c r="BW560" s="12" t="str">
        <f t="shared" si="219"/>
        <v>Đ</v>
      </c>
      <c r="BX560" s="12" t="str">
        <f t="shared" si="219"/>
        <v>CCG</v>
      </c>
      <c r="BY560" s="12" t="str">
        <f t="shared" si="219"/>
        <v>Đ</v>
      </c>
      <c r="BZ560" s="12" t="str">
        <f t="shared" si="219"/>
        <v>CCG</v>
      </c>
      <c r="CA560" s="12" t="str">
        <f t="shared" si="219"/>
        <v>Đ</v>
      </c>
      <c r="CB560" s="12" t="str">
        <f t="shared" si="219"/>
        <v>Đ</v>
      </c>
      <c r="CC560" s="12" t="str">
        <f t="shared" si="219"/>
        <v>Đ</v>
      </c>
      <c r="CD560" s="12" t="str">
        <f t="shared" si="219"/>
        <v>Đ</v>
      </c>
      <c r="CE560" s="12" t="str">
        <f t="shared" si="219"/>
        <v>Đ</v>
      </c>
      <c r="CF560" s="12" t="str">
        <f t="shared" si="219"/>
        <v>Đ</v>
      </c>
      <c r="CG560" s="12" t="str">
        <f t="shared" si="219"/>
        <v>Đ</v>
      </c>
      <c r="CH560" s="12" t="str">
        <f t="shared" si="219"/>
        <v>Đ</v>
      </c>
      <c r="CI560" s="12" t="str">
        <f t="shared" si="219"/>
        <v>Đ</v>
      </c>
      <c r="CJ560" s="12" t="str">
        <f t="shared" si="219"/>
        <v>Đ</v>
      </c>
      <c r="CK560" s="12" t="str">
        <f t="shared" si="219"/>
        <v>CCG</v>
      </c>
      <c r="CL560" s="12" t="str">
        <f t="shared" si="219"/>
        <v>CCG</v>
      </c>
      <c r="CM560" s="162"/>
      <c r="CN560" s="161"/>
      <c r="CO560" s="162"/>
      <c r="CP560" s="161"/>
      <c r="CQ560" s="162"/>
      <c r="CR560" s="161"/>
      <c r="CS560" s="160"/>
      <c r="CT560" s="160"/>
    </row>
    <row r="561" spans="1:98" hidden="1">
      <c r="A561" s="170" t="s">
        <v>337</v>
      </c>
      <c r="B561" s="170"/>
      <c r="C561" s="13" t="s">
        <v>332</v>
      </c>
      <c r="D561" s="9"/>
      <c r="E561" s="8"/>
      <c r="F561" s="9"/>
      <c r="G561" s="23"/>
      <c r="H561" s="23"/>
      <c r="I561" s="23"/>
      <c r="J561" s="23"/>
      <c r="K561" s="23"/>
      <c r="L561" s="23"/>
      <c r="M561" s="23"/>
      <c r="N561" s="23"/>
      <c r="O561" s="23"/>
      <c r="P561" s="23"/>
      <c r="Q561" s="23"/>
      <c r="R561" s="23"/>
      <c r="T561" s="23"/>
      <c r="U561" s="23"/>
      <c r="V561" s="23"/>
      <c r="W561" s="23"/>
      <c r="X561" s="23"/>
      <c r="Y561" s="23"/>
      <c r="Z561" s="23"/>
      <c r="AA561" s="91"/>
      <c r="AB561" s="23"/>
      <c r="AC561" s="23"/>
      <c r="AD561" s="23"/>
      <c r="AE561" s="23"/>
      <c r="AF561" s="23"/>
      <c r="AG561" s="23"/>
      <c r="AH561" s="23"/>
      <c r="AI561" s="23"/>
      <c r="AJ561" s="23"/>
      <c r="AK561" s="23"/>
      <c r="AL561" s="23"/>
      <c r="AM561" s="23"/>
      <c r="AN561" s="23"/>
      <c r="AO561" s="23"/>
      <c r="AP561" s="23"/>
      <c r="AQ561" s="23"/>
      <c r="AR561" s="23"/>
      <c r="AS561" s="23"/>
      <c r="AT561" s="24"/>
      <c r="AU561" s="23"/>
      <c r="AV561" s="23"/>
      <c r="AW561" s="23"/>
      <c r="AX561" s="23"/>
      <c r="AY561" s="23"/>
      <c r="AZ561" s="23"/>
      <c r="BA561" s="23"/>
      <c r="BB561" s="23"/>
      <c r="BC561" s="23"/>
      <c r="BD561" s="23"/>
      <c r="BE561" s="23"/>
      <c r="BF561" s="23"/>
      <c r="BG561" s="23"/>
      <c r="BH561" s="23"/>
      <c r="BI561" s="23"/>
      <c r="BJ561" s="23"/>
      <c r="BK561" s="81">
        <f t="shared" ref="BK561:CL561" si="220">COUNTIFS($Q$7:$Q$521,"x",BK$7:BK$521,"2")</f>
        <v>39</v>
      </c>
      <c r="BL561" s="81">
        <f t="shared" si="220"/>
        <v>39</v>
      </c>
      <c r="BM561" s="81">
        <f t="shared" si="220"/>
        <v>39</v>
      </c>
      <c r="BN561" s="81">
        <f t="shared" si="220"/>
        <v>37</v>
      </c>
      <c r="BO561" s="81">
        <f t="shared" si="220"/>
        <v>37</v>
      </c>
      <c r="BP561" s="81">
        <f t="shared" si="220"/>
        <v>39</v>
      </c>
      <c r="BQ561" s="81">
        <f t="shared" si="220"/>
        <v>39</v>
      </c>
      <c r="BR561" s="81">
        <f t="shared" si="220"/>
        <v>39</v>
      </c>
      <c r="BS561" s="81">
        <f t="shared" si="220"/>
        <v>39</v>
      </c>
      <c r="BT561" s="81">
        <f t="shared" si="220"/>
        <v>39</v>
      </c>
      <c r="BU561" s="81">
        <f t="shared" si="220"/>
        <v>39</v>
      </c>
      <c r="BV561" s="81">
        <f t="shared" si="220"/>
        <v>39</v>
      </c>
      <c r="BW561" s="81">
        <f t="shared" si="220"/>
        <v>39</v>
      </c>
      <c r="BX561" s="81">
        <f t="shared" si="220"/>
        <v>38</v>
      </c>
      <c r="BY561" s="81">
        <f t="shared" si="220"/>
        <v>39</v>
      </c>
      <c r="BZ561" s="81">
        <f t="shared" si="220"/>
        <v>20</v>
      </c>
      <c r="CA561" s="81">
        <f t="shared" si="220"/>
        <v>39</v>
      </c>
      <c r="CB561" s="81">
        <f t="shared" si="220"/>
        <v>39</v>
      </c>
      <c r="CC561" s="81">
        <f t="shared" si="220"/>
        <v>39</v>
      </c>
      <c r="CD561" s="81">
        <f t="shared" si="220"/>
        <v>39</v>
      </c>
      <c r="CE561" s="81">
        <f t="shared" si="220"/>
        <v>37</v>
      </c>
      <c r="CF561" s="81">
        <f t="shared" si="220"/>
        <v>39</v>
      </c>
      <c r="CG561" s="81">
        <f t="shared" si="220"/>
        <v>39</v>
      </c>
      <c r="CH561" s="81">
        <f t="shared" si="220"/>
        <v>39</v>
      </c>
      <c r="CI561" s="81">
        <f t="shared" si="220"/>
        <v>39</v>
      </c>
      <c r="CJ561" s="81">
        <f t="shared" si="220"/>
        <v>39</v>
      </c>
      <c r="CK561" s="81">
        <f t="shared" si="220"/>
        <v>18</v>
      </c>
      <c r="CL561" s="81">
        <f t="shared" si="220"/>
        <v>22</v>
      </c>
      <c r="CM561" s="23"/>
      <c r="CN561" s="23"/>
      <c r="CO561" s="23"/>
      <c r="CP561" s="23"/>
      <c r="CQ561" s="23"/>
      <c r="CR561" s="23"/>
      <c r="CS561" s="23"/>
      <c r="CT561" s="23"/>
    </row>
    <row r="562" spans="1:98" hidden="1">
      <c r="A562" s="170"/>
      <c r="B562" s="170"/>
      <c r="C562" s="13" t="s">
        <v>333</v>
      </c>
      <c r="D562" s="9"/>
      <c r="E562" s="8"/>
      <c r="F562" s="9"/>
      <c r="G562" s="23"/>
      <c r="H562" s="23"/>
      <c r="I562" s="23"/>
      <c r="J562" s="23"/>
      <c r="K562" s="23"/>
      <c r="L562" s="23"/>
      <c r="M562" s="23"/>
      <c r="N562" s="23"/>
      <c r="O562" s="23"/>
      <c r="P562" s="23"/>
      <c r="Q562" s="23"/>
      <c r="R562" s="23"/>
      <c r="T562" s="23"/>
      <c r="U562" s="23"/>
      <c r="V562" s="23"/>
      <c r="W562" s="23"/>
      <c r="X562" s="23"/>
      <c r="Y562" s="23"/>
      <c r="Z562" s="23"/>
      <c r="AA562" s="91"/>
      <c r="AB562" s="23"/>
      <c r="AC562" s="23"/>
      <c r="AD562" s="23"/>
      <c r="AE562" s="23"/>
      <c r="AF562" s="23"/>
      <c r="AG562" s="23"/>
      <c r="AH562" s="23"/>
      <c r="AI562" s="23"/>
      <c r="AJ562" s="23"/>
      <c r="AK562" s="23"/>
      <c r="AL562" s="23"/>
      <c r="AM562" s="23"/>
      <c r="AN562" s="23"/>
      <c r="AO562" s="23"/>
      <c r="AP562" s="23"/>
      <c r="AQ562" s="23"/>
      <c r="AR562" s="23"/>
      <c r="AS562" s="23"/>
      <c r="AT562" s="24"/>
      <c r="AU562" s="23"/>
      <c r="AV562" s="23"/>
      <c r="AW562" s="23"/>
      <c r="AX562" s="23"/>
      <c r="AY562" s="23"/>
      <c r="AZ562" s="23"/>
      <c r="BA562" s="23"/>
      <c r="BB562" s="23"/>
      <c r="BC562" s="23"/>
      <c r="BD562" s="23"/>
      <c r="BE562" s="23"/>
      <c r="BF562" s="23"/>
      <c r="BG562" s="23"/>
      <c r="BH562" s="23"/>
      <c r="BI562" s="23"/>
      <c r="BJ562" s="23"/>
      <c r="BK562" s="81">
        <f t="shared" ref="BK562:CL562" si="221">COUNTIFS($Q$7:$Q$521,"x",BK$7:BK$521,"1")</f>
        <v>0</v>
      </c>
      <c r="BL562" s="81">
        <f t="shared" si="221"/>
        <v>0</v>
      </c>
      <c r="BM562" s="81">
        <f t="shared" si="221"/>
        <v>0</v>
      </c>
      <c r="BN562" s="81">
        <f t="shared" si="221"/>
        <v>2</v>
      </c>
      <c r="BO562" s="81">
        <f t="shared" si="221"/>
        <v>2</v>
      </c>
      <c r="BP562" s="81">
        <f t="shared" si="221"/>
        <v>0</v>
      </c>
      <c r="BQ562" s="81">
        <f t="shared" si="221"/>
        <v>0</v>
      </c>
      <c r="BR562" s="81">
        <f t="shared" si="221"/>
        <v>0</v>
      </c>
      <c r="BS562" s="81">
        <f t="shared" si="221"/>
        <v>0</v>
      </c>
      <c r="BT562" s="81">
        <f t="shared" si="221"/>
        <v>0</v>
      </c>
      <c r="BU562" s="81">
        <f t="shared" si="221"/>
        <v>0</v>
      </c>
      <c r="BV562" s="81">
        <f t="shared" si="221"/>
        <v>0</v>
      </c>
      <c r="BW562" s="81">
        <f t="shared" si="221"/>
        <v>0</v>
      </c>
      <c r="BX562" s="81">
        <f t="shared" si="221"/>
        <v>1</v>
      </c>
      <c r="BY562" s="81">
        <f t="shared" si="221"/>
        <v>0</v>
      </c>
      <c r="BZ562" s="81">
        <f t="shared" si="221"/>
        <v>19</v>
      </c>
      <c r="CA562" s="81">
        <f t="shared" si="221"/>
        <v>0</v>
      </c>
      <c r="CB562" s="81">
        <f t="shared" si="221"/>
        <v>0</v>
      </c>
      <c r="CC562" s="81">
        <f t="shared" si="221"/>
        <v>0</v>
      </c>
      <c r="CD562" s="81">
        <f t="shared" si="221"/>
        <v>0</v>
      </c>
      <c r="CE562" s="81">
        <f t="shared" si="221"/>
        <v>2</v>
      </c>
      <c r="CF562" s="81">
        <f t="shared" si="221"/>
        <v>0</v>
      </c>
      <c r="CG562" s="81">
        <f t="shared" si="221"/>
        <v>0</v>
      </c>
      <c r="CH562" s="81">
        <f t="shared" si="221"/>
        <v>0</v>
      </c>
      <c r="CI562" s="81">
        <f t="shared" si="221"/>
        <v>0</v>
      </c>
      <c r="CJ562" s="81">
        <f t="shared" si="221"/>
        <v>0</v>
      </c>
      <c r="CK562" s="81">
        <f t="shared" si="221"/>
        <v>21</v>
      </c>
      <c r="CL562" s="81">
        <f t="shared" si="221"/>
        <v>17</v>
      </c>
      <c r="CM562" s="23"/>
      <c r="CN562" s="23"/>
      <c r="CO562" s="23"/>
      <c r="CP562" s="23"/>
      <c r="CQ562" s="23"/>
      <c r="CR562" s="23"/>
      <c r="CS562" s="23"/>
      <c r="CT562" s="23"/>
    </row>
    <row r="563" spans="1:98" hidden="1">
      <c r="A563" s="170"/>
      <c r="B563" s="170"/>
      <c r="C563" s="13" t="s">
        <v>334</v>
      </c>
      <c r="D563" s="9"/>
      <c r="E563" s="8"/>
      <c r="F563" s="9"/>
      <c r="G563" s="23"/>
      <c r="H563" s="23"/>
      <c r="I563" s="23"/>
      <c r="J563" s="23"/>
      <c r="K563" s="23"/>
      <c r="L563" s="23"/>
      <c r="M563" s="23"/>
      <c r="N563" s="23"/>
      <c r="O563" s="23"/>
      <c r="P563" s="23"/>
      <c r="Q563" s="23"/>
      <c r="R563" s="23"/>
      <c r="T563" s="23"/>
      <c r="U563" s="23"/>
      <c r="V563" s="23"/>
      <c r="W563" s="23"/>
      <c r="X563" s="23"/>
      <c r="Y563" s="23"/>
      <c r="Z563" s="23"/>
      <c r="AA563" s="91"/>
      <c r="AB563" s="23"/>
      <c r="AC563" s="23"/>
      <c r="AD563" s="23"/>
      <c r="AE563" s="23"/>
      <c r="AF563" s="23"/>
      <c r="AG563" s="23"/>
      <c r="AH563" s="23"/>
      <c r="AI563" s="23"/>
      <c r="AJ563" s="23"/>
      <c r="AK563" s="23"/>
      <c r="AL563" s="23"/>
      <c r="AM563" s="23"/>
      <c r="AN563" s="23"/>
      <c r="AO563" s="23"/>
      <c r="AP563" s="23"/>
      <c r="AQ563" s="23"/>
      <c r="AR563" s="23"/>
      <c r="AS563" s="23"/>
      <c r="AT563" s="24"/>
      <c r="AU563" s="23"/>
      <c r="AV563" s="23"/>
      <c r="AW563" s="23"/>
      <c r="AX563" s="23"/>
      <c r="AY563" s="23"/>
      <c r="AZ563" s="23"/>
      <c r="BA563" s="23"/>
      <c r="BB563" s="23"/>
      <c r="BC563" s="23"/>
      <c r="BD563" s="23"/>
      <c r="BE563" s="23"/>
      <c r="BF563" s="23"/>
      <c r="BG563" s="23"/>
      <c r="BH563" s="23"/>
      <c r="BI563" s="23"/>
      <c r="BJ563" s="23"/>
      <c r="BK563" s="81">
        <f t="shared" ref="BK563:CL563" si="222">COUNTIFS($Q$7:$Q$521,"x",BK$7:BK$521,"0")</f>
        <v>0</v>
      </c>
      <c r="BL563" s="81">
        <f t="shared" si="222"/>
        <v>0</v>
      </c>
      <c r="BM563" s="81">
        <f t="shared" si="222"/>
        <v>0</v>
      </c>
      <c r="BN563" s="81">
        <f t="shared" si="222"/>
        <v>0</v>
      </c>
      <c r="BO563" s="81">
        <f t="shared" si="222"/>
        <v>0</v>
      </c>
      <c r="BP563" s="81">
        <f t="shared" si="222"/>
        <v>0</v>
      </c>
      <c r="BQ563" s="81">
        <f t="shared" si="222"/>
        <v>0</v>
      </c>
      <c r="BR563" s="81">
        <f t="shared" si="222"/>
        <v>0</v>
      </c>
      <c r="BS563" s="81">
        <f t="shared" si="222"/>
        <v>0</v>
      </c>
      <c r="BT563" s="81">
        <f t="shared" si="222"/>
        <v>0</v>
      </c>
      <c r="BU563" s="81">
        <f t="shared" si="222"/>
        <v>0</v>
      </c>
      <c r="BV563" s="81">
        <f t="shared" si="222"/>
        <v>0</v>
      </c>
      <c r="BW563" s="81">
        <f t="shared" si="222"/>
        <v>0</v>
      </c>
      <c r="BX563" s="81">
        <f t="shared" si="222"/>
        <v>0</v>
      </c>
      <c r="BY563" s="81">
        <f t="shared" si="222"/>
        <v>0</v>
      </c>
      <c r="BZ563" s="81">
        <f t="shared" si="222"/>
        <v>0</v>
      </c>
      <c r="CA563" s="81">
        <f t="shared" si="222"/>
        <v>0</v>
      </c>
      <c r="CB563" s="81">
        <f t="shared" si="222"/>
        <v>0</v>
      </c>
      <c r="CC563" s="81">
        <f t="shared" si="222"/>
        <v>0</v>
      </c>
      <c r="CD563" s="81">
        <f t="shared" si="222"/>
        <v>0</v>
      </c>
      <c r="CE563" s="81">
        <f t="shared" si="222"/>
        <v>0</v>
      </c>
      <c r="CF563" s="81">
        <f t="shared" si="222"/>
        <v>0</v>
      </c>
      <c r="CG563" s="81">
        <f t="shared" si="222"/>
        <v>0</v>
      </c>
      <c r="CH563" s="81">
        <f t="shared" si="222"/>
        <v>0</v>
      </c>
      <c r="CI563" s="81">
        <f t="shared" si="222"/>
        <v>0</v>
      </c>
      <c r="CJ563" s="81">
        <f t="shared" si="222"/>
        <v>0</v>
      </c>
      <c r="CK563" s="81">
        <f t="shared" si="222"/>
        <v>0</v>
      </c>
      <c r="CL563" s="81">
        <f t="shared" si="222"/>
        <v>0</v>
      </c>
      <c r="CM563" s="23"/>
      <c r="CN563" s="23"/>
      <c r="CO563" s="23"/>
      <c r="CP563" s="23"/>
      <c r="CQ563" s="23"/>
      <c r="CR563" s="23"/>
      <c r="CS563" s="23"/>
      <c r="CT563" s="23"/>
    </row>
    <row r="564" spans="1:98" hidden="1">
      <c r="A564" s="170"/>
      <c r="B564" s="170"/>
      <c r="C564" s="171" t="s">
        <v>335</v>
      </c>
      <c r="D564" s="9"/>
      <c r="E564" s="8"/>
      <c r="F564" s="9"/>
      <c r="G564" s="23"/>
      <c r="H564" s="23"/>
      <c r="I564" s="23"/>
      <c r="J564" s="23"/>
      <c r="K564" s="23"/>
      <c r="L564" s="23"/>
      <c r="M564" s="23"/>
      <c r="N564" s="23"/>
      <c r="O564" s="23"/>
      <c r="P564" s="23"/>
      <c r="Q564" s="23"/>
      <c r="R564" s="23"/>
      <c r="T564" s="23"/>
      <c r="U564" s="23"/>
      <c r="V564" s="23"/>
      <c r="W564" s="23"/>
      <c r="X564" s="23"/>
      <c r="Y564" s="23"/>
      <c r="Z564" s="23"/>
      <c r="AA564" s="91"/>
      <c r="AB564" s="23"/>
      <c r="AC564" s="23"/>
      <c r="AD564" s="23"/>
      <c r="AE564" s="23"/>
      <c r="AF564" s="23"/>
      <c r="AG564" s="23"/>
      <c r="AH564" s="23"/>
      <c r="AI564" s="23"/>
      <c r="AJ564" s="23"/>
      <c r="AK564" s="23"/>
      <c r="AL564" s="23"/>
      <c r="AM564" s="23"/>
      <c r="AN564" s="23"/>
      <c r="AO564" s="23"/>
      <c r="AP564" s="23"/>
      <c r="AQ564" s="23"/>
      <c r="AR564" s="23"/>
      <c r="AS564" s="23"/>
      <c r="AT564" s="24"/>
      <c r="AU564" s="23"/>
      <c r="AV564" s="23"/>
      <c r="AW564" s="23"/>
      <c r="AX564" s="23"/>
      <c r="AY564" s="23"/>
      <c r="AZ564" s="23"/>
      <c r="BA564" s="23"/>
      <c r="BB564" s="23"/>
      <c r="BC564" s="23"/>
      <c r="BD564" s="23"/>
      <c r="BE564" s="23"/>
      <c r="BF564" s="23"/>
      <c r="BG564" s="23"/>
      <c r="BH564" s="23"/>
      <c r="BI564" s="23"/>
      <c r="BJ564" s="23"/>
      <c r="BK564" s="14">
        <f t="shared" ref="BK564:CL564" si="223">(((BK561*2)+(BK562*1)+(BK563*0)))/(BK561+BK562+BK563)</f>
        <v>2</v>
      </c>
      <c r="BL564" s="14">
        <f t="shared" si="223"/>
        <v>2</v>
      </c>
      <c r="BM564" s="14">
        <f t="shared" si="223"/>
        <v>2</v>
      </c>
      <c r="BN564" s="14">
        <f t="shared" si="223"/>
        <v>1.9487179487179487</v>
      </c>
      <c r="BO564" s="14">
        <f t="shared" si="223"/>
        <v>1.9487179487179487</v>
      </c>
      <c r="BP564" s="14">
        <f t="shared" si="223"/>
        <v>2</v>
      </c>
      <c r="BQ564" s="14">
        <f t="shared" si="223"/>
        <v>2</v>
      </c>
      <c r="BR564" s="14">
        <f t="shared" si="223"/>
        <v>2</v>
      </c>
      <c r="BS564" s="14">
        <f t="shared" si="223"/>
        <v>2</v>
      </c>
      <c r="BT564" s="14">
        <f t="shared" si="223"/>
        <v>2</v>
      </c>
      <c r="BU564" s="14">
        <f t="shared" si="223"/>
        <v>2</v>
      </c>
      <c r="BV564" s="14">
        <f t="shared" si="223"/>
        <v>2</v>
      </c>
      <c r="BW564" s="14">
        <f t="shared" si="223"/>
        <v>2</v>
      </c>
      <c r="BX564" s="14">
        <f t="shared" si="223"/>
        <v>1.9743589743589745</v>
      </c>
      <c r="BY564" s="14">
        <f t="shared" si="223"/>
        <v>2</v>
      </c>
      <c r="BZ564" s="14">
        <f t="shared" si="223"/>
        <v>1.5128205128205128</v>
      </c>
      <c r="CA564" s="14">
        <f t="shared" si="223"/>
        <v>2</v>
      </c>
      <c r="CB564" s="14">
        <f t="shared" si="223"/>
        <v>2</v>
      </c>
      <c r="CC564" s="14">
        <f t="shared" si="223"/>
        <v>2</v>
      </c>
      <c r="CD564" s="14">
        <f t="shared" si="223"/>
        <v>2</v>
      </c>
      <c r="CE564" s="14">
        <f t="shared" si="223"/>
        <v>1.9487179487179487</v>
      </c>
      <c r="CF564" s="14">
        <f t="shared" si="223"/>
        <v>2</v>
      </c>
      <c r="CG564" s="14">
        <f t="shared" si="223"/>
        <v>2</v>
      </c>
      <c r="CH564" s="14">
        <f t="shared" si="223"/>
        <v>2</v>
      </c>
      <c r="CI564" s="14">
        <f t="shared" si="223"/>
        <v>2</v>
      </c>
      <c r="CJ564" s="14">
        <f t="shared" si="223"/>
        <v>2</v>
      </c>
      <c r="CK564" s="14">
        <f t="shared" si="223"/>
        <v>1.4615384615384615</v>
      </c>
      <c r="CL564" s="14">
        <f t="shared" si="223"/>
        <v>1.5641025641025641</v>
      </c>
      <c r="CM564" s="162">
        <f>COUNTIF($BK565:$CL565,"Đ")</f>
        <v>25</v>
      </c>
      <c r="CN564" s="161">
        <f>CM564/COUNTA($BK565:$CL565)</f>
        <v>0.8928571428571429</v>
      </c>
      <c r="CO564" s="162">
        <f>COUNTIF($BK565:$CL565,"CCG")</f>
        <v>3</v>
      </c>
      <c r="CP564" s="161">
        <f>CO564/COUNTA($BK565:$CL565)</f>
        <v>0.10714285714285714</v>
      </c>
      <c r="CQ564" s="162">
        <f>COUNTIF($BK565:$CL565,"CĐ")</f>
        <v>0</v>
      </c>
      <c r="CR564" s="161">
        <f>CQ564/COUNTA($BK565:$CL565)</f>
        <v>0</v>
      </c>
      <c r="CS564" s="160">
        <f>(((CM564*2)+(CO564*1)+(CQ564*0)))/(CM564+CO564+CQ564)</f>
        <v>1.8928571428571428</v>
      </c>
      <c r="CT564" s="160" t="str">
        <f>IF(CS564&gt;=1.6,"Đạt mục tiêu",IF(CS564&gt;=1,"Cần cố gắng","Chưa đạt"))</f>
        <v>Đạt mục tiêu</v>
      </c>
    </row>
    <row r="565" spans="1:98" hidden="1">
      <c r="A565" s="170"/>
      <c r="B565" s="170"/>
      <c r="C565" s="171"/>
      <c r="D565" s="9"/>
      <c r="E565" s="8"/>
      <c r="F565" s="9"/>
      <c r="G565" s="23"/>
      <c r="H565" s="23"/>
      <c r="I565" s="23"/>
      <c r="J565" s="23"/>
      <c r="K565" s="23"/>
      <c r="L565" s="23"/>
      <c r="M565" s="23"/>
      <c r="N565" s="23"/>
      <c r="O565" s="23"/>
      <c r="P565" s="23"/>
      <c r="Q565" s="23"/>
      <c r="R565" s="23"/>
      <c r="T565" s="23"/>
      <c r="U565" s="23"/>
      <c r="V565" s="23"/>
      <c r="W565" s="23"/>
      <c r="X565" s="23"/>
      <c r="Y565" s="23"/>
      <c r="Z565" s="23"/>
      <c r="AA565" s="91"/>
      <c r="AB565" s="23"/>
      <c r="AC565" s="23"/>
      <c r="AD565" s="23"/>
      <c r="AE565" s="23"/>
      <c r="AF565" s="23"/>
      <c r="AG565" s="23"/>
      <c r="AH565" s="23"/>
      <c r="AI565" s="23"/>
      <c r="AJ565" s="23"/>
      <c r="AK565" s="23"/>
      <c r="AL565" s="23"/>
      <c r="AM565" s="23"/>
      <c r="AN565" s="23"/>
      <c r="AO565" s="23"/>
      <c r="AP565" s="23"/>
      <c r="AQ565" s="23"/>
      <c r="AR565" s="23"/>
      <c r="AS565" s="23"/>
      <c r="AT565" s="24"/>
      <c r="AU565" s="23"/>
      <c r="AV565" s="23"/>
      <c r="AW565" s="23"/>
      <c r="AX565" s="23"/>
      <c r="AY565" s="23"/>
      <c r="AZ565" s="23"/>
      <c r="BA565" s="23"/>
      <c r="BB565" s="23"/>
      <c r="BC565" s="23"/>
      <c r="BD565" s="23"/>
      <c r="BE565" s="23"/>
      <c r="BF565" s="23"/>
      <c r="BG565" s="23"/>
      <c r="BH565" s="23"/>
      <c r="BI565" s="23"/>
      <c r="BJ565" s="23"/>
      <c r="BK565" s="14" t="str">
        <f>IF(BK564&lt;1,"CĐ",IF(BK564&lt;1.6,"CCG","Đ"))</f>
        <v>Đ</v>
      </c>
      <c r="BL565" s="14" t="str">
        <f t="shared" ref="BL565:CL565" si="224">IF(BL564&lt;1,"CĐ",IF(BL564&lt;1.6,"CCG","Đ"))</f>
        <v>Đ</v>
      </c>
      <c r="BM565" s="14" t="str">
        <f t="shared" si="224"/>
        <v>Đ</v>
      </c>
      <c r="BN565" s="14" t="str">
        <f t="shared" si="224"/>
        <v>Đ</v>
      </c>
      <c r="BO565" s="14" t="str">
        <f t="shared" si="224"/>
        <v>Đ</v>
      </c>
      <c r="BP565" s="14" t="str">
        <f t="shared" si="224"/>
        <v>Đ</v>
      </c>
      <c r="BQ565" s="14" t="str">
        <f t="shared" si="224"/>
        <v>Đ</v>
      </c>
      <c r="BR565" s="14" t="str">
        <f t="shared" si="224"/>
        <v>Đ</v>
      </c>
      <c r="BS565" s="14" t="str">
        <f t="shared" si="224"/>
        <v>Đ</v>
      </c>
      <c r="BT565" s="14" t="str">
        <f t="shared" si="224"/>
        <v>Đ</v>
      </c>
      <c r="BU565" s="14" t="str">
        <f t="shared" si="224"/>
        <v>Đ</v>
      </c>
      <c r="BV565" s="14" t="str">
        <f t="shared" si="224"/>
        <v>Đ</v>
      </c>
      <c r="BW565" s="14" t="str">
        <f t="shared" si="224"/>
        <v>Đ</v>
      </c>
      <c r="BX565" s="14" t="str">
        <f t="shared" si="224"/>
        <v>Đ</v>
      </c>
      <c r="BY565" s="14" t="str">
        <f t="shared" si="224"/>
        <v>Đ</v>
      </c>
      <c r="BZ565" s="14" t="str">
        <f t="shared" si="224"/>
        <v>CCG</v>
      </c>
      <c r="CA565" s="14" t="str">
        <f t="shared" si="224"/>
        <v>Đ</v>
      </c>
      <c r="CB565" s="14" t="str">
        <f t="shared" si="224"/>
        <v>Đ</v>
      </c>
      <c r="CC565" s="14" t="str">
        <f t="shared" si="224"/>
        <v>Đ</v>
      </c>
      <c r="CD565" s="14" t="str">
        <f t="shared" si="224"/>
        <v>Đ</v>
      </c>
      <c r="CE565" s="14" t="str">
        <f t="shared" si="224"/>
        <v>Đ</v>
      </c>
      <c r="CF565" s="14" t="str">
        <f t="shared" si="224"/>
        <v>Đ</v>
      </c>
      <c r="CG565" s="14" t="str">
        <f t="shared" si="224"/>
        <v>Đ</v>
      </c>
      <c r="CH565" s="14" t="str">
        <f t="shared" si="224"/>
        <v>Đ</v>
      </c>
      <c r="CI565" s="14" t="str">
        <f t="shared" si="224"/>
        <v>Đ</v>
      </c>
      <c r="CJ565" s="14" t="str">
        <f t="shared" si="224"/>
        <v>Đ</v>
      </c>
      <c r="CK565" s="14" t="str">
        <f t="shared" si="224"/>
        <v>CCG</v>
      </c>
      <c r="CL565" s="14" t="str">
        <f t="shared" si="224"/>
        <v>CCG</v>
      </c>
      <c r="CM565" s="162"/>
      <c r="CN565" s="161"/>
      <c r="CO565" s="162"/>
      <c r="CP565" s="161"/>
      <c r="CQ565" s="162"/>
      <c r="CR565" s="161"/>
      <c r="CS565" s="160"/>
      <c r="CT565" s="160"/>
    </row>
    <row r="566" spans="1:98" hidden="1">
      <c r="A566" s="167" t="s">
        <v>338</v>
      </c>
      <c r="B566" s="167"/>
      <c r="C566" s="10" t="s">
        <v>332</v>
      </c>
      <c r="D566" s="5"/>
      <c r="E566" s="7"/>
      <c r="F566" s="5"/>
      <c r="G566" s="24"/>
      <c r="H566" s="24"/>
      <c r="I566" s="24"/>
      <c r="J566" s="24"/>
      <c r="K566" s="24"/>
      <c r="L566" s="24"/>
      <c r="M566" s="24"/>
      <c r="N566" s="24"/>
      <c r="O566" s="24"/>
      <c r="P566" s="24"/>
      <c r="Q566" s="24"/>
      <c r="R566" s="24"/>
      <c r="T566" s="24"/>
      <c r="U566" s="24"/>
      <c r="V566" s="24"/>
      <c r="W566" s="24"/>
      <c r="X566" s="24"/>
      <c r="Y566" s="24"/>
      <c r="Z566" s="24"/>
      <c r="AA566" s="91"/>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80">
        <f t="shared" ref="BK566:CL566" si="225">COUNTIFS($R$7:$R$521,"x",BK$7:BK$521,"2")</f>
        <v>37</v>
      </c>
      <c r="BL566" s="80">
        <f t="shared" si="225"/>
        <v>37</v>
      </c>
      <c r="BM566" s="80">
        <f t="shared" si="225"/>
        <v>37</v>
      </c>
      <c r="BN566" s="80">
        <f t="shared" si="225"/>
        <v>29</v>
      </c>
      <c r="BO566" s="80">
        <f t="shared" si="225"/>
        <v>31</v>
      </c>
      <c r="BP566" s="80">
        <f t="shared" si="225"/>
        <v>37</v>
      </c>
      <c r="BQ566" s="80">
        <f t="shared" si="225"/>
        <v>37</v>
      </c>
      <c r="BR566" s="80">
        <f t="shared" si="225"/>
        <v>37</v>
      </c>
      <c r="BS566" s="80">
        <f t="shared" si="225"/>
        <v>37</v>
      </c>
      <c r="BT566" s="80">
        <f t="shared" si="225"/>
        <v>37</v>
      </c>
      <c r="BU566" s="80">
        <f t="shared" si="225"/>
        <v>37</v>
      </c>
      <c r="BV566" s="80">
        <f t="shared" si="225"/>
        <v>37</v>
      </c>
      <c r="BW566" s="80">
        <f t="shared" si="225"/>
        <v>37</v>
      </c>
      <c r="BX566" s="80">
        <f t="shared" si="225"/>
        <v>37</v>
      </c>
      <c r="BY566" s="80">
        <f t="shared" si="225"/>
        <v>37</v>
      </c>
      <c r="BZ566" s="80">
        <f t="shared" si="225"/>
        <v>21</v>
      </c>
      <c r="CA566" s="80">
        <f t="shared" si="225"/>
        <v>37</v>
      </c>
      <c r="CB566" s="80">
        <f t="shared" si="225"/>
        <v>37</v>
      </c>
      <c r="CC566" s="80">
        <f t="shared" si="225"/>
        <v>36</v>
      </c>
      <c r="CD566" s="80">
        <f t="shared" si="225"/>
        <v>35</v>
      </c>
      <c r="CE566" s="80">
        <f t="shared" si="225"/>
        <v>37</v>
      </c>
      <c r="CF566" s="80">
        <f t="shared" si="225"/>
        <v>37</v>
      </c>
      <c r="CG566" s="80">
        <f t="shared" si="225"/>
        <v>37</v>
      </c>
      <c r="CH566" s="80">
        <f t="shared" si="225"/>
        <v>37</v>
      </c>
      <c r="CI566" s="80">
        <f t="shared" si="225"/>
        <v>37</v>
      </c>
      <c r="CJ566" s="80">
        <f t="shared" si="225"/>
        <v>37</v>
      </c>
      <c r="CK566" s="80">
        <f t="shared" si="225"/>
        <v>21</v>
      </c>
      <c r="CL566" s="80">
        <f t="shared" si="225"/>
        <v>26</v>
      </c>
      <c r="CM566" s="24"/>
      <c r="CN566" s="24"/>
      <c r="CO566" s="24"/>
      <c r="CP566" s="24"/>
      <c r="CQ566" s="24"/>
      <c r="CR566" s="24"/>
      <c r="CS566" s="24"/>
      <c r="CT566" s="24"/>
    </row>
    <row r="567" spans="1:98" hidden="1">
      <c r="A567" s="167"/>
      <c r="B567" s="167"/>
      <c r="C567" s="10" t="s">
        <v>333</v>
      </c>
      <c r="D567" s="5"/>
      <c r="E567" s="7"/>
      <c r="F567" s="5"/>
      <c r="G567" s="24"/>
      <c r="H567" s="24"/>
      <c r="I567" s="24"/>
      <c r="J567" s="24"/>
      <c r="K567" s="24"/>
      <c r="L567" s="24"/>
      <c r="M567" s="24"/>
      <c r="N567" s="24"/>
      <c r="O567" s="24"/>
      <c r="P567" s="24"/>
      <c r="Q567" s="24"/>
      <c r="R567" s="24"/>
      <c r="T567" s="24"/>
      <c r="U567" s="24"/>
      <c r="V567" s="24"/>
      <c r="W567" s="24"/>
      <c r="X567" s="24"/>
      <c r="Y567" s="24"/>
      <c r="Z567" s="24"/>
      <c r="AA567" s="91"/>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80">
        <f t="shared" ref="BK567:CL567" si="226">COUNTIFS($R$7:$R$521,"x",BK$7:BK$521,"1")</f>
        <v>0</v>
      </c>
      <c r="BL567" s="80">
        <f t="shared" si="226"/>
        <v>0</v>
      </c>
      <c r="BM567" s="80">
        <f t="shared" si="226"/>
        <v>0</v>
      </c>
      <c r="BN567" s="80">
        <f t="shared" si="226"/>
        <v>8</v>
      </c>
      <c r="BO567" s="80">
        <f t="shared" si="226"/>
        <v>6</v>
      </c>
      <c r="BP567" s="80">
        <f t="shared" si="226"/>
        <v>0</v>
      </c>
      <c r="BQ567" s="80">
        <f t="shared" si="226"/>
        <v>0</v>
      </c>
      <c r="BR567" s="80">
        <f t="shared" si="226"/>
        <v>0</v>
      </c>
      <c r="BS567" s="80">
        <f t="shared" si="226"/>
        <v>0</v>
      </c>
      <c r="BT567" s="80">
        <f t="shared" si="226"/>
        <v>0</v>
      </c>
      <c r="BU567" s="80">
        <f t="shared" si="226"/>
        <v>0</v>
      </c>
      <c r="BV567" s="80">
        <f t="shared" si="226"/>
        <v>0</v>
      </c>
      <c r="BW567" s="80">
        <f t="shared" si="226"/>
        <v>0</v>
      </c>
      <c r="BX567" s="80">
        <f t="shared" si="226"/>
        <v>0</v>
      </c>
      <c r="BY567" s="80">
        <f t="shared" si="226"/>
        <v>0</v>
      </c>
      <c r="BZ567" s="80">
        <f t="shared" si="226"/>
        <v>16</v>
      </c>
      <c r="CA567" s="80">
        <f t="shared" si="226"/>
        <v>0</v>
      </c>
      <c r="CB567" s="80">
        <f t="shared" si="226"/>
        <v>0</v>
      </c>
      <c r="CC567" s="80">
        <f t="shared" si="226"/>
        <v>1</v>
      </c>
      <c r="CD567" s="80">
        <f t="shared" si="226"/>
        <v>2</v>
      </c>
      <c r="CE567" s="80">
        <f t="shared" si="226"/>
        <v>0</v>
      </c>
      <c r="CF567" s="80">
        <f t="shared" si="226"/>
        <v>0</v>
      </c>
      <c r="CG567" s="80">
        <f t="shared" si="226"/>
        <v>0</v>
      </c>
      <c r="CH567" s="80">
        <f t="shared" si="226"/>
        <v>0</v>
      </c>
      <c r="CI567" s="80">
        <f t="shared" si="226"/>
        <v>0</v>
      </c>
      <c r="CJ567" s="80">
        <f t="shared" si="226"/>
        <v>0</v>
      </c>
      <c r="CK567" s="80">
        <f t="shared" si="226"/>
        <v>16</v>
      </c>
      <c r="CL567" s="80">
        <f t="shared" si="226"/>
        <v>11</v>
      </c>
      <c r="CM567" s="24"/>
      <c r="CN567" s="24"/>
      <c r="CO567" s="24"/>
      <c r="CP567" s="24"/>
      <c r="CQ567" s="24"/>
      <c r="CR567" s="24"/>
      <c r="CS567" s="24"/>
      <c r="CT567" s="24"/>
    </row>
    <row r="568" spans="1:98" hidden="1">
      <c r="A568" s="167"/>
      <c r="B568" s="167"/>
      <c r="C568" s="10" t="s">
        <v>334</v>
      </c>
      <c r="D568" s="5"/>
      <c r="E568" s="7"/>
      <c r="F568" s="5"/>
      <c r="G568" s="24"/>
      <c r="H568" s="24"/>
      <c r="I568" s="24"/>
      <c r="J568" s="24"/>
      <c r="K568" s="24"/>
      <c r="L568" s="24"/>
      <c r="M568" s="24"/>
      <c r="N568" s="24"/>
      <c r="O568" s="24"/>
      <c r="P568" s="24"/>
      <c r="Q568" s="24"/>
      <c r="R568" s="24"/>
      <c r="T568" s="24"/>
      <c r="U568" s="24"/>
      <c r="V568" s="24"/>
      <c r="W568" s="24"/>
      <c r="X568" s="24"/>
      <c r="Y568" s="24"/>
      <c r="Z568" s="24"/>
      <c r="AA568" s="91"/>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80">
        <f t="shared" ref="BK568:CL568" si="227">COUNTIFS($R$7:$R$521,"x",BK$7:BK$521,"0")</f>
        <v>0</v>
      </c>
      <c r="BL568" s="80">
        <f t="shared" si="227"/>
        <v>0</v>
      </c>
      <c r="BM568" s="80">
        <f t="shared" si="227"/>
        <v>0</v>
      </c>
      <c r="BN568" s="80">
        <f t="shared" si="227"/>
        <v>0</v>
      </c>
      <c r="BO568" s="80">
        <f t="shared" si="227"/>
        <v>0</v>
      </c>
      <c r="BP568" s="80">
        <f t="shared" si="227"/>
        <v>0</v>
      </c>
      <c r="BQ568" s="80">
        <f t="shared" si="227"/>
        <v>0</v>
      </c>
      <c r="BR568" s="80">
        <f t="shared" si="227"/>
        <v>0</v>
      </c>
      <c r="BS568" s="80">
        <f t="shared" si="227"/>
        <v>0</v>
      </c>
      <c r="BT568" s="80">
        <f t="shared" si="227"/>
        <v>0</v>
      </c>
      <c r="BU568" s="80">
        <f t="shared" si="227"/>
        <v>0</v>
      </c>
      <c r="BV568" s="80">
        <f t="shared" si="227"/>
        <v>0</v>
      </c>
      <c r="BW568" s="80">
        <f t="shared" si="227"/>
        <v>0</v>
      </c>
      <c r="BX568" s="80">
        <f t="shared" si="227"/>
        <v>0</v>
      </c>
      <c r="BY568" s="80">
        <f t="shared" si="227"/>
        <v>0</v>
      </c>
      <c r="BZ568" s="80">
        <f t="shared" si="227"/>
        <v>0</v>
      </c>
      <c r="CA568" s="80">
        <f t="shared" si="227"/>
        <v>0</v>
      </c>
      <c r="CB568" s="80">
        <f t="shared" si="227"/>
        <v>0</v>
      </c>
      <c r="CC568" s="80">
        <f t="shared" si="227"/>
        <v>0</v>
      </c>
      <c r="CD568" s="80">
        <f t="shared" si="227"/>
        <v>0</v>
      </c>
      <c r="CE568" s="80">
        <f t="shared" si="227"/>
        <v>0</v>
      </c>
      <c r="CF568" s="80">
        <f t="shared" si="227"/>
        <v>0</v>
      </c>
      <c r="CG568" s="80">
        <f t="shared" si="227"/>
        <v>0</v>
      </c>
      <c r="CH568" s="80">
        <f t="shared" si="227"/>
        <v>0</v>
      </c>
      <c r="CI568" s="80">
        <f t="shared" si="227"/>
        <v>0</v>
      </c>
      <c r="CJ568" s="80">
        <f t="shared" si="227"/>
        <v>0</v>
      </c>
      <c r="CK568" s="80">
        <f t="shared" si="227"/>
        <v>0</v>
      </c>
      <c r="CL568" s="80">
        <f t="shared" si="227"/>
        <v>0</v>
      </c>
      <c r="CM568" s="24"/>
      <c r="CN568" s="24"/>
      <c r="CO568" s="24"/>
      <c r="CP568" s="24"/>
      <c r="CQ568" s="24"/>
      <c r="CR568" s="24"/>
      <c r="CS568" s="24"/>
      <c r="CT568" s="24"/>
    </row>
    <row r="569" spans="1:98" hidden="1">
      <c r="A569" s="167"/>
      <c r="B569" s="167"/>
      <c r="C569" s="169" t="s">
        <v>335</v>
      </c>
      <c r="D569" s="5"/>
      <c r="E569" s="7"/>
      <c r="F569" s="5"/>
      <c r="G569" s="24"/>
      <c r="H569" s="24"/>
      <c r="I569" s="24"/>
      <c r="J569" s="24"/>
      <c r="K569" s="24"/>
      <c r="L569" s="24"/>
      <c r="M569" s="24"/>
      <c r="N569" s="24"/>
      <c r="O569" s="24"/>
      <c r="P569" s="24"/>
      <c r="Q569" s="24"/>
      <c r="R569" s="24"/>
      <c r="T569" s="24"/>
      <c r="U569" s="24"/>
      <c r="V569" s="24"/>
      <c r="W569" s="24"/>
      <c r="X569" s="24"/>
      <c r="Y569" s="24"/>
      <c r="Z569" s="24"/>
      <c r="AA569" s="91"/>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12">
        <f t="shared" ref="BK569:CL569" si="228">(((BK566*2)+(BK567*1)+(BK568*0)))/(BK566+BK567+BK568)</f>
        <v>2</v>
      </c>
      <c r="BL569" s="12">
        <f t="shared" si="228"/>
        <v>2</v>
      </c>
      <c r="BM569" s="12">
        <f t="shared" si="228"/>
        <v>2</v>
      </c>
      <c r="BN569" s="12">
        <f t="shared" si="228"/>
        <v>1.7837837837837838</v>
      </c>
      <c r="BO569" s="12">
        <f t="shared" si="228"/>
        <v>1.8378378378378379</v>
      </c>
      <c r="BP569" s="12">
        <f t="shared" si="228"/>
        <v>2</v>
      </c>
      <c r="BQ569" s="12">
        <f t="shared" si="228"/>
        <v>2</v>
      </c>
      <c r="BR569" s="12">
        <f t="shared" si="228"/>
        <v>2</v>
      </c>
      <c r="BS569" s="12">
        <f t="shared" si="228"/>
        <v>2</v>
      </c>
      <c r="BT569" s="12">
        <f t="shared" si="228"/>
        <v>2</v>
      </c>
      <c r="BU569" s="12">
        <f t="shared" si="228"/>
        <v>2</v>
      </c>
      <c r="BV569" s="12">
        <f t="shared" si="228"/>
        <v>2</v>
      </c>
      <c r="BW569" s="12">
        <f t="shared" si="228"/>
        <v>2</v>
      </c>
      <c r="BX569" s="12">
        <f t="shared" si="228"/>
        <v>2</v>
      </c>
      <c r="BY569" s="12">
        <f t="shared" si="228"/>
        <v>2</v>
      </c>
      <c r="BZ569" s="12">
        <f t="shared" si="228"/>
        <v>1.5675675675675675</v>
      </c>
      <c r="CA569" s="12">
        <f t="shared" si="228"/>
        <v>2</v>
      </c>
      <c r="CB569" s="12">
        <f t="shared" si="228"/>
        <v>2</v>
      </c>
      <c r="CC569" s="12">
        <f t="shared" si="228"/>
        <v>1.972972972972973</v>
      </c>
      <c r="CD569" s="12">
        <f t="shared" si="228"/>
        <v>1.9459459459459461</v>
      </c>
      <c r="CE569" s="12">
        <f t="shared" si="228"/>
        <v>2</v>
      </c>
      <c r="CF569" s="12">
        <f t="shared" si="228"/>
        <v>2</v>
      </c>
      <c r="CG569" s="12">
        <f t="shared" si="228"/>
        <v>2</v>
      </c>
      <c r="CH569" s="12">
        <f t="shared" si="228"/>
        <v>2</v>
      </c>
      <c r="CI569" s="12">
        <f t="shared" si="228"/>
        <v>2</v>
      </c>
      <c r="CJ569" s="12">
        <f t="shared" si="228"/>
        <v>2</v>
      </c>
      <c r="CK569" s="12">
        <f t="shared" si="228"/>
        <v>1.5675675675675675</v>
      </c>
      <c r="CL569" s="12">
        <f t="shared" si="228"/>
        <v>1.7027027027027026</v>
      </c>
      <c r="CM569" s="162">
        <f>COUNTIF($BK570:$CL570,"Đ")</f>
        <v>26</v>
      </c>
      <c r="CN569" s="161">
        <f>CM569/COUNTA($BK570:$CL570)</f>
        <v>0.9285714285714286</v>
      </c>
      <c r="CO569" s="162">
        <f>COUNTIF($BK570:$CL570,"CCG")</f>
        <v>2</v>
      </c>
      <c r="CP569" s="161">
        <f>CO569/COUNTA($BK570:$CL570)</f>
        <v>7.1428571428571425E-2</v>
      </c>
      <c r="CQ569" s="162">
        <f>COUNTIF($BK570:$CL570,"CĐ")</f>
        <v>0</v>
      </c>
      <c r="CR569" s="161">
        <f>CQ569/COUNTA($BK570:$CL570)</f>
        <v>0</v>
      </c>
      <c r="CS569" s="160">
        <f>(((CM569*2)+(CO569*1)+(CQ569*0)))/(CM569+CO569+CQ569)</f>
        <v>1.9285714285714286</v>
      </c>
      <c r="CT569" s="160" t="str">
        <f>IF(CS569&gt;=1.6,"Đạt mục tiêu",IF(CS569&gt;=1,"Cần cố gắng","Chưa đạt"))</f>
        <v>Đạt mục tiêu</v>
      </c>
    </row>
    <row r="570" spans="1:98" hidden="1">
      <c r="A570" s="167"/>
      <c r="B570" s="167"/>
      <c r="C570" s="169"/>
      <c r="D570" s="5"/>
      <c r="E570" s="7"/>
      <c r="F570" s="5"/>
      <c r="G570" s="24"/>
      <c r="H570" s="24"/>
      <c r="I570" s="24"/>
      <c r="J570" s="24"/>
      <c r="K570" s="24"/>
      <c r="L570" s="24"/>
      <c r="M570" s="24"/>
      <c r="N570" s="24"/>
      <c r="O570" s="24"/>
      <c r="P570" s="24"/>
      <c r="Q570" s="24"/>
      <c r="R570" s="24"/>
      <c r="T570" s="24"/>
      <c r="U570" s="24"/>
      <c r="V570" s="24"/>
      <c r="W570" s="24"/>
      <c r="X570" s="24"/>
      <c r="Y570" s="24"/>
      <c r="Z570" s="24"/>
      <c r="AA570" s="91"/>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12" t="str">
        <f>IF(BK569&lt;1,"CĐ",IF(BK569&lt;1.6,"CCG","Đ"))</f>
        <v>Đ</v>
      </c>
      <c r="BL570" s="12" t="str">
        <f t="shared" ref="BL570:CL570" si="229">IF(BL569&lt;1,"CĐ",IF(BL569&lt;1.6,"CCG","Đ"))</f>
        <v>Đ</v>
      </c>
      <c r="BM570" s="12" t="str">
        <f t="shared" si="229"/>
        <v>Đ</v>
      </c>
      <c r="BN570" s="12" t="str">
        <f t="shared" si="229"/>
        <v>Đ</v>
      </c>
      <c r="BO570" s="12" t="str">
        <f t="shared" si="229"/>
        <v>Đ</v>
      </c>
      <c r="BP570" s="12" t="str">
        <f t="shared" si="229"/>
        <v>Đ</v>
      </c>
      <c r="BQ570" s="12" t="str">
        <f t="shared" si="229"/>
        <v>Đ</v>
      </c>
      <c r="BR570" s="12" t="str">
        <f t="shared" si="229"/>
        <v>Đ</v>
      </c>
      <c r="BS570" s="12" t="str">
        <f t="shared" si="229"/>
        <v>Đ</v>
      </c>
      <c r="BT570" s="12" t="str">
        <f t="shared" si="229"/>
        <v>Đ</v>
      </c>
      <c r="BU570" s="12" t="str">
        <f t="shared" si="229"/>
        <v>Đ</v>
      </c>
      <c r="BV570" s="12" t="str">
        <f t="shared" si="229"/>
        <v>Đ</v>
      </c>
      <c r="BW570" s="12" t="str">
        <f t="shared" si="229"/>
        <v>Đ</v>
      </c>
      <c r="BX570" s="12" t="str">
        <f t="shared" si="229"/>
        <v>Đ</v>
      </c>
      <c r="BY570" s="12" t="str">
        <f t="shared" si="229"/>
        <v>Đ</v>
      </c>
      <c r="BZ570" s="12" t="str">
        <f t="shared" si="229"/>
        <v>CCG</v>
      </c>
      <c r="CA570" s="12" t="str">
        <f t="shared" si="229"/>
        <v>Đ</v>
      </c>
      <c r="CB570" s="12" t="str">
        <f t="shared" si="229"/>
        <v>Đ</v>
      </c>
      <c r="CC570" s="12" t="str">
        <f t="shared" si="229"/>
        <v>Đ</v>
      </c>
      <c r="CD570" s="12" t="str">
        <f t="shared" si="229"/>
        <v>Đ</v>
      </c>
      <c r="CE570" s="12" t="str">
        <f t="shared" si="229"/>
        <v>Đ</v>
      </c>
      <c r="CF570" s="12" t="str">
        <f t="shared" si="229"/>
        <v>Đ</v>
      </c>
      <c r="CG570" s="12" t="str">
        <f t="shared" si="229"/>
        <v>Đ</v>
      </c>
      <c r="CH570" s="12" t="str">
        <f t="shared" si="229"/>
        <v>Đ</v>
      </c>
      <c r="CI570" s="12" t="str">
        <f t="shared" si="229"/>
        <v>Đ</v>
      </c>
      <c r="CJ570" s="12" t="str">
        <f t="shared" si="229"/>
        <v>Đ</v>
      </c>
      <c r="CK570" s="12" t="str">
        <f t="shared" si="229"/>
        <v>CCG</v>
      </c>
      <c r="CL570" s="12" t="str">
        <f t="shared" si="229"/>
        <v>Đ</v>
      </c>
      <c r="CM570" s="162"/>
      <c r="CN570" s="161"/>
      <c r="CO570" s="162"/>
      <c r="CP570" s="161"/>
      <c r="CQ570" s="162"/>
      <c r="CR570" s="161"/>
      <c r="CS570" s="160"/>
      <c r="CT570" s="160"/>
    </row>
    <row r="571" spans="1:98" hidden="1">
      <c r="A571" s="167" t="s">
        <v>1246</v>
      </c>
      <c r="B571" s="167"/>
      <c r="C571" s="10" t="s">
        <v>332</v>
      </c>
      <c r="D571" s="5"/>
      <c r="E571" s="7"/>
      <c r="F571" s="5"/>
      <c r="G571" s="24"/>
      <c r="H571" s="24"/>
      <c r="I571" s="24"/>
      <c r="J571" s="24"/>
      <c r="K571" s="24"/>
      <c r="L571" s="24"/>
      <c r="M571" s="24"/>
      <c r="N571" s="24"/>
      <c r="O571" s="24"/>
      <c r="P571" s="24"/>
      <c r="Q571" s="24"/>
      <c r="R571" s="24"/>
      <c r="T571" s="24"/>
      <c r="U571" s="24"/>
      <c r="V571" s="24"/>
      <c r="W571" s="24"/>
      <c r="X571" s="24"/>
      <c r="Y571" s="24"/>
      <c r="Z571" s="24"/>
      <c r="AA571" s="91"/>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80">
        <v>40</v>
      </c>
      <c r="BL571" s="80">
        <v>40</v>
      </c>
      <c r="BM571" s="80">
        <v>40</v>
      </c>
      <c r="BN571" s="80">
        <v>24</v>
      </c>
      <c r="BO571" s="80">
        <v>26</v>
      </c>
      <c r="BP571" s="80">
        <v>40</v>
      </c>
      <c r="BQ571" s="80">
        <v>40</v>
      </c>
      <c r="BR571" s="80">
        <v>40</v>
      </c>
      <c r="BS571" s="80">
        <v>40</v>
      </c>
      <c r="BT571" s="80">
        <v>40</v>
      </c>
      <c r="BU571" s="80">
        <v>40</v>
      </c>
      <c r="BV571" s="80">
        <v>40</v>
      </c>
      <c r="BW571" s="80">
        <v>40</v>
      </c>
      <c r="BX571" s="80">
        <v>40</v>
      </c>
      <c r="BY571" s="80">
        <v>40</v>
      </c>
      <c r="BZ571" s="80">
        <v>7</v>
      </c>
      <c r="CA571" s="80">
        <v>40</v>
      </c>
      <c r="CB571" s="80">
        <v>40</v>
      </c>
      <c r="CC571" s="80">
        <v>40</v>
      </c>
      <c r="CD571" s="80">
        <v>40</v>
      </c>
      <c r="CE571" s="80">
        <v>40</v>
      </c>
      <c r="CF571" s="80">
        <v>40</v>
      </c>
      <c r="CG571" s="80">
        <v>40</v>
      </c>
      <c r="CH571" s="80">
        <v>40</v>
      </c>
      <c r="CI571" s="80">
        <v>40</v>
      </c>
      <c r="CJ571" s="80">
        <v>40</v>
      </c>
      <c r="CK571" s="80">
        <v>5</v>
      </c>
      <c r="CL571" s="80">
        <v>32</v>
      </c>
      <c r="CM571" s="24"/>
      <c r="CN571" s="24"/>
      <c r="CO571" s="24"/>
      <c r="CP571" s="24"/>
      <c r="CQ571" s="24"/>
      <c r="CR571" s="24"/>
      <c r="CS571" s="24"/>
      <c r="CT571" s="24"/>
    </row>
    <row r="572" spans="1:98" hidden="1">
      <c r="A572" s="167"/>
      <c r="B572" s="167"/>
      <c r="C572" s="10" t="s">
        <v>333</v>
      </c>
      <c r="D572" s="5"/>
      <c r="E572" s="7"/>
      <c r="F572" s="5"/>
      <c r="G572" s="24"/>
      <c r="H572" s="24"/>
      <c r="I572" s="24"/>
      <c r="J572" s="24"/>
      <c r="K572" s="24"/>
      <c r="L572" s="24"/>
      <c r="M572" s="24"/>
      <c r="N572" s="24"/>
      <c r="O572" s="24"/>
      <c r="P572" s="24"/>
      <c r="Q572" s="24"/>
      <c r="R572" s="24"/>
      <c r="T572" s="24"/>
      <c r="U572" s="24"/>
      <c r="V572" s="24"/>
      <c r="W572" s="24"/>
      <c r="X572" s="24"/>
      <c r="Y572" s="24"/>
      <c r="Z572" s="24"/>
      <c r="AA572" s="91"/>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80">
        <v>0</v>
      </c>
      <c r="BL572" s="80">
        <f>COUNTIFS($X$7:$X$521,"x",BL$7:BL$521,"0")</f>
        <v>0</v>
      </c>
      <c r="BM572" s="80">
        <f>COUNTIFS($X$7:$X$521,"x",BM$7:BM$521,"0")</f>
        <v>0</v>
      </c>
      <c r="BN572" s="80">
        <v>6</v>
      </c>
      <c r="BO572" s="80">
        <v>4</v>
      </c>
      <c r="BP572" s="80">
        <f t="shared" ref="BP572:BY572" si="230">COUNTIFS($X$7:$X$521,"x",BP$7:BP$521,"0")</f>
        <v>0</v>
      </c>
      <c r="BQ572" s="80">
        <f t="shared" si="230"/>
        <v>0</v>
      </c>
      <c r="BR572" s="80">
        <f t="shared" si="230"/>
        <v>0</v>
      </c>
      <c r="BS572" s="80">
        <f t="shared" si="230"/>
        <v>0</v>
      </c>
      <c r="BT572" s="80">
        <f t="shared" si="230"/>
        <v>0</v>
      </c>
      <c r="BU572" s="80">
        <f t="shared" si="230"/>
        <v>0</v>
      </c>
      <c r="BV572" s="80">
        <f t="shared" si="230"/>
        <v>0</v>
      </c>
      <c r="BW572" s="80">
        <f t="shared" si="230"/>
        <v>0</v>
      </c>
      <c r="BX572" s="80">
        <f t="shared" si="230"/>
        <v>0</v>
      </c>
      <c r="BY572" s="80">
        <f t="shared" si="230"/>
        <v>0</v>
      </c>
      <c r="BZ572" s="80">
        <v>23</v>
      </c>
      <c r="CA572" s="80">
        <f>COUNTIFS($X$7:$X$521,"x",CA$7:CA$521,"0")</f>
        <v>0</v>
      </c>
      <c r="CB572" s="80">
        <f>COUNTIFS($X$7:$X$521,"x",CB$7:CB$521,"0")</f>
        <v>0</v>
      </c>
      <c r="CC572" s="80">
        <v>0</v>
      </c>
      <c r="CD572" s="80">
        <v>0</v>
      </c>
      <c r="CE572" s="80">
        <f t="shared" ref="CE572:CJ572" si="231">COUNTIFS($X$7:$X$521,"x",CE$7:CE$521,"0")</f>
        <v>0</v>
      </c>
      <c r="CF572" s="80">
        <f t="shared" si="231"/>
        <v>0</v>
      </c>
      <c r="CG572" s="80">
        <f t="shared" si="231"/>
        <v>0</v>
      </c>
      <c r="CH572" s="80">
        <f t="shared" si="231"/>
        <v>0</v>
      </c>
      <c r="CI572" s="80">
        <f t="shared" si="231"/>
        <v>0</v>
      </c>
      <c r="CJ572" s="80">
        <f t="shared" si="231"/>
        <v>0</v>
      </c>
      <c r="CK572" s="80">
        <v>35</v>
      </c>
      <c r="CL572" s="80">
        <v>8</v>
      </c>
      <c r="CM572" s="24"/>
      <c r="CN572" s="24"/>
      <c r="CO572" s="24"/>
      <c r="CP572" s="24"/>
      <c r="CQ572" s="24"/>
      <c r="CR572" s="24"/>
      <c r="CS572" s="24"/>
      <c r="CT572" s="24"/>
    </row>
    <row r="573" spans="1:98" hidden="1">
      <c r="A573" s="167"/>
      <c r="B573" s="167"/>
      <c r="C573" s="10" t="s">
        <v>334</v>
      </c>
      <c r="D573" s="5"/>
      <c r="E573" s="7"/>
      <c r="F573" s="5"/>
      <c r="G573" s="24"/>
      <c r="H573" s="24"/>
      <c r="I573" s="24"/>
      <c r="J573" s="24"/>
      <c r="K573" s="24"/>
      <c r="L573" s="24"/>
      <c r="M573" s="24"/>
      <c r="N573" s="24"/>
      <c r="O573" s="24"/>
      <c r="P573" s="24"/>
      <c r="Q573" s="24"/>
      <c r="R573" s="24"/>
      <c r="T573" s="24"/>
      <c r="U573" s="24"/>
      <c r="V573" s="24"/>
      <c r="W573" s="24"/>
      <c r="X573" s="24"/>
      <c r="Y573" s="24"/>
      <c r="Z573" s="24"/>
      <c r="AA573" s="91"/>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80">
        <v>0</v>
      </c>
      <c r="BL573" s="80">
        <f t="shared" ref="BL573:CL573" si="232">COUNTIFS($X$7:$X$521,"x",BL$7:BL$521,"1")</f>
        <v>0</v>
      </c>
      <c r="BM573" s="80">
        <f t="shared" si="232"/>
        <v>0</v>
      </c>
      <c r="BN573" s="80">
        <f t="shared" si="232"/>
        <v>0</v>
      </c>
      <c r="BO573" s="80">
        <f t="shared" si="232"/>
        <v>0</v>
      </c>
      <c r="BP573" s="80">
        <f t="shared" si="232"/>
        <v>1</v>
      </c>
      <c r="BQ573" s="80">
        <f t="shared" si="232"/>
        <v>0</v>
      </c>
      <c r="BR573" s="80">
        <f t="shared" si="232"/>
        <v>0</v>
      </c>
      <c r="BS573" s="80">
        <f t="shared" si="232"/>
        <v>0</v>
      </c>
      <c r="BT573" s="80">
        <f t="shared" si="232"/>
        <v>0</v>
      </c>
      <c r="BU573" s="80">
        <f t="shared" si="232"/>
        <v>0</v>
      </c>
      <c r="BV573" s="80">
        <f t="shared" si="232"/>
        <v>0</v>
      </c>
      <c r="BW573" s="80">
        <f t="shared" si="232"/>
        <v>0</v>
      </c>
      <c r="BX573" s="80">
        <f t="shared" si="232"/>
        <v>0</v>
      </c>
      <c r="BY573" s="80">
        <f t="shared" si="232"/>
        <v>0</v>
      </c>
      <c r="BZ573" s="80">
        <f t="shared" si="232"/>
        <v>1</v>
      </c>
      <c r="CA573" s="80">
        <f t="shared" si="232"/>
        <v>0</v>
      </c>
      <c r="CB573" s="80">
        <f t="shared" si="232"/>
        <v>0</v>
      </c>
      <c r="CC573" s="80">
        <f t="shared" si="232"/>
        <v>0</v>
      </c>
      <c r="CD573" s="80">
        <f t="shared" si="232"/>
        <v>0</v>
      </c>
      <c r="CE573" s="80">
        <f t="shared" si="232"/>
        <v>0</v>
      </c>
      <c r="CF573" s="80">
        <f t="shared" si="232"/>
        <v>0</v>
      </c>
      <c r="CG573" s="80">
        <f t="shared" si="232"/>
        <v>0</v>
      </c>
      <c r="CH573" s="80">
        <f t="shared" si="232"/>
        <v>0</v>
      </c>
      <c r="CI573" s="80">
        <f t="shared" si="232"/>
        <v>0</v>
      </c>
      <c r="CJ573" s="80">
        <f t="shared" si="232"/>
        <v>0</v>
      </c>
      <c r="CK573" s="80">
        <f t="shared" si="232"/>
        <v>1</v>
      </c>
      <c r="CL573" s="80">
        <f t="shared" si="232"/>
        <v>1</v>
      </c>
      <c r="CM573" s="24"/>
      <c r="CN573" s="24"/>
      <c r="CO573" s="24"/>
      <c r="CP573" s="24"/>
      <c r="CQ573" s="24"/>
      <c r="CR573" s="24"/>
      <c r="CS573" s="24"/>
      <c r="CT573" s="24"/>
    </row>
    <row r="574" spans="1:98" hidden="1">
      <c r="A574" s="167"/>
      <c r="B574" s="167"/>
      <c r="C574" s="169" t="s">
        <v>335</v>
      </c>
      <c r="D574" s="5"/>
      <c r="E574" s="7"/>
      <c r="F574" s="5"/>
      <c r="G574" s="24"/>
      <c r="H574" s="24"/>
      <c r="I574" s="24"/>
      <c r="J574" s="24"/>
      <c r="K574" s="24"/>
      <c r="L574" s="24"/>
      <c r="M574" s="24"/>
      <c r="N574" s="24"/>
      <c r="O574" s="24"/>
      <c r="P574" s="24"/>
      <c r="Q574" s="24"/>
      <c r="R574" s="24"/>
      <c r="T574" s="24"/>
      <c r="U574" s="24"/>
      <c r="V574" s="24"/>
      <c r="W574" s="24"/>
      <c r="X574" s="24"/>
      <c r="Y574" s="24"/>
      <c r="Z574" s="24"/>
      <c r="AA574" s="91"/>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12">
        <f>(((BK571*2)+(BK572*1)+(BK573*0)))/(BK571+BK572+BK573)</f>
        <v>2</v>
      </c>
      <c r="BL574" s="12">
        <f t="shared" ref="BL574:CL574" si="233">(((BL571*2)+(BL572*1)+(BL573*0)))/(BL571+BL572+BL573)</f>
        <v>2</v>
      </c>
      <c r="BM574" s="12">
        <f t="shared" si="233"/>
        <v>2</v>
      </c>
      <c r="BN574" s="12">
        <f t="shared" si="233"/>
        <v>1.8</v>
      </c>
      <c r="BO574" s="12">
        <f t="shared" si="233"/>
        <v>1.8666666666666667</v>
      </c>
      <c r="BP574" s="12">
        <f t="shared" si="233"/>
        <v>1.9512195121951219</v>
      </c>
      <c r="BQ574" s="12">
        <f t="shared" si="233"/>
        <v>2</v>
      </c>
      <c r="BR574" s="12">
        <f t="shared" si="233"/>
        <v>2</v>
      </c>
      <c r="BS574" s="12">
        <f t="shared" si="233"/>
        <v>2</v>
      </c>
      <c r="BT574" s="12">
        <f t="shared" si="233"/>
        <v>2</v>
      </c>
      <c r="BU574" s="12">
        <f t="shared" si="233"/>
        <v>2</v>
      </c>
      <c r="BV574" s="12">
        <f t="shared" si="233"/>
        <v>2</v>
      </c>
      <c r="BW574" s="12">
        <f t="shared" si="233"/>
        <v>2</v>
      </c>
      <c r="BX574" s="12">
        <f t="shared" si="233"/>
        <v>2</v>
      </c>
      <c r="BY574" s="12">
        <f t="shared" si="233"/>
        <v>2</v>
      </c>
      <c r="BZ574" s="12">
        <f t="shared" si="233"/>
        <v>1.1935483870967742</v>
      </c>
      <c r="CA574" s="12">
        <f t="shared" si="233"/>
        <v>2</v>
      </c>
      <c r="CB574" s="12">
        <f t="shared" si="233"/>
        <v>2</v>
      </c>
      <c r="CC574" s="12">
        <f t="shared" si="233"/>
        <v>2</v>
      </c>
      <c r="CD574" s="12">
        <f t="shared" si="233"/>
        <v>2</v>
      </c>
      <c r="CE574" s="12">
        <f t="shared" si="233"/>
        <v>2</v>
      </c>
      <c r="CF574" s="12">
        <f t="shared" si="233"/>
        <v>2</v>
      </c>
      <c r="CG574" s="12">
        <f t="shared" si="233"/>
        <v>2</v>
      </c>
      <c r="CH574" s="12">
        <f>(((CH571*2)+(CH572*1)+(CH573*0)))/(CH571+CH572+CH573)</f>
        <v>2</v>
      </c>
      <c r="CI574" s="12">
        <f>(((CI571*2)+(CI572*1)+(CI573*0)))/(CI571+CI572+CI573)</f>
        <v>2</v>
      </c>
      <c r="CJ574" s="12">
        <f>(((CJ571*2)+(CJ572*1)+(CJ573*0)))/(CJ571+CJ572+CJ573)</f>
        <v>2</v>
      </c>
      <c r="CK574" s="12">
        <f>(((CK571*2)+(CK572*1)+(CK573*0)))/(CK571+CK572+CK573)</f>
        <v>1.0975609756097562</v>
      </c>
      <c r="CL574" s="12">
        <f t="shared" si="233"/>
        <v>1.7560975609756098</v>
      </c>
      <c r="CM574" s="162">
        <f>COUNTIF($BK575:$CL575,"Đ")</f>
        <v>26</v>
      </c>
      <c r="CN574" s="161">
        <f>CM574/COUNTA($BK575:$CL575)</f>
        <v>0.9285714285714286</v>
      </c>
      <c r="CO574" s="162">
        <f>COUNTIF($BK575:$CL575,"CCG")</f>
        <v>2</v>
      </c>
      <c r="CP574" s="161">
        <f>CO574/COUNTA($BK575:$CL575)</f>
        <v>7.1428571428571425E-2</v>
      </c>
      <c r="CQ574" s="162">
        <f>COUNTIF($BK575:$CL575,"CĐ")</f>
        <v>0</v>
      </c>
      <c r="CR574" s="161">
        <f>CQ574/COUNTA($BK575:$CL575)</f>
        <v>0</v>
      </c>
      <c r="CS574" s="160">
        <f>(((CM574*2)+(CO574*1)+(CQ574*0)))/(CM574+CO574+CQ574)</f>
        <v>1.9285714285714286</v>
      </c>
      <c r="CT574" s="160" t="str">
        <f>IF(CS574&gt;=1.6,"Đạt mục tiêu",IF(CS574&gt;=1,"Cần cố gắng","Chưa đạt"))</f>
        <v>Đạt mục tiêu</v>
      </c>
    </row>
    <row r="575" spans="1:98" hidden="1">
      <c r="A575" s="167"/>
      <c r="B575" s="167"/>
      <c r="C575" s="169"/>
      <c r="D575" s="5"/>
      <c r="E575" s="7"/>
      <c r="F575" s="5"/>
      <c r="G575" s="24"/>
      <c r="H575" s="24"/>
      <c r="I575" s="24"/>
      <c r="J575" s="24"/>
      <c r="K575" s="24"/>
      <c r="L575" s="24"/>
      <c r="M575" s="24"/>
      <c r="N575" s="24"/>
      <c r="O575" s="24"/>
      <c r="P575" s="24"/>
      <c r="Q575" s="24"/>
      <c r="R575" s="24"/>
      <c r="T575" s="24"/>
      <c r="U575" s="24"/>
      <c r="V575" s="24"/>
      <c r="W575" s="24"/>
      <c r="X575" s="24"/>
      <c r="Y575" s="24"/>
      <c r="Z575" s="24"/>
      <c r="AA575" s="91"/>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12" t="str">
        <f>IF(BK574&lt;1,"CĐ",IF(BK574&lt;1.6,"CCG","Đ"))</f>
        <v>Đ</v>
      </c>
      <c r="BL575" s="12" t="str">
        <f t="shared" ref="BL575:CL575" si="234">IF(BL574&lt;1,"CĐ",IF(BL574&lt;1.6,"CCG","Đ"))</f>
        <v>Đ</v>
      </c>
      <c r="BM575" s="12" t="str">
        <f t="shared" si="234"/>
        <v>Đ</v>
      </c>
      <c r="BN575" s="12" t="str">
        <f t="shared" si="234"/>
        <v>Đ</v>
      </c>
      <c r="BO575" s="12" t="str">
        <f t="shared" si="234"/>
        <v>Đ</v>
      </c>
      <c r="BP575" s="12" t="str">
        <f t="shared" si="234"/>
        <v>Đ</v>
      </c>
      <c r="BQ575" s="12" t="str">
        <f t="shared" si="234"/>
        <v>Đ</v>
      </c>
      <c r="BR575" s="12" t="str">
        <f t="shared" si="234"/>
        <v>Đ</v>
      </c>
      <c r="BS575" s="12" t="str">
        <f t="shared" si="234"/>
        <v>Đ</v>
      </c>
      <c r="BT575" s="12" t="str">
        <f t="shared" si="234"/>
        <v>Đ</v>
      </c>
      <c r="BU575" s="12" t="str">
        <f t="shared" si="234"/>
        <v>Đ</v>
      </c>
      <c r="BV575" s="12" t="str">
        <f t="shared" si="234"/>
        <v>Đ</v>
      </c>
      <c r="BW575" s="12" t="str">
        <f t="shared" si="234"/>
        <v>Đ</v>
      </c>
      <c r="BX575" s="12" t="str">
        <f t="shared" si="234"/>
        <v>Đ</v>
      </c>
      <c r="BY575" s="12" t="str">
        <f t="shared" si="234"/>
        <v>Đ</v>
      </c>
      <c r="BZ575" s="12" t="str">
        <f t="shared" si="234"/>
        <v>CCG</v>
      </c>
      <c r="CA575" s="12" t="str">
        <f t="shared" si="234"/>
        <v>Đ</v>
      </c>
      <c r="CB575" s="12" t="str">
        <f t="shared" si="234"/>
        <v>Đ</v>
      </c>
      <c r="CC575" s="12" t="str">
        <f t="shared" si="234"/>
        <v>Đ</v>
      </c>
      <c r="CD575" s="12" t="str">
        <f t="shared" si="234"/>
        <v>Đ</v>
      </c>
      <c r="CE575" s="12" t="str">
        <f t="shared" si="234"/>
        <v>Đ</v>
      </c>
      <c r="CF575" s="12" t="str">
        <f t="shared" si="234"/>
        <v>Đ</v>
      </c>
      <c r="CG575" s="12" t="str">
        <f t="shared" si="234"/>
        <v>Đ</v>
      </c>
      <c r="CH575" s="12" t="str">
        <f>IF(CH574&lt;1,"CĐ",IF(CH574&lt;1.6,"CCG","Đ"))</f>
        <v>Đ</v>
      </c>
      <c r="CI575" s="12" t="str">
        <f>IF(CI574&lt;1,"CĐ",IF(CI574&lt;1.6,"CCG","Đ"))</f>
        <v>Đ</v>
      </c>
      <c r="CJ575" s="12" t="str">
        <f>IF(CJ574&lt;1,"CĐ",IF(CJ574&lt;1.6,"CCG","Đ"))</f>
        <v>Đ</v>
      </c>
      <c r="CK575" s="12" t="str">
        <f>IF(CK574&lt;1,"CĐ",IF(CK574&lt;1.6,"CCG","Đ"))</f>
        <v>CCG</v>
      </c>
      <c r="CL575" s="12" t="str">
        <f t="shared" si="234"/>
        <v>Đ</v>
      </c>
      <c r="CM575" s="162"/>
      <c r="CN575" s="161"/>
      <c r="CO575" s="162"/>
      <c r="CP575" s="161"/>
      <c r="CQ575" s="162"/>
      <c r="CR575" s="161"/>
      <c r="CS575" s="160"/>
      <c r="CT575" s="160"/>
    </row>
    <row r="576" spans="1:98" hidden="1">
      <c r="A576" s="170" t="s">
        <v>340</v>
      </c>
      <c r="B576" s="170"/>
      <c r="C576" s="13" t="s">
        <v>332</v>
      </c>
      <c r="D576" s="9"/>
      <c r="E576" s="8"/>
      <c r="F576" s="9"/>
      <c r="G576" s="23"/>
      <c r="H576" s="23"/>
      <c r="I576" s="23"/>
      <c r="J576" s="23"/>
      <c r="K576" s="23"/>
      <c r="L576" s="23"/>
      <c r="M576" s="23"/>
      <c r="N576" s="23"/>
      <c r="O576" s="23"/>
      <c r="P576" s="23"/>
      <c r="Q576" s="23"/>
      <c r="R576" s="23"/>
      <c r="T576" s="23"/>
      <c r="U576" s="23"/>
      <c r="V576" s="23"/>
      <c r="W576" s="23"/>
      <c r="X576" s="23"/>
      <c r="Y576" s="23"/>
      <c r="Z576" s="23"/>
      <c r="AA576" s="91"/>
      <c r="AB576" s="23"/>
      <c r="AC576" s="23"/>
      <c r="AD576" s="23"/>
      <c r="AE576" s="23"/>
      <c r="AF576" s="23"/>
      <c r="AG576" s="23"/>
      <c r="AH576" s="23"/>
      <c r="AI576" s="23"/>
      <c r="AJ576" s="23"/>
      <c r="AK576" s="23"/>
      <c r="AL576" s="23"/>
      <c r="AM576" s="23"/>
      <c r="AN576" s="23"/>
      <c r="AO576" s="23"/>
      <c r="AP576" s="23"/>
      <c r="AQ576" s="23"/>
      <c r="AR576" s="23"/>
      <c r="AS576" s="23"/>
      <c r="AT576" s="24"/>
      <c r="AU576" s="23"/>
      <c r="AV576" s="23"/>
      <c r="AW576" s="23"/>
      <c r="AX576" s="23"/>
      <c r="AY576" s="23"/>
      <c r="AZ576" s="23"/>
      <c r="BA576" s="23"/>
      <c r="BB576" s="23"/>
      <c r="BC576" s="23"/>
      <c r="BD576" s="23"/>
      <c r="BE576" s="23"/>
      <c r="BF576" s="23"/>
      <c r="BG576" s="23"/>
      <c r="BH576" s="23"/>
      <c r="BI576" s="23"/>
      <c r="BJ576" s="23"/>
      <c r="BK576" s="81">
        <f t="shared" ref="BK576:CL576" si="235">COUNTIFS($T$7:$T$521,"x",BK$7:BK$521,"2")</f>
        <v>40</v>
      </c>
      <c r="BL576" s="81">
        <f t="shared" si="235"/>
        <v>35</v>
      </c>
      <c r="BM576" s="81">
        <f t="shared" si="235"/>
        <v>40</v>
      </c>
      <c r="BN576" s="81">
        <f t="shared" si="235"/>
        <v>32</v>
      </c>
      <c r="BO576" s="81">
        <f t="shared" si="235"/>
        <v>35</v>
      </c>
      <c r="BP576" s="81">
        <f t="shared" si="235"/>
        <v>40</v>
      </c>
      <c r="BQ576" s="81">
        <f t="shared" si="235"/>
        <v>40</v>
      </c>
      <c r="BR576" s="81">
        <f t="shared" si="235"/>
        <v>40</v>
      </c>
      <c r="BS576" s="81">
        <f t="shared" si="235"/>
        <v>40</v>
      </c>
      <c r="BT576" s="81">
        <f t="shared" si="235"/>
        <v>40</v>
      </c>
      <c r="BU576" s="81">
        <f t="shared" si="235"/>
        <v>40</v>
      </c>
      <c r="BV576" s="81">
        <f t="shared" si="235"/>
        <v>40</v>
      </c>
      <c r="BW576" s="81">
        <f t="shared" si="235"/>
        <v>40</v>
      </c>
      <c r="BX576" s="81">
        <f t="shared" si="235"/>
        <v>40</v>
      </c>
      <c r="BY576" s="81">
        <f t="shared" si="235"/>
        <v>40</v>
      </c>
      <c r="BZ576" s="81">
        <f t="shared" si="235"/>
        <v>14</v>
      </c>
      <c r="CA576" s="81">
        <f t="shared" si="235"/>
        <v>40</v>
      </c>
      <c r="CB576" s="81">
        <f t="shared" si="235"/>
        <v>40</v>
      </c>
      <c r="CC576" s="81">
        <f t="shared" si="235"/>
        <v>40</v>
      </c>
      <c r="CD576" s="81">
        <f t="shared" si="235"/>
        <v>32</v>
      </c>
      <c r="CE576" s="81">
        <f t="shared" si="235"/>
        <v>40</v>
      </c>
      <c r="CF576" s="81">
        <f t="shared" si="235"/>
        <v>40</v>
      </c>
      <c r="CG576" s="81">
        <f t="shared" si="235"/>
        <v>40</v>
      </c>
      <c r="CH576" s="81">
        <f t="shared" si="235"/>
        <v>40</v>
      </c>
      <c r="CI576" s="81">
        <f t="shared" si="235"/>
        <v>40</v>
      </c>
      <c r="CJ576" s="81">
        <f t="shared" si="235"/>
        <v>40</v>
      </c>
      <c r="CK576" s="81">
        <f t="shared" si="235"/>
        <v>14</v>
      </c>
      <c r="CL576" s="81">
        <f t="shared" si="235"/>
        <v>40</v>
      </c>
      <c r="CM576" s="23"/>
      <c r="CN576" s="23"/>
      <c r="CO576" s="23"/>
      <c r="CP576" s="23"/>
      <c r="CQ576" s="23"/>
      <c r="CR576" s="23"/>
      <c r="CS576" s="23"/>
      <c r="CT576" s="23"/>
    </row>
    <row r="577" spans="1:98" hidden="1">
      <c r="A577" s="170"/>
      <c r="B577" s="170"/>
      <c r="C577" s="13" t="s">
        <v>333</v>
      </c>
      <c r="D577" s="9"/>
      <c r="E577" s="8"/>
      <c r="F577" s="9"/>
      <c r="G577" s="23"/>
      <c r="H577" s="23"/>
      <c r="I577" s="23"/>
      <c r="J577" s="23"/>
      <c r="K577" s="23"/>
      <c r="L577" s="23"/>
      <c r="M577" s="23"/>
      <c r="N577" s="23"/>
      <c r="O577" s="23"/>
      <c r="P577" s="23"/>
      <c r="Q577" s="23"/>
      <c r="R577" s="23"/>
      <c r="T577" s="23"/>
      <c r="U577" s="23"/>
      <c r="V577" s="23"/>
      <c r="W577" s="23"/>
      <c r="X577" s="23"/>
      <c r="Y577" s="23"/>
      <c r="Z577" s="23"/>
      <c r="AA577" s="91"/>
      <c r="AB577" s="23"/>
      <c r="AC577" s="23"/>
      <c r="AD577" s="23"/>
      <c r="AE577" s="23"/>
      <c r="AF577" s="23"/>
      <c r="AG577" s="23"/>
      <c r="AH577" s="23"/>
      <c r="AI577" s="23"/>
      <c r="AJ577" s="23"/>
      <c r="AK577" s="23"/>
      <c r="AL577" s="23"/>
      <c r="AM577" s="23"/>
      <c r="AN577" s="23"/>
      <c r="AO577" s="23"/>
      <c r="AP577" s="23"/>
      <c r="AQ577" s="23"/>
      <c r="AR577" s="23"/>
      <c r="AS577" s="23"/>
      <c r="AT577" s="24"/>
      <c r="AU577" s="23"/>
      <c r="AV577" s="23"/>
      <c r="AW577" s="23"/>
      <c r="AX577" s="23"/>
      <c r="AY577" s="23"/>
      <c r="AZ577" s="23"/>
      <c r="BA577" s="23"/>
      <c r="BB577" s="23"/>
      <c r="BC577" s="23"/>
      <c r="BD577" s="23"/>
      <c r="BE577" s="23"/>
      <c r="BF577" s="23"/>
      <c r="BG577" s="23"/>
      <c r="BH577" s="23"/>
      <c r="BI577" s="23"/>
      <c r="BJ577" s="23"/>
      <c r="BK577" s="81">
        <f>COUNTIFS($T$7:$T$521,"x",BK$7:BK$521,"1")</f>
        <v>0</v>
      </c>
      <c r="BL577" s="81">
        <f>COUNTIFS($T$7:$T$521,"x",BL$7:BL$521,"1")</f>
        <v>5</v>
      </c>
      <c r="BM577" s="81">
        <f>COUNTIFS($T$7:$T$521,"x",BM$7:BM$521,"1")</f>
        <v>0</v>
      </c>
      <c r="BN577" s="81">
        <v>11</v>
      </c>
      <c r="BO577" s="81">
        <f t="shared" ref="BO577:CL577" si="236">COUNTIFS($T$7:$T$521,"x",BO$7:BO$521,"1")</f>
        <v>5</v>
      </c>
      <c r="BP577" s="81">
        <f t="shared" si="236"/>
        <v>0</v>
      </c>
      <c r="BQ577" s="81">
        <f t="shared" si="236"/>
        <v>0</v>
      </c>
      <c r="BR577" s="81">
        <f t="shared" si="236"/>
        <v>0</v>
      </c>
      <c r="BS577" s="81">
        <f t="shared" si="236"/>
        <v>0</v>
      </c>
      <c r="BT577" s="81">
        <f t="shared" si="236"/>
        <v>0</v>
      </c>
      <c r="BU577" s="81">
        <f t="shared" si="236"/>
        <v>0</v>
      </c>
      <c r="BV577" s="81">
        <f t="shared" si="236"/>
        <v>0</v>
      </c>
      <c r="BW577" s="81">
        <f t="shared" si="236"/>
        <v>0</v>
      </c>
      <c r="BX577" s="81">
        <f t="shared" si="236"/>
        <v>0</v>
      </c>
      <c r="BY577" s="81">
        <f t="shared" si="236"/>
        <v>0</v>
      </c>
      <c r="BZ577" s="81">
        <f t="shared" si="236"/>
        <v>26</v>
      </c>
      <c r="CA577" s="81">
        <f t="shared" si="236"/>
        <v>0</v>
      </c>
      <c r="CB577" s="81">
        <f t="shared" si="236"/>
        <v>0</v>
      </c>
      <c r="CC577" s="81">
        <f t="shared" si="236"/>
        <v>0</v>
      </c>
      <c r="CD577" s="81">
        <f t="shared" si="236"/>
        <v>8</v>
      </c>
      <c r="CE577" s="81">
        <f t="shared" si="236"/>
        <v>0</v>
      </c>
      <c r="CF577" s="81">
        <f t="shared" si="236"/>
        <v>0</v>
      </c>
      <c r="CG577" s="81">
        <f t="shared" si="236"/>
        <v>0</v>
      </c>
      <c r="CH577" s="81">
        <f t="shared" si="236"/>
        <v>0</v>
      </c>
      <c r="CI577" s="81">
        <f t="shared" si="236"/>
        <v>0</v>
      </c>
      <c r="CJ577" s="81">
        <f t="shared" si="236"/>
        <v>0</v>
      </c>
      <c r="CK577" s="81">
        <f t="shared" si="236"/>
        <v>25</v>
      </c>
      <c r="CL577" s="81">
        <f t="shared" si="236"/>
        <v>0</v>
      </c>
      <c r="CM577" s="23"/>
      <c r="CN577" s="23"/>
      <c r="CO577" s="23"/>
      <c r="CP577" s="23"/>
      <c r="CQ577" s="23"/>
      <c r="CR577" s="23"/>
      <c r="CS577" s="23"/>
      <c r="CT577" s="23"/>
    </row>
    <row r="578" spans="1:98" hidden="1">
      <c r="A578" s="170"/>
      <c r="B578" s="170"/>
      <c r="C578" s="13" t="s">
        <v>334</v>
      </c>
      <c r="D578" s="9"/>
      <c r="E578" s="8"/>
      <c r="F578" s="9"/>
      <c r="G578" s="23"/>
      <c r="H578" s="23"/>
      <c r="I578" s="23"/>
      <c r="J578" s="23"/>
      <c r="K578" s="23"/>
      <c r="L578" s="23"/>
      <c r="M578" s="23"/>
      <c r="N578" s="23"/>
      <c r="O578" s="23"/>
      <c r="P578" s="23"/>
      <c r="Q578" s="23"/>
      <c r="R578" s="23"/>
      <c r="T578" s="23"/>
      <c r="U578" s="23"/>
      <c r="V578" s="23"/>
      <c r="W578" s="23"/>
      <c r="X578" s="23"/>
      <c r="Y578" s="23"/>
      <c r="Z578" s="23"/>
      <c r="AA578" s="91"/>
      <c r="AB578" s="23"/>
      <c r="AC578" s="23"/>
      <c r="AD578" s="23"/>
      <c r="AE578" s="23"/>
      <c r="AF578" s="23"/>
      <c r="AG578" s="23"/>
      <c r="AH578" s="23"/>
      <c r="AI578" s="23"/>
      <c r="AJ578" s="23"/>
      <c r="AK578" s="23"/>
      <c r="AL578" s="23"/>
      <c r="AM578" s="23"/>
      <c r="AN578" s="23"/>
      <c r="AO578" s="23"/>
      <c r="AP578" s="23"/>
      <c r="AQ578" s="23"/>
      <c r="AR578" s="23"/>
      <c r="AS578" s="23"/>
      <c r="AT578" s="24"/>
      <c r="AU578" s="23"/>
      <c r="AV578" s="23"/>
      <c r="AW578" s="23"/>
      <c r="AX578" s="23"/>
      <c r="AY578" s="23"/>
      <c r="AZ578" s="23"/>
      <c r="BA578" s="23"/>
      <c r="BB578" s="23"/>
      <c r="BC578" s="23"/>
      <c r="BD578" s="23"/>
      <c r="BE578" s="23"/>
      <c r="BF578" s="23"/>
      <c r="BG578" s="23"/>
      <c r="BH578" s="23"/>
      <c r="BI578" s="23"/>
      <c r="BJ578" s="23"/>
      <c r="BK578" s="81">
        <f t="shared" ref="BK578:CL578" si="237">COUNTIFS($T$7:$T$521,"x",BK$7:BK$521,"0")</f>
        <v>0</v>
      </c>
      <c r="BL578" s="81">
        <f t="shared" si="237"/>
        <v>0</v>
      </c>
      <c r="BM578" s="81">
        <f t="shared" si="237"/>
        <v>0</v>
      </c>
      <c r="BN578" s="81">
        <f t="shared" si="237"/>
        <v>0</v>
      </c>
      <c r="BO578" s="81">
        <f t="shared" si="237"/>
        <v>0</v>
      </c>
      <c r="BP578" s="81">
        <f t="shared" si="237"/>
        <v>0</v>
      </c>
      <c r="BQ578" s="81">
        <f t="shared" si="237"/>
        <v>0</v>
      </c>
      <c r="BR578" s="81">
        <f t="shared" si="237"/>
        <v>0</v>
      </c>
      <c r="BS578" s="81">
        <f t="shared" si="237"/>
        <v>0</v>
      </c>
      <c r="BT578" s="81">
        <f t="shared" si="237"/>
        <v>0</v>
      </c>
      <c r="BU578" s="81">
        <f t="shared" si="237"/>
        <v>0</v>
      </c>
      <c r="BV578" s="81">
        <f t="shared" si="237"/>
        <v>0</v>
      </c>
      <c r="BW578" s="81">
        <f t="shared" si="237"/>
        <v>0</v>
      </c>
      <c r="BX578" s="81">
        <f t="shared" si="237"/>
        <v>0</v>
      </c>
      <c r="BY578" s="81">
        <f t="shared" si="237"/>
        <v>0</v>
      </c>
      <c r="BZ578" s="81">
        <f t="shared" si="237"/>
        <v>0</v>
      </c>
      <c r="CA578" s="81">
        <f t="shared" si="237"/>
        <v>0</v>
      </c>
      <c r="CB578" s="81">
        <f t="shared" si="237"/>
        <v>0</v>
      </c>
      <c r="CC578" s="81">
        <f t="shared" si="237"/>
        <v>0</v>
      </c>
      <c r="CD578" s="81">
        <f t="shared" si="237"/>
        <v>0</v>
      </c>
      <c r="CE578" s="81">
        <f t="shared" si="237"/>
        <v>0</v>
      </c>
      <c r="CF578" s="81">
        <f t="shared" si="237"/>
        <v>0</v>
      </c>
      <c r="CG578" s="81">
        <f t="shared" si="237"/>
        <v>0</v>
      </c>
      <c r="CH578" s="81">
        <f t="shared" si="237"/>
        <v>0</v>
      </c>
      <c r="CI578" s="81">
        <f t="shared" si="237"/>
        <v>0</v>
      </c>
      <c r="CJ578" s="81">
        <f t="shared" si="237"/>
        <v>0</v>
      </c>
      <c r="CK578" s="81">
        <f t="shared" si="237"/>
        <v>1</v>
      </c>
      <c r="CL578" s="81">
        <f t="shared" si="237"/>
        <v>0</v>
      </c>
      <c r="CM578" s="23"/>
      <c r="CN578" s="23"/>
      <c r="CO578" s="23"/>
      <c r="CP578" s="23"/>
      <c r="CQ578" s="23"/>
      <c r="CR578" s="23"/>
      <c r="CS578" s="23"/>
      <c r="CT578" s="23"/>
    </row>
    <row r="579" spans="1:98" hidden="1">
      <c r="A579" s="170"/>
      <c r="B579" s="170"/>
      <c r="C579" s="171" t="s">
        <v>335</v>
      </c>
      <c r="D579" s="9"/>
      <c r="E579" s="8"/>
      <c r="F579" s="9"/>
      <c r="G579" s="23"/>
      <c r="H579" s="23"/>
      <c r="I579" s="23"/>
      <c r="J579" s="23"/>
      <c r="K579" s="23"/>
      <c r="L579" s="23"/>
      <c r="M579" s="23"/>
      <c r="N579" s="23"/>
      <c r="O579" s="23"/>
      <c r="P579" s="23"/>
      <c r="Q579" s="23"/>
      <c r="R579" s="23"/>
      <c r="T579" s="23"/>
      <c r="U579" s="23"/>
      <c r="V579" s="23"/>
      <c r="W579" s="23"/>
      <c r="X579" s="23"/>
      <c r="Y579" s="23"/>
      <c r="Z579" s="23"/>
      <c r="AA579" s="91"/>
      <c r="AB579" s="23"/>
      <c r="AC579" s="23"/>
      <c r="AD579" s="23"/>
      <c r="AE579" s="23"/>
      <c r="AF579" s="23"/>
      <c r="AG579" s="23"/>
      <c r="AH579" s="23"/>
      <c r="AI579" s="23"/>
      <c r="AJ579" s="23"/>
      <c r="AK579" s="23"/>
      <c r="AL579" s="23"/>
      <c r="AM579" s="23"/>
      <c r="AN579" s="23"/>
      <c r="AO579" s="23"/>
      <c r="AP579" s="23"/>
      <c r="AQ579" s="23"/>
      <c r="AR579" s="23"/>
      <c r="AS579" s="23"/>
      <c r="AT579" s="24"/>
      <c r="AU579" s="23"/>
      <c r="AV579" s="23"/>
      <c r="AW579" s="23"/>
      <c r="AX579" s="23"/>
      <c r="AY579" s="23"/>
      <c r="AZ579" s="23"/>
      <c r="BA579" s="23"/>
      <c r="BB579" s="23"/>
      <c r="BC579" s="23"/>
      <c r="BD579" s="23"/>
      <c r="BE579" s="23"/>
      <c r="BF579" s="23"/>
      <c r="BG579" s="23"/>
      <c r="BH579" s="23"/>
      <c r="BI579" s="23"/>
      <c r="BJ579" s="23"/>
      <c r="BK579" s="14">
        <f t="shared" ref="BK579:CL579" si="238">(((BK576*2)+(BK577*1)+(BK578*0)))/(BK576+BK577+BK578)</f>
        <v>2</v>
      </c>
      <c r="BL579" s="14">
        <f t="shared" si="238"/>
        <v>1.875</v>
      </c>
      <c r="BM579" s="14">
        <f t="shared" si="238"/>
        <v>2</v>
      </c>
      <c r="BN579" s="14">
        <f t="shared" si="238"/>
        <v>1.7441860465116279</v>
      </c>
      <c r="BO579" s="14">
        <f t="shared" si="238"/>
        <v>1.875</v>
      </c>
      <c r="BP579" s="14">
        <f t="shared" si="238"/>
        <v>2</v>
      </c>
      <c r="BQ579" s="14">
        <f t="shared" si="238"/>
        <v>2</v>
      </c>
      <c r="BR579" s="14">
        <f t="shared" si="238"/>
        <v>2</v>
      </c>
      <c r="BS579" s="14">
        <f t="shared" si="238"/>
        <v>2</v>
      </c>
      <c r="BT579" s="14">
        <f t="shared" si="238"/>
        <v>2</v>
      </c>
      <c r="BU579" s="14">
        <f t="shared" si="238"/>
        <v>2</v>
      </c>
      <c r="BV579" s="14">
        <f t="shared" si="238"/>
        <v>2</v>
      </c>
      <c r="BW579" s="14">
        <f t="shared" si="238"/>
        <v>2</v>
      </c>
      <c r="BX579" s="14">
        <f t="shared" si="238"/>
        <v>2</v>
      </c>
      <c r="BY579" s="14">
        <f t="shared" si="238"/>
        <v>2</v>
      </c>
      <c r="BZ579" s="14">
        <f t="shared" si="238"/>
        <v>1.35</v>
      </c>
      <c r="CA579" s="14">
        <f t="shared" si="238"/>
        <v>2</v>
      </c>
      <c r="CB579" s="14">
        <f t="shared" si="238"/>
        <v>2</v>
      </c>
      <c r="CC579" s="14">
        <f t="shared" si="238"/>
        <v>2</v>
      </c>
      <c r="CD579" s="14">
        <f t="shared" si="238"/>
        <v>1.8</v>
      </c>
      <c r="CE579" s="14">
        <f t="shared" si="238"/>
        <v>2</v>
      </c>
      <c r="CF579" s="14">
        <f t="shared" si="238"/>
        <v>2</v>
      </c>
      <c r="CG579" s="14">
        <f t="shared" si="238"/>
        <v>2</v>
      </c>
      <c r="CH579" s="14">
        <f t="shared" si="238"/>
        <v>2</v>
      </c>
      <c r="CI579" s="14">
        <f t="shared" si="238"/>
        <v>2</v>
      </c>
      <c r="CJ579" s="14">
        <f t="shared" si="238"/>
        <v>2</v>
      </c>
      <c r="CK579" s="14">
        <f t="shared" si="238"/>
        <v>1.325</v>
      </c>
      <c r="CL579" s="14">
        <f t="shared" si="238"/>
        <v>2</v>
      </c>
      <c r="CM579" s="162">
        <f>COUNTIF($BK580:$CL580,"Đ")</f>
        <v>26</v>
      </c>
      <c r="CN579" s="161">
        <f>CM579/COUNTA($BK580:$CL580)</f>
        <v>0.9285714285714286</v>
      </c>
      <c r="CO579" s="162">
        <f>COUNTIF($BK580:$CL580,"CCG")</f>
        <v>2</v>
      </c>
      <c r="CP579" s="161">
        <f>CO579/COUNTA($BK580:$CL580)</f>
        <v>7.1428571428571425E-2</v>
      </c>
      <c r="CQ579" s="162">
        <f>COUNTIF($BK580:$CL580,"CĐ")</f>
        <v>0</v>
      </c>
      <c r="CR579" s="161">
        <f>CQ579/COUNTA($BK580:$CL580)</f>
        <v>0</v>
      </c>
      <c r="CS579" s="160">
        <f>(((CM579*2)+(CO579*1)+(CQ579*0)))/(CM579+CO579+CQ579)</f>
        <v>1.9285714285714286</v>
      </c>
      <c r="CT579" s="160" t="str">
        <f>IF(CS579&gt;=1.6,"Đạt mục tiêu",IF(CS579&gt;=1,"Cần cố gắng","Chưa đạt"))</f>
        <v>Đạt mục tiêu</v>
      </c>
    </row>
    <row r="580" spans="1:98" ht="18" hidden="1" customHeight="1">
      <c r="A580" s="170"/>
      <c r="B580" s="170"/>
      <c r="C580" s="171"/>
      <c r="D580" s="9"/>
      <c r="E580" s="8"/>
      <c r="F580" s="9"/>
      <c r="G580" s="23"/>
      <c r="H580" s="23"/>
      <c r="I580" s="23"/>
      <c r="J580" s="23"/>
      <c r="K580" s="23"/>
      <c r="L580" s="23"/>
      <c r="M580" s="23"/>
      <c r="N580" s="23"/>
      <c r="O580" s="23"/>
      <c r="P580" s="23"/>
      <c r="Q580" s="23"/>
      <c r="R580" s="23"/>
      <c r="T580" s="23"/>
      <c r="U580" s="23"/>
      <c r="V580" s="23"/>
      <c r="W580" s="23"/>
      <c r="X580" s="23"/>
      <c r="Y580" s="23"/>
      <c r="Z580" s="23"/>
      <c r="AA580" s="91"/>
      <c r="AB580" s="23"/>
      <c r="AC580" s="23"/>
      <c r="AD580" s="23"/>
      <c r="AE580" s="23"/>
      <c r="AF580" s="23"/>
      <c r="AG580" s="23"/>
      <c r="AH580" s="23"/>
      <c r="AI580" s="23"/>
      <c r="AJ580" s="23"/>
      <c r="AK580" s="23"/>
      <c r="AL580" s="23"/>
      <c r="AM580" s="23"/>
      <c r="AN580" s="23"/>
      <c r="AO580" s="23"/>
      <c r="AP580" s="23"/>
      <c r="AQ580" s="23"/>
      <c r="AR580" s="23"/>
      <c r="AS580" s="23"/>
      <c r="AT580" s="24"/>
      <c r="AU580" s="23"/>
      <c r="AV580" s="23"/>
      <c r="AW580" s="23"/>
      <c r="AX580" s="23"/>
      <c r="AY580" s="23"/>
      <c r="AZ580" s="23"/>
      <c r="BA580" s="23"/>
      <c r="BB580" s="23"/>
      <c r="BC580" s="23"/>
      <c r="BD580" s="23"/>
      <c r="BE580" s="23"/>
      <c r="BF580" s="23"/>
      <c r="BG580" s="23"/>
      <c r="BH580" s="23"/>
      <c r="BI580" s="23"/>
      <c r="BJ580" s="23"/>
      <c r="BK580" s="14" t="str">
        <f>IF(BK579&lt;1,"CĐ",IF(BK579&lt;1.6,"CCG","Đ"))</f>
        <v>Đ</v>
      </c>
      <c r="BL580" s="14" t="str">
        <f t="shared" ref="BL580:CL580" si="239">IF(BL579&lt;1,"CĐ",IF(BL579&lt;1.6,"CCG","Đ"))</f>
        <v>Đ</v>
      </c>
      <c r="BM580" s="14" t="str">
        <f t="shared" si="239"/>
        <v>Đ</v>
      </c>
      <c r="BN580" s="14" t="str">
        <f t="shared" si="239"/>
        <v>Đ</v>
      </c>
      <c r="BO580" s="14" t="str">
        <f t="shared" si="239"/>
        <v>Đ</v>
      </c>
      <c r="BP580" s="14" t="str">
        <f t="shared" si="239"/>
        <v>Đ</v>
      </c>
      <c r="BQ580" s="14" t="str">
        <f t="shared" si="239"/>
        <v>Đ</v>
      </c>
      <c r="BR580" s="14" t="str">
        <f t="shared" si="239"/>
        <v>Đ</v>
      </c>
      <c r="BS580" s="14" t="str">
        <f t="shared" si="239"/>
        <v>Đ</v>
      </c>
      <c r="BT580" s="14" t="str">
        <f t="shared" si="239"/>
        <v>Đ</v>
      </c>
      <c r="BU580" s="14" t="str">
        <f t="shared" si="239"/>
        <v>Đ</v>
      </c>
      <c r="BV580" s="14" t="str">
        <f t="shared" si="239"/>
        <v>Đ</v>
      </c>
      <c r="BW580" s="14" t="str">
        <f t="shared" si="239"/>
        <v>Đ</v>
      </c>
      <c r="BX580" s="14" t="str">
        <f t="shared" si="239"/>
        <v>Đ</v>
      </c>
      <c r="BY580" s="14" t="str">
        <f t="shared" si="239"/>
        <v>Đ</v>
      </c>
      <c r="BZ580" s="14" t="str">
        <f t="shared" si="239"/>
        <v>CCG</v>
      </c>
      <c r="CA580" s="14" t="str">
        <f t="shared" si="239"/>
        <v>Đ</v>
      </c>
      <c r="CB580" s="14" t="str">
        <f t="shared" si="239"/>
        <v>Đ</v>
      </c>
      <c r="CC580" s="14" t="str">
        <f t="shared" si="239"/>
        <v>Đ</v>
      </c>
      <c r="CD580" s="14" t="str">
        <f t="shared" si="239"/>
        <v>Đ</v>
      </c>
      <c r="CE580" s="14" t="str">
        <f t="shared" si="239"/>
        <v>Đ</v>
      </c>
      <c r="CF580" s="14" t="str">
        <f t="shared" si="239"/>
        <v>Đ</v>
      </c>
      <c r="CG580" s="14" t="str">
        <f t="shared" si="239"/>
        <v>Đ</v>
      </c>
      <c r="CH580" s="14" t="str">
        <f t="shared" si="239"/>
        <v>Đ</v>
      </c>
      <c r="CI580" s="14" t="str">
        <f t="shared" si="239"/>
        <v>Đ</v>
      </c>
      <c r="CJ580" s="14" t="str">
        <f t="shared" si="239"/>
        <v>Đ</v>
      </c>
      <c r="CK580" s="14" t="str">
        <f t="shared" si="239"/>
        <v>CCG</v>
      </c>
      <c r="CL580" s="14" t="str">
        <f t="shared" si="239"/>
        <v>Đ</v>
      </c>
      <c r="CM580" s="162"/>
      <c r="CN580" s="161"/>
      <c r="CO580" s="162"/>
      <c r="CP580" s="161"/>
      <c r="CQ580" s="162"/>
      <c r="CR580" s="161"/>
      <c r="CS580" s="160"/>
      <c r="CT580" s="160"/>
    </row>
    <row r="581" spans="1:98" hidden="1">
      <c r="A581" s="170" t="s">
        <v>339</v>
      </c>
      <c r="B581" s="170"/>
      <c r="C581" s="13" t="s">
        <v>332</v>
      </c>
      <c r="D581" s="9"/>
      <c r="E581" s="8"/>
      <c r="F581" s="9"/>
      <c r="G581" s="23"/>
      <c r="H581" s="23"/>
      <c r="I581" s="23"/>
      <c r="J581" s="23"/>
      <c r="K581" s="23"/>
      <c r="L581" s="23"/>
      <c r="M581" s="23"/>
      <c r="N581" s="23"/>
      <c r="O581" s="23"/>
      <c r="P581" s="23"/>
      <c r="Q581" s="23"/>
      <c r="R581" s="23"/>
      <c r="T581" s="23"/>
      <c r="U581" s="23"/>
      <c r="V581" s="23"/>
      <c r="W581" s="23"/>
      <c r="X581" s="23"/>
      <c r="Y581" s="23"/>
      <c r="Z581" s="23"/>
      <c r="AA581" s="91"/>
      <c r="AB581" s="23"/>
      <c r="AC581" s="23"/>
      <c r="AD581" s="23"/>
      <c r="AE581" s="23"/>
      <c r="AF581" s="23"/>
      <c r="AG581" s="23"/>
      <c r="AH581" s="23"/>
      <c r="AI581" s="23"/>
      <c r="AJ581" s="23"/>
      <c r="AK581" s="23"/>
      <c r="AL581" s="23"/>
      <c r="AM581" s="23"/>
      <c r="AN581" s="23"/>
      <c r="AO581" s="23"/>
      <c r="AP581" s="23"/>
      <c r="AQ581" s="23"/>
      <c r="AR581" s="23"/>
      <c r="AS581" s="23"/>
      <c r="AT581" s="24"/>
      <c r="AU581" s="23"/>
      <c r="AV581" s="23"/>
      <c r="AW581" s="23"/>
      <c r="AX581" s="23"/>
      <c r="AY581" s="23"/>
      <c r="AZ581" s="23"/>
      <c r="BA581" s="23"/>
      <c r="BB581" s="23"/>
      <c r="BC581" s="23"/>
      <c r="BD581" s="23"/>
      <c r="BE581" s="23"/>
      <c r="BF581" s="23"/>
      <c r="BG581" s="23"/>
      <c r="BH581" s="23"/>
      <c r="BI581" s="23"/>
      <c r="BJ581" s="23"/>
      <c r="BK581" s="80">
        <f t="shared" ref="BK581:CL581" si="240">COUNTIFS($U$7:$U$521,"x",BK$7:BK$521,"2")</f>
        <v>44</v>
      </c>
      <c r="BL581" s="80">
        <f t="shared" si="240"/>
        <v>44</v>
      </c>
      <c r="BM581" s="80">
        <f t="shared" si="240"/>
        <v>44</v>
      </c>
      <c r="BN581" s="80">
        <f t="shared" si="240"/>
        <v>27</v>
      </c>
      <c r="BO581" s="80">
        <f t="shared" si="240"/>
        <v>44</v>
      </c>
      <c r="BP581" s="80">
        <f t="shared" si="240"/>
        <v>44</v>
      </c>
      <c r="BQ581" s="80">
        <f t="shared" si="240"/>
        <v>44</v>
      </c>
      <c r="BR581" s="80">
        <f t="shared" si="240"/>
        <v>44</v>
      </c>
      <c r="BS581" s="80">
        <f t="shared" si="240"/>
        <v>44</v>
      </c>
      <c r="BT581" s="80">
        <f t="shared" si="240"/>
        <v>44</v>
      </c>
      <c r="BU581" s="80">
        <f t="shared" si="240"/>
        <v>44</v>
      </c>
      <c r="BV581" s="80">
        <f t="shared" si="240"/>
        <v>44</v>
      </c>
      <c r="BW581" s="80">
        <f t="shared" si="240"/>
        <v>44</v>
      </c>
      <c r="BX581" s="80">
        <f t="shared" si="240"/>
        <v>44</v>
      </c>
      <c r="BY581" s="80">
        <f t="shared" si="240"/>
        <v>44</v>
      </c>
      <c r="BZ581" s="80">
        <f t="shared" si="240"/>
        <v>20</v>
      </c>
      <c r="CA581" s="80">
        <f t="shared" si="240"/>
        <v>44</v>
      </c>
      <c r="CB581" s="80">
        <f t="shared" si="240"/>
        <v>44</v>
      </c>
      <c r="CC581" s="80">
        <f t="shared" si="240"/>
        <v>44</v>
      </c>
      <c r="CD581" s="80">
        <f t="shared" si="240"/>
        <v>29</v>
      </c>
      <c r="CE581" s="80">
        <f t="shared" si="240"/>
        <v>44</v>
      </c>
      <c r="CF581" s="80">
        <f t="shared" si="240"/>
        <v>44</v>
      </c>
      <c r="CG581" s="80">
        <f t="shared" si="240"/>
        <v>44</v>
      </c>
      <c r="CH581" s="80">
        <f t="shared" si="240"/>
        <v>44</v>
      </c>
      <c r="CI581" s="80">
        <f t="shared" si="240"/>
        <v>44</v>
      </c>
      <c r="CJ581" s="80">
        <f t="shared" si="240"/>
        <v>44</v>
      </c>
      <c r="CK581" s="80">
        <f t="shared" si="240"/>
        <v>20</v>
      </c>
      <c r="CL581" s="80">
        <f t="shared" si="240"/>
        <v>44</v>
      </c>
      <c r="CM581" s="23"/>
      <c r="CN581" s="23"/>
      <c r="CO581" s="23"/>
      <c r="CP581" s="23"/>
      <c r="CQ581" s="23"/>
      <c r="CR581" s="23"/>
      <c r="CS581" s="23"/>
      <c r="CT581" s="23"/>
    </row>
    <row r="582" spans="1:98" hidden="1">
      <c r="A582" s="170"/>
      <c r="B582" s="170"/>
      <c r="C582" s="13" t="s">
        <v>333</v>
      </c>
      <c r="D582" s="9"/>
      <c r="E582" s="8"/>
      <c r="F582" s="9"/>
      <c r="G582" s="23"/>
      <c r="H582" s="23"/>
      <c r="I582" s="23"/>
      <c r="J582" s="23"/>
      <c r="K582" s="23"/>
      <c r="L582" s="23"/>
      <c r="M582" s="23"/>
      <c r="N582" s="23"/>
      <c r="O582" s="23"/>
      <c r="P582" s="23"/>
      <c r="Q582" s="23"/>
      <c r="R582" s="23"/>
      <c r="T582" s="23"/>
      <c r="U582" s="23"/>
      <c r="V582" s="23"/>
      <c r="W582" s="23"/>
      <c r="X582" s="23"/>
      <c r="Y582" s="23"/>
      <c r="Z582" s="23"/>
      <c r="AA582" s="91"/>
      <c r="AB582" s="23"/>
      <c r="AC582" s="23"/>
      <c r="AD582" s="23"/>
      <c r="AE582" s="23"/>
      <c r="AF582" s="23"/>
      <c r="AG582" s="23"/>
      <c r="AH582" s="23"/>
      <c r="AI582" s="23"/>
      <c r="AJ582" s="23"/>
      <c r="AK582" s="23"/>
      <c r="AL582" s="23"/>
      <c r="AM582" s="23"/>
      <c r="AN582" s="23"/>
      <c r="AO582" s="23"/>
      <c r="AP582" s="23"/>
      <c r="AQ582" s="23"/>
      <c r="AR582" s="23"/>
      <c r="AS582" s="23"/>
      <c r="AT582" s="24"/>
      <c r="AU582" s="23"/>
      <c r="AV582" s="23"/>
      <c r="AW582" s="23"/>
      <c r="AX582" s="23"/>
      <c r="AY582" s="23"/>
      <c r="AZ582" s="23"/>
      <c r="BA582" s="23"/>
      <c r="BB582" s="23"/>
      <c r="BC582" s="23"/>
      <c r="BD582" s="23"/>
      <c r="BE582" s="23"/>
      <c r="BF582" s="23"/>
      <c r="BG582" s="23"/>
      <c r="BH582" s="23"/>
      <c r="BI582" s="23"/>
      <c r="BJ582" s="23"/>
      <c r="BK582" s="80">
        <f t="shared" ref="BK582:CL582" si="241">COUNTIFS($U$7:$U$521,"x",BK$7:BK$521,"1")</f>
        <v>1</v>
      </c>
      <c r="BL582" s="80">
        <f t="shared" si="241"/>
        <v>1</v>
      </c>
      <c r="BM582" s="80">
        <f t="shared" si="241"/>
        <v>1</v>
      </c>
      <c r="BN582" s="80">
        <f t="shared" si="241"/>
        <v>18</v>
      </c>
      <c r="BO582" s="80">
        <f t="shared" si="241"/>
        <v>1</v>
      </c>
      <c r="BP582" s="80">
        <f t="shared" si="241"/>
        <v>1</v>
      </c>
      <c r="BQ582" s="80">
        <f t="shared" si="241"/>
        <v>1</v>
      </c>
      <c r="BR582" s="80">
        <f t="shared" si="241"/>
        <v>1</v>
      </c>
      <c r="BS582" s="80">
        <f t="shared" si="241"/>
        <v>1</v>
      </c>
      <c r="BT582" s="80">
        <f t="shared" si="241"/>
        <v>1</v>
      </c>
      <c r="BU582" s="80">
        <f t="shared" si="241"/>
        <v>1</v>
      </c>
      <c r="BV582" s="80">
        <f t="shared" si="241"/>
        <v>1</v>
      </c>
      <c r="BW582" s="80">
        <f t="shared" si="241"/>
        <v>1</v>
      </c>
      <c r="BX582" s="80">
        <f t="shared" si="241"/>
        <v>1</v>
      </c>
      <c r="BY582" s="80">
        <f t="shared" si="241"/>
        <v>1</v>
      </c>
      <c r="BZ582" s="80">
        <f t="shared" si="241"/>
        <v>25</v>
      </c>
      <c r="CA582" s="80">
        <f t="shared" si="241"/>
        <v>1</v>
      </c>
      <c r="CB582" s="80">
        <f t="shared" si="241"/>
        <v>1</v>
      </c>
      <c r="CC582" s="80">
        <f t="shared" si="241"/>
        <v>1</v>
      </c>
      <c r="CD582" s="80">
        <f t="shared" si="241"/>
        <v>16</v>
      </c>
      <c r="CE582" s="80">
        <f t="shared" si="241"/>
        <v>1</v>
      </c>
      <c r="CF582" s="80">
        <f t="shared" si="241"/>
        <v>1</v>
      </c>
      <c r="CG582" s="80">
        <f t="shared" si="241"/>
        <v>1</v>
      </c>
      <c r="CH582" s="80">
        <f t="shared" si="241"/>
        <v>1</v>
      </c>
      <c r="CI582" s="80">
        <f t="shared" si="241"/>
        <v>1</v>
      </c>
      <c r="CJ582" s="80">
        <f t="shared" si="241"/>
        <v>1</v>
      </c>
      <c r="CK582" s="80">
        <f t="shared" si="241"/>
        <v>25</v>
      </c>
      <c r="CL582" s="80">
        <f t="shared" si="241"/>
        <v>1</v>
      </c>
      <c r="CM582" s="23"/>
      <c r="CN582" s="23"/>
      <c r="CO582" s="23"/>
      <c r="CP582" s="23"/>
      <c r="CQ582" s="23"/>
      <c r="CR582" s="23"/>
      <c r="CS582" s="23"/>
      <c r="CT582" s="23"/>
    </row>
    <row r="583" spans="1:98" hidden="1">
      <c r="A583" s="170"/>
      <c r="B583" s="170"/>
      <c r="C583" s="13" t="s">
        <v>334</v>
      </c>
      <c r="D583" s="9"/>
      <c r="E583" s="8"/>
      <c r="F583" s="9"/>
      <c r="G583" s="23"/>
      <c r="H583" s="23"/>
      <c r="I583" s="23"/>
      <c r="J583" s="23"/>
      <c r="K583" s="23"/>
      <c r="L583" s="23"/>
      <c r="M583" s="23"/>
      <c r="N583" s="23"/>
      <c r="O583" s="23"/>
      <c r="P583" s="23"/>
      <c r="Q583" s="23"/>
      <c r="R583" s="23"/>
      <c r="T583" s="23"/>
      <c r="U583" s="23"/>
      <c r="V583" s="23"/>
      <c r="W583" s="23"/>
      <c r="X583" s="23"/>
      <c r="Y583" s="23"/>
      <c r="Z583" s="23"/>
      <c r="AA583" s="91"/>
      <c r="AB583" s="23"/>
      <c r="AC583" s="23"/>
      <c r="AD583" s="23"/>
      <c r="AE583" s="23"/>
      <c r="AF583" s="23"/>
      <c r="AG583" s="23"/>
      <c r="AH583" s="23"/>
      <c r="AI583" s="23"/>
      <c r="AJ583" s="23"/>
      <c r="AK583" s="23"/>
      <c r="AL583" s="23"/>
      <c r="AM583" s="23"/>
      <c r="AN583" s="23"/>
      <c r="AO583" s="23"/>
      <c r="AP583" s="23"/>
      <c r="AQ583" s="23"/>
      <c r="AR583" s="23"/>
      <c r="AS583" s="23"/>
      <c r="AT583" s="24"/>
      <c r="AU583" s="23"/>
      <c r="AV583" s="23"/>
      <c r="AW583" s="23"/>
      <c r="AX583" s="23"/>
      <c r="AY583" s="23"/>
      <c r="AZ583" s="23"/>
      <c r="BA583" s="23"/>
      <c r="BB583" s="23"/>
      <c r="BC583" s="23"/>
      <c r="BD583" s="23"/>
      <c r="BE583" s="23"/>
      <c r="BF583" s="23"/>
      <c r="BG583" s="23"/>
      <c r="BH583" s="23"/>
      <c r="BI583" s="23"/>
      <c r="BJ583" s="23"/>
      <c r="BK583" s="80">
        <f t="shared" ref="BK583:CL583" si="242">COUNTIFS($U$7:$U$521,"x",BK$7:BK$521,"0")</f>
        <v>0</v>
      </c>
      <c r="BL583" s="80">
        <f t="shared" si="242"/>
        <v>0</v>
      </c>
      <c r="BM583" s="80">
        <f t="shared" si="242"/>
        <v>0</v>
      </c>
      <c r="BN583" s="80">
        <f t="shared" si="242"/>
        <v>0</v>
      </c>
      <c r="BO583" s="80">
        <f t="shared" si="242"/>
        <v>0</v>
      </c>
      <c r="BP583" s="80">
        <f t="shared" si="242"/>
        <v>0</v>
      </c>
      <c r="BQ583" s="80">
        <f t="shared" si="242"/>
        <v>0</v>
      </c>
      <c r="BR583" s="80">
        <f t="shared" si="242"/>
        <v>0</v>
      </c>
      <c r="BS583" s="80">
        <f t="shared" si="242"/>
        <v>0</v>
      </c>
      <c r="BT583" s="80">
        <f t="shared" si="242"/>
        <v>0</v>
      </c>
      <c r="BU583" s="80">
        <f t="shared" si="242"/>
        <v>0</v>
      </c>
      <c r="BV583" s="80">
        <f t="shared" si="242"/>
        <v>0</v>
      </c>
      <c r="BW583" s="80">
        <f t="shared" si="242"/>
        <v>0</v>
      </c>
      <c r="BX583" s="80">
        <f t="shared" si="242"/>
        <v>0</v>
      </c>
      <c r="BY583" s="80">
        <f t="shared" si="242"/>
        <v>0</v>
      </c>
      <c r="BZ583" s="80">
        <f t="shared" si="242"/>
        <v>0</v>
      </c>
      <c r="CA583" s="80">
        <f t="shared" si="242"/>
        <v>0</v>
      </c>
      <c r="CB583" s="80">
        <f t="shared" si="242"/>
        <v>0</v>
      </c>
      <c r="CC583" s="80">
        <f t="shared" si="242"/>
        <v>0</v>
      </c>
      <c r="CD583" s="80">
        <f t="shared" si="242"/>
        <v>0</v>
      </c>
      <c r="CE583" s="80">
        <f t="shared" si="242"/>
        <v>0</v>
      </c>
      <c r="CF583" s="80">
        <f t="shared" si="242"/>
        <v>0</v>
      </c>
      <c r="CG583" s="80">
        <f t="shared" si="242"/>
        <v>0</v>
      </c>
      <c r="CH583" s="80">
        <f t="shared" si="242"/>
        <v>0</v>
      </c>
      <c r="CI583" s="80">
        <f t="shared" si="242"/>
        <v>0</v>
      </c>
      <c r="CJ583" s="80">
        <f t="shared" si="242"/>
        <v>0</v>
      </c>
      <c r="CK583" s="80">
        <f t="shared" si="242"/>
        <v>0</v>
      </c>
      <c r="CL583" s="80">
        <f t="shared" si="242"/>
        <v>0</v>
      </c>
      <c r="CM583" s="23"/>
      <c r="CN583" s="23"/>
      <c r="CO583" s="23"/>
      <c r="CP583" s="23"/>
      <c r="CQ583" s="23"/>
      <c r="CR583" s="23"/>
      <c r="CS583" s="23"/>
      <c r="CT583" s="23"/>
    </row>
    <row r="584" spans="1:98" hidden="1">
      <c r="A584" s="170"/>
      <c r="B584" s="170"/>
      <c r="C584" s="171" t="s">
        <v>335</v>
      </c>
      <c r="D584" s="9"/>
      <c r="E584" s="8"/>
      <c r="F584" s="9"/>
      <c r="G584" s="23"/>
      <c r="H584" s="23"/>
      <c r="I584" s="23"/>
      <c r="J584" s="23"/>
      <c r="K584" s="23"/>
      <c r="L584" s="23"/>
      <c r="M584" s="23"/>
      <c r="N584" s="23"/>
      <c r="O584" s="23"/>
      <c r="P584" s="23"/>
      <c r="Q584" s="23"/>
      <c r="R584" s="23"/>
      <c r="T584" s="23"/>
      <c r="U584" s="23"/>
      <c r="V584" s="23"/>
      <c r="W584" s="23"/>
      <c r="X584" s="23"/>
      <c r="Y584" s="23"/>
      <c r="Z584" s="23"/>
      <c r="AA584" s="91"/>
      <c r="AB584" s="23"/>
      <c r="AC584" s="23"/>
      <c r="AD584" s="23"/>
      <c r="AE584" s="23"/>
      <c r="AF584" s="23"/>
      <c r="AG584" s="23"/>
      <c r="AH584" s="23"/>
      <c r="AI584" s="23"/>
      <c r="AJ584" s="23"/>
      <c r="AK584" s="23"/>
      <c r="AL584" s="23"/>
      <c r="AM584" s="23"/>
      <c r="AN584" s="23"/>
      <c r="AO584" s="23"/>
      <c r="AP584" s="23"/>
      <c r="AQ584" s="23"/>
      <c r="AR584" s="23"/>
      <c r="AS584" s="23"/>
      <c r="AT584" s="24"/>
      <c r="AU584" s="23"/>
      <c r="AV584" s="23"/>
      <c r="AW584" s="23"/>
      <c r="AX584" s="23"/>
      <c r="AY584" s="23"/>
      <c r="AZ584" s="23"/>
      <c r="BA584" s="23"/>
      <c r="BB584" s="23"/>
      <c r="BC584" s="23"/>
      <c r="BD584" s="23"/>
      <c r="BE584" s="23"/>
      <c r="BF584" s="23"/>
      <c r="BG584" s="23"/>
      <c r="BH584" s="23"/>
      <c r="BI584" s="23"/>
      <c r="BJ584" s="23"/>
      <c r="BK584" s="12">
        <f t="shared" ref="BK584:CL584" si="243">(((BK581*2)+(BK582*1)+(BK583*0)))/(BK581+BK582+BK583)</f>
        <v>1.9777777777777779</v>
      </c>
      <c r="BL584" s="12">
        <f t="shared" si="243"/>
        <v>1.9777777777777779</v>
      </c>
      <c r="BM584" s="12">
        <f t="shared" si="243"/>
        <v>1.9777777777777779</v>
      </c>
      <c r="BN584" s="12">
        <f t="shared" si="243"/>
        <v>1.6</v>
      </c>
      <c r="BO584" s="12">
        <f t="shared" si="243"/>
        <v>1.9777777777777779</v>
      </c>
      <c r="BP584" s="12">
        <f t="shared" si="243"/>
        <v>1.9777777777777779</v>
      </c>
      <c r="BQ584" s="12">
        <f t="shared" si="243"/>
        <v>1.9777777777777779</v>
      </c>
      <c r="BR584" s="12">
        <f t="shared" si="243"/>
        <v>1.9777777777777779</v>
      </c>
      <c r="BS584" s="12">
        <f t="shared" si="243"/>
        <v>1.9777777777777779</v>
      </c>
      <c r="BT584" s="12">
        <f t="shared" si="243"/>
        <v>1.9777777777777779</v>
      </c>
      <c r="BU584" s="12">
        <f t="shared" si="243"/>
        <v>1.9777777777777779</v>
      </c>
      <c r="BV584" s="12">
        <f t="shared" si="243"/>
        <v>1.9777777777777779</v>
      </c>
      <c r="BW584" s="12">
        <f t="shared" si="243"/>
        <v>1.9777777777777779</v>
      </c>
      <c r="BX584" s="12">
        <f t="shared" si="243"/>
        <v>1.9777777777777779</v>
      </c>
      <c r="BY584" s="12">
        <f t="shared" si="243"/>
        <v>1.9777777777777779</v>
      </c>
      <c r="BZ584" s="12">
        <f t="shared" si="243"/>
        <v>1.4444444444444444</v>
      </c>
      <c r="CA584" s="12">
        <f t="shared" si="243"/>
        <v>1.9777777777777779</v>
      </c>
      <c r="CB584" s="12">
        <f t="shared" si="243"/>
        <v>1.9777777777777779</v>
      </c>
      <c r="CC584" s="12">
        <f t="shared" si="243"/>
        <v>1.9777777777777779</v>
      </c>
      <c r="CD584" s="12">
        <f t="shared" si="243"/>
        <v>1.6444444444444444</v>
      </c>
      <c r="CE584" s="12">
        <f t="shared" si="243"/>
        <v>1.9777777777777779</v>
      </c>
      <c r="CF584" s="12">
        <f t="shared" si="243"/>
        <v>1.9777777777777779</v>
      </c>
      <c r="CG584" s="12">
        <f t="shared" si="243"/>
        <v>1.9777777777777779</v>
      </c>
      <c r="CH584" s="12">
        <f t="shared" si="243"/>
        <v>1.9777777777777779</v>
      </c>
      <c r="CI584" s="12">
        <f t="shared" si="243"/>
        <v>1.9777777777777779</v>
      </c>
      <c r="CJ584" s="12">
        <f t="shared" si="243"/>
        <v>1.9777777777777779</v>
      </c>
      <c r="CK584" s="12">
        <f t="shared" si="243"/>
        <v>1.4444444444444444</v>
      </c>
      <c r="CL584" s="12">
        <f t="shared" si="243"/>
        <v>1.9777777777777779</v>
      </c>
      <c r="CM584" s="162">
        <f>COUNTIF($BK585:$CL585,"Đ")</f>
        <v>26</v>
      </c>
      <c r="CN584" s="161">
        <f>CM584/COUNTA($BK585:$CL585)</f>
        <v>0.9285714285714286</v>
      </c>
      <c r="CO584" s="162">
        <f>COUNTIF($BK585:$CL585,"CCG")</f>
        <v>2</v>
      </c>
      <c r="CP584" s="161">
        <f>CO584/COUNTA($BK585:$CL585)</f>
        <v>7.1428571428571425E-2</v>
      </c>
      <c r="CQ584" s="162">
        <f>COUNTIF($BK585:$CL585,"CĐ")</f>
        <v>0</v>
      </c>
      <c r="CR584" s="161">
        <f>CQ584/COUNTA($BK585:$CL585)</f>
        <v>0</v>
      </c>
      <c r="CS584" s="160">
        <f>(((CM584*2)+(CO584*1)+(CQ584*0)))/(CM584+CO584+CQ584)</f>
        <v>1.9285714285714286</v>
      </c>
      <c r="CT584" s="160" t="str">
        <f>IF(CS584&gt;=1.6,"Đạt mục tiêu",IF(CS584&gt;=1,"Cần cố gắng","Chưa đạt"))</f>
        <v>Đạt mục tiêu</v>
      </c>
    </row>
    <row r="585" spans="1:98" ht="24" hidden="1" customHeight="1">
      <c r="A585" s="170"/>
      <c r="B585" s="170"/>
      <c r="C585" s="171"/>
      <c r="D585" s="9"/>
      <c r="E585" s="8"/>
      <c r="F585" s="9"/>
      <c r="G585" s="23"/>
      <c r="H585" s="23"/>
      <c r="I585" s="23"/>
      <c r="J585" s="23"/>
      <c r="K585" s="23"/>
      <c r="L585" s="23"/>
      <c r="M585" s="23"/>
      <c r="N585" s="23"/>
      <c r="O585" s="23"/>
      <c r="P585" s="23"/>
      <c r="Q585" s="23"/>
      <c r="R585" s="23"/>
      <c r="T585" s="23"/>
      <c r="U585" s="23"/>
      <c r="V585" s="23"/>
      <c r="W585" s="23"/>
      <c r="X585" s="23"/>
      <c r="Y585" s="23"/>
      <c r="Z585" s="23"/>
      <c r="AA585" s="91"/>
      <c r="AB585" s="23"/>
      <c r="AC585" s="23"/>
      <c r="AD585" s="23"/>
      <c r="AE585" s="23"/>
      <c r="AF585" s="23"/>
      <c r="AG585" s="23"/>
      <c r="AH585" s="23"/>
      <c r="AI585" s="23"/>
      <c r="AJ585" s="23"/>
      <c r="AK585" s="23"/>
      <c r="AL585" s="23"/>
      <c r="AM585" s="23"/>
      <c r="AN585" s="23"/>
      <c r="AO585" s="23"/>
      <c r="AP585" s="23"/>
      <c r="AQ585" s="23"/>
      <c r="AR585" s="23"/>
      <c r="AS585" s="23"/>
      <c r="AT585" s="24"/>
      <c r="AU585" s="23"/>
      <c r="AV585" s="23"/>
      <c r="AW585" s="23"/>
      <c r="AX585" s="23"/>
      <c r="AY585" s="23"/>
      <c r="AZ585" s="23"/>
      <c r="BA585" s="23"/>
      <c r="BB585" s="23"/>
      <c r="BC585" s="23"/>
      <c r="BD585" s="23"/>
      <c r="BE585" s="23"/>
      <c r="BF585" s="23"/>
      <c r="BG585" s="23"/>
      <c r="BH585" s="23"/>
      <c r="BI585" s="23"/>
      <c r="BJ585" s="23"/>
      <c r="BK585" s="12" t="str">
        <f>IF(BK584&lt;1,"CĐ",IF(BK584&lt;1.6,"CCG","Đ"))</f>
        <v>Đ</v>
      </c>
      <c r="BL585" s="12" t="str">
        <f t="shared" ref="BL585:CL585" si="244">IF(BL584&lt;1,"CĐ",IF(BL584&lt;1.6,"CCG","Đ"))</f>
        <v>Đ</v>
      </c>
      <c r="BM585" s="12" t="str">
        <f t="shared" si="244"/>
        <v>Đ</v>
      </c>
      <c r="BN585" s="12" t="str">
        <f t="shared" si="244"/>
        <v>Đ</v>
      </c>
      <c r="BO585" s="12" t="str">
        <f t="shared" si="244"/>
        <v>Đ</v>
      </c>
      <c r="BP585" s="12" t="str">
        <f t="shared" si="244"/>
        <v>Đ</v>
      </c>
      <c r="BQ585" s="12" t="str">
        <f t="shared" si="244"/>
        <v>Đ</v>
      </c>
      <c r="BR585" s="12" t="str">
        <f t="shared" si="244"/>
        <v>Đ</v>
      </c>
      <c r="BS585" s="12" t="str">
        <f t="shared" si="244"/>
        <v>Đ</v>
      </c>
      <c r="BT585" s="12" t="str">
        <f t="shared" si="244"/>
        <v>Đ</v>
      </c>
      <c r="BU585" s="12" t="str">
        <f t="shared" si="244"/>
        <v>Đ</v>
      </c>
      <c r="BV585" s="12" t="str">
        <f t="shared" si="244"/>
        <v>Đ</v>
      </c>
      <c r="BW585" s="12" t="str">
        <f t="shared" si="244"/>
        <v>Đ</v>
      </c>
      <c r="BX585" s="12" t="str">
        <f t="shared" si="244"/>
        <v>Đ</v>
      </c>
      <c r="BY585" s="12" t="str">
        <f t="shared" si="244"/>
        <v>Đ</v>
      </c>
      <c r="BZ585" s="12" t="str">
        <f t="shared" si="244"/>
        <v>CCG</v>
      </c>
      <c r="CA585" s="12" t="str">
        <f t="shared" si="244"/>
        <v>Đ</v>
      </c>
      <c r="CB585" s="12" t="str">
        <f t="shared" si="244"/>
        <v>Đ</v>
      </c>
      <c r="CC585" s="12" t="str">
        <f t="shared" si="244"/>
        <v>Đ</v>
      </c>
      <c r="CD585" s="12" t="str">
        <f t="shared" si="244"/>
        <v>Đ</v>
      </c>
      <c r="CE585" s="12" t="str">
        <f t="shared" si="244"/>
        <v>Đ</v>
      </c>
      <c r="CF585" s="12" t="str">
        <f t="shared" si="244"/>
        <v>Đ</v>
      </c>
      <c r="CG585" s="12" t="str">
        <f t="shared" si="244"/>
        <v>Đ</v>
      </c>
      <c r="CH585" s="12" t="str">
        <f t="shared" si="244"/>
        <v>Đ</v>
      </c>
      <c r="CI585" s="12" t="str">
        <f t="shared" si="244"/>
        <v>Đ</v>
      </c>
      <c r="CJ585" s="12" t="str">
        <f t="shared" si="244"/>
        <v>Đ</v>
      </c>
      <c r="CK585" s="12" t="str">
        <f t="shared" si="244"/>
        <v>CCG</v>
      </c>
      <c r="CL585" s="12" t="str">
        <f t="shared" si="244"/>
        <v>Đ</v>
      </c>
      <c r="CM585" s="162"/>
      <c r="CN585" s="161"/>
      <c r="CO585" s="162"/>
      <c r="CP585" s="161"/>
      <c r="CQ585" s="162"/>
      <c r="CR585" s="161"/>
      <c r="CS585" s="160"/>
      <c r="CT585" s="160"/>
    </row>
    <row r="586" spans="1:98" hidden="1">
      <c r="A586" s="167" t="s">
        <v>362</v>
      </c>
      <c r="B586" s="167"/>
      <c r="C586" s="10" t="s">
        <v>332</v>
      </c>
      <c r="D586" s="5"/>
      <c r="E586" s="7"/>
      <c r="F586" s="5"/>
      <c r="G586" s="24"/>
      <c r="H586" s="24"/>
      <c r="I586" s="24"/>
      <c r="J586" s="24"/>
      <c r="K586" s="24"/>
      <c r="L586" s="24"/>
      <c r="M586" s="24"/>
      <c r="N586" s="24"/>
      <c r="O586" s="24"/>
      <c r="P586" s="24"/>
      <c r="Q586" s="24"/>
      <c r="R586" s="24"/>
      <c r="T586" s="24"/>
      <c r="U586" s="24"/>
      <c r="V586" s="24"/>
      <c r="W586" s="24"/>
      <c r="X586" s="24"/>
      <c r="Y586" s="24"/>
      <c r="Z586" s="24"/>
      <c r="AA586" s="91"/>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80">
        <f t="shared" ref="BK586:CL586" si="245">COUNTIFS($V$7:$V$521,"x",BK$7:BK$521,"2")</f>
        <v>35</v>
      </c>
      <c r="BL586" s="80">
        <f t="shared" si="245"/>
        <v>35</v>
      </c>
      <c r="BM586" s="80">
        <f t="shared" si="245"/>
        <v>35</v>
      </c>
      <c r="BN586" s="80">
        <f t="shared" si="245"/>
        <v>21</v>
      </c>
      <c r="BO586" s="80">
        <f t="shared" si="245"/>
        <v>35</v>
      </c>
      <c r="BP586" s="80">
        <f t="shared" si="245"/>
        <v>35</v>
      </c>
      <c r="BQ586" s="80">
        <f t="shared" si="245"/>
        <v>35</v>
      </c>
      <c r="BR586" s="80">
        <f t="shared" si="245"/>
        <v>35</v>
      </c>
      <c r="BS586" s="80">
        <f t="shared" si="245"/>
        <v>35</v>
      </c>
      <c r="BT586" s="80">
        <f t="shared" si="245"/>
        <v>35</v>
      </c>
      <c r="BU586" s="80">
        <f t="shared" si="245"/>
        <v>35</v>
      </c>
      <c r="BV586" s="80">
        <f t="shared" si="245"/>
        <v>35</v>
      </c>
      <c r="BW586" s="80">
        <f t="shared" si="245"/>
        <v>35</v>
      </c>
      <c r="BX586" s="80">
        <f t="shared" si="245"/>
        <v>35</v>
      </c>
      <c r="BY586" s="80">
        <f t="shared" si="245"/>
        <v>35</v>
      </c>
      <c r="BZ586" s="80">
        <f t="shared" si="245"/>
        <v>35</v>
      </c>
      <c r="CA586" s="80">
        <f t="shared" si="245"/>
        <v>35</v>
      </c>
      <c r="CB586" s="80">
        <f t="shared" si="245"/>
        <v>35</v>
      </c>
      <c r="CC586" s="80">
        <f t="shared" si="245"/>
        <v>35</v>
      </c>
      <c r="CD586" s="80">
        <f t="shared" si="245"/>
        <v>21</v>
      </c>
      <c r="CE586" s="80">
        <f t="shared" si="245"/>
        <v>35</v>
      </c>
      <c r="CF586" s="80">
        <f t="shared" si="245"/>
        <v>35</v>
      </c>
      <c r="CG586" s="80">
        <f t="shared" si="245"/>
        <v>35</v>
      </c>
      <c r="CH586" s="80">
        <f t="shared" si="245"/>
        <v>35</v>
      </c>
      <c r="CI586" s="80">
        <f t="shared" si="245"/>
        <v>35</v>
      </c>
      <c r="CJ586" s="80">
        <f t="shared" si="245"/>
        <v>33</v>
      </c>
      <c r="CK586" s="80">
        <f t="shared" si="245"/>
        <v>16</v>
      </c>
      <c r="CL586" s="80">
        <f t="shared" si="245"/>
        <v>35</v>
      </c>
      <c r="CM586" s="24"/>
      <c r="CN586" s="24"/>
      <c r="CO586" s="24"/>
      <c r="CP586" s="24"/>
      <c r="CQ586" s="24"/>
      <c r="CR586" s="24"/>
      <c r="CS586" s="24"/>
      <c r="CT586" s="24"/>
    </row>
    <row r="587" spans="1:98" hidden="1">
      <c r="A587" s="167"/>
      <c r="B587" s="167"/>
      <c r="C587" s="10" t="s">
        <v>333</v>
      </c>
      <c r="D587" s="5"/>
      <c r="E587" s="7"/>
      <c r="F587" s="5"/>
      <c r="G587" s="24"/>
      <c r="H587" s="24"/>
      <c r="I587" s="24"/>
      <c r="J587" s="24"/>
      <c r="K587" s="24"/>
      <c r="L587" s="24"/>
      <c r="M587" s="24"/>
      <c r="N587" s="24"/>
      <c r="O587" s="24"/>
      <c r="P587" s="24"/>
      <c r="Q587" s="24"/>
      <c r="R587" s="24"/>
      <c r="T587" s="24"/>
      <c r="U587" s="24"/>
      <c r="V587" s="24"/>
      <c r="W587" s="24"/>
      <c r="X587" s="24"/>
      <c r="Y587" s="24"/>
      <c r="Z587" s="24"/>
      <c r="AA587" s="91"/>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80">
        <f t="shared" ref="BK587:CL587" si="246">COUNTIFS($V$7:$V$521,"x",BK$7:BK$521,"1")</f>
        <v>0</v>
      </c>
      <c r="BL587" s="80">
        <f t="shared" si="246"/>
        <v>0</v>
      </c>
      <c r="BM587" s="80">
        <f t="shared" si="246"/>
        <v>0</v>
      </c>
      <c r="BN587" s="80">
        <f t="shared" si="246"/>
        <v>14</v>
      </c>
      <c r="BO587" s="80">
        <f t="shared" si="246"/>
        <v>0</v>
      </c>
      <c r="BP587" s="80">
        <f t="shared" si="246"/>
        <v>0</v>
      </c>
      <c r="BQ587" s="80">
        <f t="shared" si="246"/>
        <v>0</v>
      </c>
      <c r="BR587" s="80">
        <f t="shared" si="246"/>
        <v>0</v>
      </c>
      <c r="BS587" s="80">
        <f t="shared" si="246"/>
        <v>0</v>
      </c>
      <c r="BT587" s="80">
        <f t="shared" si="246"/>
        <v>0</v>
      </c>
      <c r="BU587" s="80">
        <f t="shared" si="246"/>
        <v>0</v>
      </c>
      <c r="BV587" s="80">
        <f t="shared" si="246"/>
        <v>0</v>
      </c>
      <c r="BW587" s="80">
        <f t="shared" si="246"/>
        <v>0</v>
      </c>
      <c r="BX587" s="80">
        <f t="shared" si="246"/>
        <v>0</v>
      </c>
      <c r="BY587" s="80">
        <f t="shared" si="246"/>
        <v>0</v>
      </c>
      <c r="BZ587" s="80">
        <f t="shared" si="246"/>
        <v>0</v>
      </c>
      <c r="CA587" s="80">
        <f t="shared" si="246"/>
        <v>0</v>
      </c>
      <c r="CB587" s="80">
        <f t="shared" si="246"/>
        <v>0</v>
      </c>
      <c r="CC587" s="80">
        <f t="shared" si="246"/>
        <v>0</v>
      </c>
      <c r="CD587" s="80">
        <f t="shared" si="246"/>
        <v>14</v>
      </c>
      <c r="CE587" s="80">
        <f t="shared" si="246"/>
        <v>0</v>
      </c>
      <c r="CF587" s="80">
        <f t="shared" si="246"/>
        <v>0</v>
      </c>
      <c r="CG587" s="80">
        <f t="shared" si="246"/>
        <v>0</v>
      </c>
      <c r="CH587" s="80">
        <f t="shared" si="246"/>
        <v>0</v>
      </c>
      <c r="CI587" s="80">
        <f t="shared" si="246"/>
        <v>0</v>
      </c>
      <c r="CJ587" s="80">
        <f t="shared" si="246"/>
        <v>2</v>
      </c>
      <c r="CK587" s="80">
        <f t="shared" si="246"/>
        <v>19</v>
      </c>
      <c r="CL587" s="80">
        <f t="shared" si="246"/>
        <v>0</v>
      </c>
      <c r="CM587" s="24"/>
      <c r="CN587" s="24"/>
      <c r="CO587" s="24"/>
      <c r="CP587" s="24"/>
      <c r="CQ587" s="24"/>
      <c r="CR587" s="24"/>
      <c r="CS587" s="24"/>
      <c r="CT587" s="24"/>
    </row>
    <row r="588" spans="1:98" hidden="1">
      <c r="A588" s="167"/>
      <c r="B588" s="167"/>
      <c r="C588" s="10" t="s">
        <v>334</v>
      </c>
      <c r="D588" s="5"/>
      <c r="E588" s="7"/>
      <c r="F588" s="5"/>
      <c r="G588" s="24"/>
      <c r="H588" s="24"/>
      <c r="I588" s="24"/>
      <c r="J588" s="24"/>
      <c r="K588" s="24"/>
      <c r="L588" s="24"/>
      <c r="M588" s="24"/>
      <c r="N588" s="24"/>
      <c r="O588" s="24"/>
      <c r="P588" s="24"/>
      <c r="Q588" s="24"/>
      <c r="R588" s="24"/>
      <c r="T588" s="24"/>
      <c r="U588" s="24"/>
      <c r="V588" s="24"/>
      <c r="W588" s="24"/>
      <c r="X588" s="24"/>
      <c r="Y588" s="24"/>
      <c r="Z588" s="24"/>
      <c r="AA588" s="90"/>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80">
        <f t="shared" ref="BK588:CL588" si="247">COUNTIFS($V$7:$V$521,"x",BK$7:BK$521,"0")</f>
        <v>0</v>
      </c>
      <c r="BL588" s="80">
        <f t="shared" si="247"/>
        <v>0</v>
      </c>
      <c r="BM588" s="80">
        <f t="shared" si="247"/>
        <v>0</v>
      </c>
      <c r="BN588" s="80">
        <f t="shared" si="247"/>
        <v>0</v>
      </c>
      <c r="BO588" s="80">
        <f t="shared" si="247"/>
        <v>0</v>
      </c>
      <c r="BP588" s="80">
        <f t="shared" si="247"/>
        <v>0</v>
      </c>
      <c r="BQ588" s="80">
        <f t="shared" si="247"/>
        <v>0</v>
      </c>
      <c r="BR588" s="80">
        <f t="shared" si="247"/>
        <v>0</v>
      </c>
      <c r="BS588" s="80">
        <f t="shared" si="247"/>
        <v>0</v>
      </c>
      <c r="BT588" s="80">
        <f t="shared" si="247"/>
        <v>0</v>
      </c>
      <c r="BU588" s="80">
        <f t="shared" si="247"/>
        <v>0</v>
      </c>
      <c r="BV588" s="80">
        <f t="shared" si="247"/>
        <v>0</v>
      </c>
      <c r="BW588" s="80">
        <f t="shared" si="247"/>
        <v>0</v>
      </c>
      <c r="BX588" s="80">
        <f t="shared" si="247"/>
        <v>0</v>
      </c>
      <c r="BY588" s="80">
        <f t="shared" si="247"/>
        <v>0</v>
      </c>
      <c r="BZ588" s="80">
        <f t="shared" si="247"/>
        <v>0</v>
      </c>
      <c r="CA588" s="80">
        <f t="shared" si="247"/>
        <v>0</v>
      </c>
      <c r="CB588" s="80">
        <f t="shared" si="247"/>
        <v>0</v>
      </c>
      <c r="CC588" s="80">
        <f t="shared" si="247"/>
        <v>0</v>
      </c>
      <c r="CD588" s="80">
        <f t="shared" si="247"/>
        <v>0</v>
      </c>
      <c r="CE588" s="80">
        <f t="shared" si="247"/>
        <v>0</v>
      </c>
      <c r="CF588" s="80">
        <f t="shared" si="247"/>
        <v>0</v>
      </c>
      <c r="CG588" s="80">
        <f t="shared" si="247"/>
        <v>0</v>
      </c>
      <c r="CH588" s="80">
        <f t="shared" si="247"/>
        <v>0</v>
      </c>
      <c r="CI588" s="80">
        <f t="shared" si="247"/>
        <v>0</v>
      </c>
      <c r="CJ588" s="80">
        <f t="shared" si="247"/>
        <v>0</v>
      </c>
      <c r="CK588" s="80">
        <f t="shared" si="247"/>
        <v>0</v>
      </c>
      <c r="CL588" s="80">
        <f t="shared" si="247"/>
        <v>0</v>
      </c>
      <c r="CM588" s="24"/>
      <c r="CN588" s="24"/>
      <c r="CO588" s="24"/>
      <c r="CP588" s="24"/>
      <c r="CQ588" s="24"/>
      <c r="CR588" s="24"/>
      <c r="CS588" s="24"/>
      <c r="CT588" s="24"/>
    </row>
    <row r="589" spans="1:98" hidden="1">
      <c r="A589" s="167"/>
      <c r="B589" s="167"/>
      <c r="C589" s="169" t="s">
        <v>335</v>
      </c>
      <c r="D589" s="5"/>
      <c r="E589" s="7"/>
      <c r="F589" s="5"/>
      <c r="G589" s="24"/>
      <c r="H589" s="24"/>
      <c r="I589" s="24"/>
      <c r="J589" s="24"/>
      <c r="K589" s="24"/>
      <c r="L589" s="24"/>
      <c r="M589" s="24"/>
      <c r="N589" s="24"/>
      <c r="O589" s="24"/>
      <c r="P589" s="24"/>
      <c r="Q589" s="24"/>
      <c r="R589" s="24"/>
      <c r="T589" s="24"/>
      <c r="U589" s="24"/>
      <c r="V589" s="24"/>
      <c r="W589" s="24"/>
      <c r="X589" s="24"/>
      <c r="Y589" s="24"/>
      <c r="Z589" s="24"/>
      <c r="AA589" s="90"/>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12">
        <f t="shared" ref="BK589:CL589" si="248">(((BK586*2)+(BK587*1)+(BK588*0)))/(BK586+BK587+BK588)</f>
        <v>2</v>
      </c>
      <c r="BL589" s="12">
        <f t="shared" si="248"/>
        <v>2</v>
      </c>
      <c r="BM589" s="12">
        <f t="shared" si="248"/>
        <v>2</v>
      </c>
      <c r="BN589" s="12">
        <f t="shared" si="248"/>
        <v>1.6</v>
      </c>
      <c r="BO589" s="12">
        <f t="shared" si="248"/>
        <v>2</v>
      </c>
      <c r="BP589" s="12">
        <f t="shared" si="248"/>
        <v>2</v>
      </c>
      <c r="BQ589" s="12">
        <f t="shared" si="248"/>
        <v>2</v>
      </c>
      <c r="BR589" s="12">
        <f t="shared" si="248"/>
        <v>2</v>
      </c>
      <c r="BS589" s="12">
        <f t="shared" si="248"/>
        <v>2</v>
      </c>
      <c r="BT589" s="12">
        <f t="shared" si="248"/>
        <v>2</v>
      </c>
      <c r="BU589" s="12">
        <f t="shared" si="248"/>
        <v>2</v>
      </c>
      <c r="BV589" s="12">
        <f t="shared" si="248"/>
        <v>2</v>
      </c>
      <c r="BW589" s="12">
        <f t="shared" si="248"/>
        <v>2</v>
      </c>
      <c r="BX589" s="12">
        <f t="shared" si="248"/>
        <v>2</v>
      </c>
      <c r="BY589" s="12">
        <f t="shared" si="248"/>
        <v>2</v>
      </c>
      <c r="BZ589" s="12">
        <f t="shared" si="248"/>
        <v>2</v>
      </c>
      <c r="CA589" s="12">
        <f t="shared" si="248"/>
        <v>2</v>
      </c>
      <c r="CB589" s="12">
        <f t="shared" si="248"/>
        <v>2</v>
      </c>
      <c r="CC589" s="12">
        <f t="shared" si="248"/>
        <v>2</v>
      </c>
      <c r="CD589" s="12">
        <f t="shared" si="248"/>
        <v>1.6</v>
      </c>
      <c r="CE589" s="12">
        <f t="shared" si="248"/>
        <v>2</v>
      </c>
      <c r="CF589" s="12">
        <f t="shared" si="248"/>
        <v>2</v>
      </c>
      <c r="CG589" s="12">
        <f t="shared" si="248"/>
        <v>2</v>
      </c>
      <c r="CH589" s="12">
        <f t="shared" si="248"/>
        <v>2</v>
      </c>
      <c r="CI589" s="12">
        <f t="shared" si="248"/>
        <v>2</v>
      </c>
      <c r="CJ589" s="12">
        <f t="shared" si="248"/>
        <v>1.9428571428571428</v>
      </c>
      <c r="CK589" s="12">
        <f t="shared" si="248"/>
        <v>1.4571428571428571</v>
      </c>
      <c r="CL589" s="12">
        <f t="shared" si="248"/>
        <v>2</v>
      </c>
      <c r="CM589" s="162">
        <f>COUNTIF($BK590:$CL590,"Đ")</f>
        <v>27</v>
      </c>
      <c r="CN589" s="161">
        <f>CM589/COUNTA($BK590:$CL590)</f>
        <v>0.9642857142857143</v>
      </c>
      <c r="CO589" s="162">
        <f>COUNTIF($BK590:$CL590,"CCG")</f>
        <v>1</v>
      </c>
      <c r="CP589" s="161">
        <f>CO589/COUNTA($BK590:$CL590)</f>
        <v>3.5714285714285712E-2</v>
      </c>
      <c r="CQ589" s="162">
        <f>COUNTIF($BK590:$CL590,"CĐ")</f>
        <v>0</v>
      </c>
      <c r="CR589" s="161">
        <f>CQ589/COUNTA($BK590:$CL590)</f>
        <v>0</v>
      </c>
      <c r="CS589" s="160">
        <f>(((CM589*2)+(CO589*1)+(CQ589*0)))/(CM589+CO589+CQ589)</f>
        <v>1.9642857142857142</v>
      </c>
      <c r="CT589" s="160" t="str">
        <f>IF(CS589&gt;=1.6,"Đạt mục tiêu",IF(CS589&gt;=1,"Cần cố gắng","Chưa đạt"))</f>
        <v>Đạt mục tiêu</v>
      </c>
    </row>
    <row r="590" spans="1:98" hidden="1">
      <c r="A590" s="167"/>
      <c r="B590" s="167"/>
      <c r="C590" s="169"/>
      <c r="D590" s="5"/>
      <c r="E590" s="7"/>
      <c r="F590" s="5"/>
      <c r="G590" s="24"/>
      <c r="H590" s="24"/>
      <c r="I590" s="24"/>
      <c r="J590" s="24"/>
      <c r="K590" s="24"/>
      <c r="L590" s="24"/>
      <c r="M590" s="24"/>
      <c r="N590" s="24"/>
      <c r="O590" s="24"/>
      <c r="P590" s="24"/>
      <c r="Q590" s="24"/>
      <c r="R590" s="24"/>
      <c r="T590" s="24"/>
      <c r="U590" s="24"/>
      <c r="V590" s="24"/>
      <c r="W590" s="24"/>
      <c r="X590" s="24"/>
      <c r="Y590" s="24"/>
      <c r="Z590" s="24"/>
      <c r="AA590" s="90"/>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12" t="str">
        <f>IF(BK589&lt;1,"CĐ",IF(BK589&lt;1.6,"CCG","Đ"))</f>
        <v>Đ</v>
      </c>
      <c r="BL590" s="12" t="str">
        <f t="shared" ref="BL590:CL590" si="249">IF(BL589&lt;1,"CĐ",IF(BL589&lt;1.6,"CCG","Đ"))</f>
        <v>Đ</v>
      </c>
      <c r="BM590" s="12" t="str">
        <f t="shared" si="249"/>
        <v>Đ</v>
      </c>
      <c r="BN590" s="12" t="str">
        <f t="shared" si="249"/>
        <v>Đ</v>
      </c>
      <c r="BO590" s="12" t="str">
        <f t="shared" si="249"/>
        <v>Đ</v>
      </c>
      <c r="BP590" s="12" t="str">
        <f t="shared" si="249"/>
        <v>Đ</v>
      </c>
      <c r="BQ590" s="12" t="str">
        <f t="shared" si="249"/>
        <v>Đ</v>
      </c>
      <c r="BR590" s="12" t="str">
        <f t="shared" si="249"/>
        <v>Đ</v>
      </c>
      <c r="BS590" s="12" t="str">
        <f t="shared" si="249"/>
        <v>Đ</v>
      </c>
      <c r="BT590" s="12" t="str">
        <f t="shared" si="249"/>
        <v>Đ</v>
      </c>
      <c r="BU590" s="12" t="str">
        <f t="shared" si="249"/>
        <v>Đ</v>
      </c>
      <c r="BV590" s="12" t="str">
        <f t="shared" si="249"/>
        <v>Đ</v>
      </c>
      <c r="BW590" s="12" t="str">
        <f t="shared" si="249"/>
        <v>Đ</v>
      </c>
      <c r="BX590" s="12" t="str">
        <f t="shared" si="249"/>
        <v>Đ</v>
      </c>
      <c r="BY590" s="12" t="str">
        <f t="shared" si="249"/>
        <v>Đ</v>
      </c>
      <c r="BZ590" s="12" t="str">
        <f t="shared" si="249"/>
        <v>Đ</v>
      </c>
      <c r="CA590" s="12" t="str">
        <f t="shared" si="249"/>
        <v>Đ</v>
      </c>
      <c r="CB590" s="12" t="str">
        <f t="shared" si="249"/>
        <v>Đ</v>
      </c>
      <c r="CC590" s="12" t="str">
        <f t="shared" si="249"/>
        <v>Đ</v>
      </c>
      <c r="CD590" s="12" t="str">
        <f t="shared" si="249"/>
        <v>Đ</v>
      </c>
      <c r="CE590" s="12" t="str">
        <f t="shared" si="249"/>
        <v>Đ</v>
      </c>
      <c r="CF590" s="12" t="str">
        <f t="shared" si="249"/>
        <v>Đ</v>
      </c>
      <c r="CG590" s="12" t="str">
        <f t="shared" si="249"/>
        <v>Đ</v>
      </c>
      <c r="CH590" s="12" t="str">
        <f t="shared" si="249"/>
        <v>Đ</v>
      </c>
      <c r="CI590" s="12" t="str">
        <f t="shared" si="249"/>
        <v>Đ</v>
      </c>
      <c r="CJ590" s="12" t="str">
        <f t="shared" si="249"/>
        <v>Đ</v>
      </c>
      <c r="CK590" s="12" t="str">
        <f t="shared" si="249"/>
        <v>CCG</v>
      </c>
      <c r="CL590" s="12" t="str">
        <f t="shared" si="249"/>
        <v>Đ</v>
      </c>
      <c r="CM590" s="162"/>
      <c r="CN590" s="161"/>
      <c r="CO590" s="162"/>
      <c r="CP590" s="161"/>
      <c r="CQ590" s="162"/>
      <c r="CR590" s="161"/>
      <c r="CS590" s="160"/>
      <c r="CT590" s="160"/>
    </row>
    <row r="591" spans="1:98" hidden="1">
      <c r="A591" s="170" t="s">
        <v>363</v>
      </c>
      <c r="B591" s="170"/>
      <c r="C591" s="13" t="s">
        <v>332</v>
      </c>
      <c r="D591" s="9"/>
      <c r="E591" s="8"/>
      <c r="F591" s="9"/>
      <c r="G591" s="23"/>
      <c r="H591" s="23"/>
      <c r="I591" s="23"/>
      <c r="J591" s="23"/>
      <c r="K591" s="23"/>
      <c r="L591" s="23"/>
      <c r="M591" s="23"/>
      <c r="N591" s="23"/>
      <c r="O591" s="23"/>
      <c r="P591" s="23"/>
      <c r="Q591" s="23"/>
      <c r="R591" s="23"/>
      <c r="T591" s="23"/>
      <c r="U591" s="23"/>
      <c r="V591" s="23"/>
      <c r="W591" s="23"/>
      <c r="X591" s="23"/>
      <c r="Y591" s="23"/>
      <c r="Z591" s="23"/>
      <c r="AA591" s="91"/>
      <c r="AB591" s="23"/>
      <c r="AC591" s="23"/>
      <c r="AD591" s="23"/>
      <c r="AE591" s="23"/>
      <c r="AF591" s="23"/>
      <c r="AG591" s="23"/>
      <c r="AH591" s="23"/>
      <c r="AI591" s="23"/>
      <c r="AJ591" s="23"/>
      <c r="AK591" s="23"/>
      <c r="AL591" s="23"/>
      <c r="AM591" s="23"/>
      <c r="AN591" s="23"/>
      <c r="AO591" s="23"/>
      <c r="AP591" s="23"/>
      <c r="AQ591" s="23"/>
      <c r="AR591" s="23"/>
      <c r="AS591" s="23"/>
      <c r="AT591" s="24"/>
      <c r="AU591" s="23"/>
      <c r="AV591" s="23"/>
      <c r="AW591" s="23"/>
      <c r="AX591" s="23"/>
      <c r="AY591" s="23"/>
      <c r="AZ591" s="23"/>
      <c r="BA591" s="23"/>
      <c r="BB591" s="23"/>
      <c r="BC591" s="23"/>
      <c r="BD591" s="23"/>
      <c r="BE591" s="23"/>
      <c r="BF591" s="23"/>
      <c r="BG591" s="23"/>
      <c r="BH591" s="23"/>
      <c r="BI591" s="23"/>
      <c r="BJ591" s="23"/>
      <c r="BK591" s="80">
        <f t="shared" ref="BK591:CL591" si="250">COUNTIFS($W$7:$W$521,"x",BK$7:BK$521,"2")</f>
        <v>39</v>
      </c>
      <c r="BL591" s="80">
        <f t="shared" si="250"/>
        <v>39</v>
      </c>
      <c r="BM591" s="80">
        <f t="shared" si="250"/>
        <v>39</v>
      </c>
      <c r="BN591" s="80">
        <f t="shared" si="250"/>
        <v>28</v>
      </c>
      <c r="BO591" s="80">
        <f t="shared" si="250"/>
        <v>39</v>
      </c>
      <c r="BP591" s="80">
        <f t="shared" si="250"/>
        <v>39</v>
      </c>
      <c r="BQ591" s="80">
        <f t="shared" si="250"/>
        <v>39</v>
      </c>
      <c r="BR591" s="80">
        <f t="shared" si="250"/>
        <v>39</v>
      </c>
      <c r="BS591" s="80">
        <f t="shared" si="250"/>
        <v>39</v>
      </c>
      <c r="BT591" s="80">
        <f t="shared" si="250"/>
        <v>39</v>
      </c>
      <c r="BU591" s="80">
        <f t="shared" si="250"/>
        <v>39</v>
      </c>
      <c r="BV591" s="80">
        <f t="shared" si="250"/>
        <v>39</v>
      </c>
      <c r="BW591" s="80">
        <f t="shared" si="250"/>
        <v>39</v>
      </c>
      <c r="BX591" s="80">
        <f t="shared" si="250"/>
        <v>39</v>
      </c>
      <c r="BY591" s="80">
        <f t="shared" si="250"/>
        <v>39</v>
      </c>
      <c r="BZ591" s="80">
        <f t="shared" si="250"/>
        <v>38</v>
      </c>
      <c r="CA591" s="80">
        <f t="shared" si="250"/>
        <v>39</v>
      </c>
      <c r="CB591" s="80">
        <f t="shared" si="250"/>
        <v>39</v>
      </c>
      <c r="CC591" s="80">
        <f t="shared" si="250"/>
        <v>39</v>
      </c>
      <c r="CD591" s="80">
        <f t="shared" si="250"/>
        <v>31</v>
      </c>
      <c r="CE591" s="80">
        <f t="shared" si="250"/>
        <v>38</v>
      </c>
      <c r="CF591" s="80">
        <f t="shared" si="250"/>
        <v>39</v>
      </c>
      <c r="CG591" s="80">
        <f t="shared" si="250"/>
        <v>39</v>
      </c>
      <c r="CH591" s="80">
        <f t="shared" si="250"/>
        <v>39</v>
      </c>
      <c r="CI591" s="80">
        <f t="shared" si="250"/>
        <v>39</v>
      </c>
      <c r="CJ591" s="80">
        <f t="shared" si="250"/>
        <v>39</v>
      </c>
      <c r="CK591" s="80">
        <f t="shared" si="250"/>
        <v>19</v>
      </c>
      <c r="CL591" s="80">
        <f t="shared" si="250"/>
        <v>39</v>
      </c>
      <c r="CM591" s="24"/>
      <c r="CN591" s="24"/>
      <c r="CO591" s="24"/>
      <c r="CP591" s="24"/>
      <c r="CQ591" s="24"/>
      <c r="CR591" s="24"/>
      <c r="CS591" s="24"/>
      <c r="CT591" s="24"/>
    </row>
    <row r="592" spans="1:98" hidden="1">
      <c r="A592" s="170"/>
      <c r="B592" s="170"/>
      <c r="C592" s="13" t="s">
        <v>333</v>
      </c>
      <c r="D592" s="9"/>
      <c r="E592" s="8"/>
      <c r="F592" s="9"/>
      <c r="G592" s="23"/>
      <c r="H592" s="23"/>
      <c r="I592" s="23"/>
      <c r="J592" s="23"/>
      <c r="K592" s="23"/>
      <c r="L592" s="23"/>
      <c r="M592" s="23"/>
      <c r="N592" s="23"/>
      <c r="O592" s="23"/>
      <c r="P592" s="23"/>
      <c r="Q592" s="23"/>
      <c r="R592" s="23"/>
      <c r="T592" s="23"/>
      <c r="U592" s="23"/>
      <c r="V592" s="23"/>
      <c r="W592" s="23"/>
      <c r="X592" s="23"/>
      <c r="Y592" s="23"/>
      <c r="Z592" s="23"/>
      <c r="AA592" s="91"/>
      <c r="AB592" s="23"/>
      <c r="AC592" s="23"/>
      <c r="AD592" s="23"/>
      <c r="AE592" s="23"/>
      <c r="AF592" s="23"/>
      <c r="AG592" s="23"/>
      <c r="AH592" s="23"/>
      <c r="AI592" s="23"/>
      <c r="AJ592" s="23"/>
      <c r="AK592" s="23"/>
      <c r="AL592" s="23"/>
      <c r="AM592" s="23"/>
      <c r="AN592" s="23"/>
      <c r="AO592" s="23"/>
      <c r="AP592" s="23"/>
      <c r="AQ592" s="23"/>
      <c r="AR592" s="23"/>
      <c r="AS592" s="23"/>
      <c r="AT592" s="24"/>
      <c r="AU592" s="23"/>
      <c r="AV592" s="23"/>
      <c r="AW592" s="23"/>
      <c r="AX592" s="23"/>
      <c r="AY592" s="23"/>
      <c r="AZ592" s="23"/>
      <c r="BA592" s="23"/>
      <c r="BB592" s="23"/>
      <c r="BC592" s="23"/>
      <c r="BD592" s="23"/>
      <c r="BE592" s="23"/>
      <c r="BF592" s="23"/>
      <c r="BG592" s="23"/>
      <c r="BH592" s="23"/>
      <c r="BI592" s="23"/>
      <c r="BJ592" s="23"/>
      <c r="BK592" s="80">
        <f t="shared" ref="BK592:CL592" si="251">COUNTIFS($W$7:$W$521,"x",BK$7:BK$521,"1")</f>
        <v>0</v>
      </c>
      <c r="BL592" s="80">
        <f t="shared" si="251"/>
        <v>0</v>
      </c>
      <c r="BM592" s="80">
        <f t="shared" si="251"/>
        <v>0</v>
      </c>
      <c r="BN592" s="80">
        <f t="shared" si="251"/>
        <v>11</v>
      </c>
      <c r="BO592" s="80">
        <f t="shared" si="251"/>
        <v>0</v>
      </c>
      <c r="BP592" s="80">
        <f t="shared" si="251"/>
        <v>0</v>
      </c>
      <c r="BQ592" s="80">
        <f t="shared" si="251"/>
        <v>0</v>
      </c>
      <c r="BR592" s="80">
        <f t="shared" si="251"/>
        <v>0</v>
      </c>
      <c r="BS592" s="80">
        <f t="shared" si="251"/>
        <v>0</v>
      </c>
      <c r="BT592" s="80">
        <f t="shared" si="251"/>
        <v>0</v>
      </c>
      <c r="BU592" s="80">
        <f t="shared" si="251"/>
        <v>0</v>
      </c>
      <c r="BV592" s="80">
        <f t="shared" si="251"/>
        <v>0</v>
      </c>
      <c r="BW592" s="80">
        <f t="shared" si="251"/>
        <v>0</v>
      </c>
      <c r="BX592" s="80">
        <f t="shared" si="251"/>
        <v>0</v>
      </c>
      <c r="BY592" s="80">
        <f t="shared" si="251"/>
        <v>0</v>
      </c>
      <c r="BZ592" s="80">
        <f t="shared" si="251"/>
        <v>1</v>
      </c>
      <c r="CA592" s="80">
        <f t="shared" si="251"/>
        <v>0</v>
      </c>
      <c r="CB592" s="80">
        <f t="shared" si="251"/>
        <v>0</v>
      </c>
      <c r="CC592" s="80">
        <f t="shared" si="251"/>
        <v>0</v>
      </c>
      <c r="CD592" s="80">
        <f t="shared" si="251"/>
        <v>8</v>
      </c>
      <c r="CE592" s="80">
        <f t="shared" si="251"/>
        <v>1</v>
      </c>
      <c r="CF592" s="80">
        <f t="shared" si="251"/>
        <v>0</v>
      </c>
      <c r="CG592" s="80">
        <f t="shared" si="251"/>
        <v>0</v>
      </c>
      <c r="CH592" s="80">
        <f t="shared" si="251"/>
        <v>0</v>
      </c>
      <c r="CI592" s="80">
        <f t="shared" si="251"/>
        <v>0</v>
      </c>
      <c r="CJ592" s="80">
        <f t="shared" si="251"/>
        <v>0</v>
      </c>
      <c r="CK592" s="80">
        <f t="shared" si="251"/>
        <v>20</v>
      </c>
      <c r="CL592" s="80">
        <f t="shared" si="251"/>
        <v>0</v>
      </c>
      <c r="CM592" s="24"/>
      <c r="CN592" s="24"/>
      <c r="CO592" s="24"/>
      <c r="CP592" s="24"/>
      <c r="CQ592" s="24"/>
      <c r="CR592" s="24"/>
      <c r="CS592" s="24"/>
      <c r="CT592" s="24"/>
    </row>
    <row r="593" spans="1:98" hidden="1">
      <c r="A593" s="170"/>
      <c r="B593" s="170"/>
      <c r="C593" s="13" t="s">
        <v>334</v>
      </c>
      <c r="D593" s="9"/>
      <c r="E593" s="8"/>
      <c r="F593" s="9"/>
      <c r="G593" s="23"/>
      <c r="H593" s="23"/>
      <c r="I593" s="23"/>
      <c r="J593" s="23"/>
      <c r="K593" s="23"/>
      <c r="L593" s="23"/>
      <c r="M593" s="23"/>
      <c r="N593" s="23"/>
      <c r="O593" s="23"/>
      <c r="P593" s="23"/>
      <c r="Q593" s="23"/>
      <c r="R593" s="23"/>
      <c r="T593" s="23"/>
      <c r="U593" s="23"/>
      <c r="V593" s="23"/>
      <c r="W593" s="23"/>
      <c r="X593" s="23"/>
      <c r="Y593" s="23"/>
      <c r="Z593" s="23"/>
      <c r="AA593" s="91"/>
      <c r="AB593" s="23"/>
      <c r="AC593" s="23"/>
      <c r="AD593" s="23"/>
      <c r="AE593" s="23"/>
      <c r="AF593" s="23"/>
      <c r="AG593" s="23"/>
      <c r="AH593" s="23"/>
      <c r="AI593" s="23"/>
      <c r="AJ593" s="23"/>
      <c r="AK593" s="23"/>
      <c r="AL593" s="23"/>
      <c r="AM593" s="23"/>
      <c r="AN593" s="23"/>
      <c r="AO593" s="23"/>
      <c r="AP593" s="23"/>
      <c r="AQ593" s="23"/>
      <c r="AR593" s="23"/>
      <c r="AS593" s="23"/>
      <c r="AT593" s="24"/>
      <c r="AU593" s="23"/>
      <c r="AV593" s="23"/>
      <c r="AW593" s="23"/>
      <c r="AX593" s="23"/>
      <c r="AY593" s="23"/>
      <c r="AZ593" s="23"/>
      <c r="BA593" s="23"/>
      <c r="BB593" s="23"/>
      <c r="BC593" s="23"/>
      <c r="BD593" s="23"/>
      <c r="BE593" s="23"/>
      <c r="BF593" s="23"/>
      <c r="BG593" s="23"/>
      <c r="BH593" s="23"/>
      <c r="BI593" s="23"/>
      <c r="BJ593" s="23"/>
      <c r="BK593" s="80">
        <f t="shared" ref="BK593:CL593" si="252">COUNTIFS($W$7:$W$521,"x",BK$7:BK$521,"0")</f>
        <v>0</v>
      </c>
      <c r="BL593" s="80">
        <f t="shared" si="252"/>
        <v>0</v>
      </c>
      <c r="BM593" s="80">
        <f t="shared" si="252"/>
        <v>0</v>
      </c>
      <c r="BN593" s="80">
        <f t="shared" si="252"/>
        <v>0</v>
      </c>
      <c r="BO593" s="80">
        <f t="shared" si="252"/>
        <v>0</v>
      </c>
      <c r="BP593" s="80">
        <f t="shared" si="252"/>
        <v>0</v>
      </c>
      <c r="BQ593" s="80">
        <f t="shared" si="252"/>
        <v>0</v>
      </c>
      <c r="BR593" s="80">
        <f t="shared" si="252"/>
        <v>0</v>
      </c>
      <c r="BS593" s="80">
        <f t="shared" si="252"/>
        <v>0</v>
      </c>
      <c r="BT593" s="80">
        <f t="shared" si="252"/>
        <v>0</v>
      </c>
      <c r="BU593" s="80">
        <f t="shared" si="252"/>
        <v>0</v>
      </c>
      <c r="BV593" s="80">
        <f t="shared" si="252"/>
        <v>0</v>
      </c>
      <c r="BW593" s="80">
        <f t="shared" si="252"/>
        <v>0</v>
      </c>
      <c r="BX593" s="80">
        <f t="shared" si="252"/>
        <v>0</v>
      </c>
      <c r="BY593" s="80">
        <f t="shared" si="252"/>
        <v>0</v>
      </c>
      <c r="BZ593" s="80">
        <f t="shared" si="252"/>
        <v>0</v>
      </c>
      <c r="CA593" s="80">
        <f t="shared" si="252"/>
        <v>0</v>
      </c>
      <c r="CB593" s="80">
        <f t="shared" si="252"/>
        <v>0</v>
      </c>
      <c r="CC593" s="80">
        <f t="shared" si="252"/>
        <v>0</v>
      </c>
      <c r="CD593" s="80">
        <f t="shared" si="252"/>
        <v>0</v>
      </c>
      <c r="CE593" s="80">
        <f t="shared" si="252"/>
        <v>0</v>
      </c>
      <c r="CF593" s="80">
        <f t="shared" si="252"/>
        <v>0</v>
      </c>
      <c r="CG593" s="80">
        <f t="shared" si="252"/>
        <v>0</v>
      </c>
      <c r="CH593" s="80">
        <f t="shared" si="252"/>
        <v>0</v>
      </c>
      <c r="CI593" s="80">
        <f t="shared" si="252"/>
        <v>0</v>
      </c>
      <c r="CJ593" s="80">
        <f t="shared" si="252"/>
        <v>0</v>
      </c>
      <c r="CK593" s="80">
        <f t="shared" si="252"/>
        <v>0</v>
      </c>
      <c r="CL593" s="80">
        <f t="shared" si="252"/>
        <v>0</v>
      </c>
      <c r="CM593" s="24"/>
      <c r="CN593" s="24"/>
      <c r="CO593" s="24"/>
      <c r="CP593" s="24"/>
      <c r="CQ593" s="24"/>
      <c r="CR593" s="24"/>
      <c r="CS593" s="24"/>
      <c r="CT593" s="24"/>
    </row>
    <row r="594" spans="1:98" hidden="1">
      <c r="A594" s="170"/>
      <c r="B594" s="170"/>
      <c r="C594" s="171" t="s">
        <v>335</v>
      </c>
      <c r="D594" s="9"/>
      <c r="E594" s="8"/>
      <c r="F594" s="9"/>
      <c r="G594" s="23"/>
      <c r="H594" s="23"/>
      <c r="I594" s="23"/>
      <c r="J594" s="23"/>
      <c r="K594" s="23"/>
      <c r="L594" s="23"/>
      <c r="M594" s="23"/>
      <c r="N594" s="23"/>
      <c r="O594" s="23"/>
      <c r="P594" s="23"/>
      <c r="Q594" s="23"/>
      <c r="R594" s="23"/>
      <c r="T594" s="23"/>
      <c r="U594" s="23"/>
      <c r="V594" s="23"/>
      <c r="W594" s="23"/>
      <c r="X594" s="23"/>
      <c r="Y594" s="23"/>
      <c r="Z594" s="23"/>
      <c r="AA594" s="91"/>
      <c r="AB594" s="23"/>
      <c r="AC594" s="23"/>
      <c r="AD594" s="23"/>
      <c r="AE594" s="23"/>
      <c r="AF594" s="23"/>
      <c r="AG594" s="23"/>
      <c r="AH594" s="23"/>
      <c r="AI594" s="23"/>
      <c r="AJ594" s="23"/>
      <c r="AK594" s="23"/>
      <c r="AL594" s="23"/>
      <c r="AM594" s="23"/>
      <c r="AN594" s="23"/>
      <c r="AO594" s="23"/>
      <c r="AP594" s="23"/>
      <c r="AQ594" s="23"/>
      <c r="AR594" s="23"/>
      <c r="AS594" s="23"/>
      <c r="AT594" s="24"/>
      <c r="AU594" s="23"/>
      <c r="AV594" s="23"/>
      <c r="AW594" s="23"/>
      <c r="AX594" s="23"/>
      <c r="AY594" s="23"/>
      <c r="AZ594" s="23"/>
      <c r="BA594" s="23"/>
      <c r="BB594" s="23"/>
      <c r="BC594" s="23"/>
      <c r="BD594" s="23"/>
      <c r="BE594" s="23"/>
      <c r="BF594" s="23"/>
      <c r="BG594" s="23"/>
      <c r="BH594" s="23"/>
      <c r="BI594" s="23"/>
      <c r="BJ594" s="23"/>
      <c r="BK594" s="12">
        <f t="shared" ref="BK594:CL594" si="253">(((BK591*2)+(BK592*1)+(BK593*0)))/(BK591+BK592+BK593)</f>
        <v>2</v>
      </c>
      <c r="BL594" s="12">
        <f t="shared" si="253"/>
        <v>2</v>
      </c>
      <c r="BM594" s="12">
        <f t="shared" si="253"/>
        <v>2</v>
      </c>
      <c r="BN594" s="12">
        <f t="shared" si="253"/>
        <v>1.7179487179487178</v>
      </c>
      <c r="BO594" s="12">
        <f t="shared" si="253"/>
        <v>2</v>
      </c>
      <c r="BP594" s="12">
        <f t="shared" si="253"/>
        <v>2</v>
      </c>
      <c r="BQ594" s="12">
        <f t="shared" si="253"/>
        <v>2</v>
      </c>
      <c r="BR594" s="12">
        <f t="shared" si="253"/>
        <v>2</v>
      </c>
      <c r="BS594" s="12">
        <f t="shared" si="253"/>
        <v>2</v>
      </c>
      <c r="BT594" s="12">
        <f t="shared" si="253"/>
        <v>2</v>
      </c>
      <c r="BU594" s="12">
        <f t="shared" si="253"/>
        <v>2</v>
      </c>
      <c r="BV594" s="12">
        <f t="shared" si="253"/>
        <v>2</v>
      </c>
      <c r="BW594" s="12">
        <f t="shared" si="253"/>
        <v>2</v>
      </c>
      <c r="BX594" s="12">
        <f t="shared" si="253"/>
        <v>2</v>
      </c>
      <c r="BY594" s="12">
        <f t="shared" si="253"/>
        <v>2</v>
      </c>
      <c r="BZ594" s="12">
        <f t="shared" si="253"/>
        <v>1.9743589743589745</v>
      </c>
      <c r="CA594" s="12">
        <f t="shared" si="253"/>
        <v>2</v>
      </c>
      <c r="CB594" s="12">
        <f t="shared" si="253"/>
        <v>2</v>
      </c>
      <c r="CC594" s="12">
        <f t="shared" si="253"/>
        <v>2</v>
      </c>
      <c r="CD594" s="12">
        <f t="shared" si="253"/>
        <v>1.7948717948717949</v>
      </c>
      <c r="CE594" s="12">
        <f t="shared" si="253"/>
        <v>1.9743589743589745</v>
      </c>
      <c r="CF594" s="12">
        <f t="shared" si="253"/>
        <v>2</v>
      </c>
      <c r="CG594" s="12">
        <f t="shared" si="253"/>
        <v>2</v>
      </c>
      <c r="CH594" s="12">
        <f t="shared" si="253"/>
        <v>2</v>
      </c>
      <c r="CI594" s="12">
        <f>(((CI591*2)+(CI592*1)+(CI593*0)))/(CI591+CI592+CI593)</f>
        <v>2</v>
      </c>
      <c r="CJ594" s="12">
        <f>(((CJ591*2)+(CJ592*1)+(CJ593*0)))/(CJ591+CJ592+CJ593)</f>
        <v>2</v>
      </c>
      <c r="CK594" s="12">
        <f>(((CK591*2)+(CK592*1)+(CK593*0)))/(CK591+CK592+CK593)</f>
        <v>1.4871794871794872</v>
      </c>
      <c r="CL594" s="12">
        <f t="shared" si="253"/>
        <v>2</v>
      </c>
      <c r="CM594" s="162">
        <f>COUNTIF($BK595:$CL595,"Đ")</f>
        <v>27</v>
      </c>
      <c r="CN594" s="161">
        <f>CM594/COUNTA($BK595:$CL595)</f>
        <v>0.9642857142857143</v>
      </c>
      <c r="CO594" s="162">
        <f>COUNTIF($BK595:$CL595,"CCG")</f>
        <v>1</v>
      </c>
      <c r="CP594" s="161">
        <f>CO594/COUNTA($BK595:$CL595)</f>
        <v>3.5714285714285712E-2</v>
      </c>
      <c r="CQ594" s="162">
        <f>COUNTIF($BK595:$CL595,"CĐ")</f>
        <v>0</v>
      </c>
      <c r="CR594" s="161">
        <f>CQ594/COUNTA($BK595:$CL595)</f>
        <v>0</v>
      </c>
      <c r="CS594" s="160">
        <f>(((CM594*2)+(CO594*1)+(CQ594*0)))/(CM594+CO594+CQ594)</f>
        <v>1.9642857142857142</v>
      </c>
      <c r="CT594" s="160" t="str">
        <f>IF(CS594&gt;=1.6,"Đạt mục tiêu",IF(CS594&gt;=1,"Cần cố gắng","Chưa đạt"))</f>
        <v>Đạt mục tiêu</v>
      </c>
    </row>
    <row r="595" spans="1:98" hidden="1">
      <c r="A595" s="170"/>
      <c r="B595" s="170"/>
      <c r="C595" s="171"/>
      <c r="D595" s="9"/>
      <c r="E595" s="8"/>
      <c r="F595" s="9"/>
      <c r="G595" s="23"/>
      <c r="H595" s="23"/>
      <c r="I595" s="23"/>
      <c r="J595" s="23"/>
      <c r="K595" s="23"/>
      <c r="L595" s="23"/>
      <c r="M595" s="23"/>
      <c r="N595" s="23"/>
      <c r="O595" s="23"/>
      <c r="P595" s="23"/>
      <c r="Q595" s="23"/>
      <c r="R595" s="23"/>
      <c r="T595" s="23"/>
      <c r="U595" s="23"/>
      <c r="V595" s="23"/>
      <c r="W595" s="23"/>
      <c r="X595" s="23"/>
      <c r="Y595" s="23"/>
      <c r="Z595" s="23"/>
      <c r="AA595" s="91"/>
      <c r="AB595" s="23"/>
      <c r="AC595" s="23"/>
      <c r="AD595" s="23"/>
      <c r="AE595" s="23"/>
      <c r="AF595" s="23"/>
      <c r="AG595" s="23"/>
      <c r="AH595" s="23"/>
      <c r="AI595" s="23"/>
      <c r="AJ595" s="23"/>
      <c r="AK595" s="23"/>
      <c r="AL595" s="23"/>
      <c r="AM595" s="23"/>
      <c r="AN595" s="23"/>
      <c r="AO595" s="23"/>
      <c r="AP595" s="23"/>
      <c r="AQ595" s="23"/>
      <c r="AR595" s="23"/>
      <c r="AS595" s="23"/>
      <c r="AT595" s="24"/>
      <c r="AU595" s="23"/>
      <c r="AV595" s="23"/>
      <c r="AW595" s="23"/>
      <c r="AX595" s="23"/>
      <c r="AY595" s="23"/>
      <c r="AZ595" s="23"/>
      <c r="BA595" s="23"/>
      <c r="BB595" s="23"/>
      <c r="BC595" s="23"/>
      <c r="BD595" s="23"/>
      <c r="BE595" s="23"/>
      <c r="BF595" s="23"/>
      <c r="BG595" s="23"/>
      <c r="BH595" s="23"/>
      <c r="BI595" s="23"/>
      <c r="BJ595" s="23"/>
      <c r="BK595" s="12" t="str">
        <f>IF(BK594&lt;1,"CĐ",IF(BK594&lt;1.6,"CCG","Đ"))</f>
        <v>Đ</v>
      </c>
      <c r="BL595" s="12" t="str">
        <f t="shared" ref="BL595:CL595" si="254">IF(BL594&lt;1,"CĐ",IF(BL594&lt;1.6,"CCG","Đ"))</f>
        <v>Đ</v>
      </c>
      <c r="BM595" s="12" t="str">
        <f t="shared" si="254"/>
        <v>Đ</v>
      </c>
      <c r="BN595" s="12" t="str">
        <f t="shared" si="254"/>
        <v>Đ</v>
      </c>
      <c r="BO595" s="12" t="str">
        <f t="shared" si="254"/>
        <v>Đ</v>
      </c>
      <c r="BP595" s="12" t="str">
        <f t="shared" si="254"/>
        <v>Đ</v>
      </c>
      <c r="BQ595" s="12" t="str">
        <f t="shared" si="254"/>
        <v>Đ</v>
      </c>
      <c r="BR595" s="12" t="str">
        <f t="shared" si="254"/>
        <v>Đ</v>
      </c>
      <c r="BS595" s="12" t="str">
        <f t="shared" si="254"/>
        <v>Đ</v>
      </c>
      <c r="BT595" s="12" t="str">
        <f t="shared" si="254"/>
        <v>Đ</v>
      </c>
      <c r="BU595" s="12" t="str">
        <f t="shared" si="254"/>
        <v>Đ</v>
      </c>
      <c r="BV595" s="12" t="str">
        <f t="shared" si="254"/>
        <v>Đ</v>
      </c>
      <c r="BW595" s="12" t="str">
        <f t="shared" si="254"/>
        <v>Đ</v>
      </c>
      <c r="BX595" s="12" t="str">
        <f t="shared" si="254"/>
        <v>Đ</v>
      </c>
      <c r="BY595" s="12" t="str">
        <f t="shared" si="254"/>
        <v>Đ</v>
      </c>
      <c r="BZ595" s="12" t="str">
        <f t="shared" si="254"/>
        <v>Đ</v>
      </c>
      <c r="CA595" s="12" t="str">
        <f t="shared" si="254"/>
        <v>Đ</v>
      </c>
      <c r="CB595" s="12" t="str">
        <f t="shared" si="254"/>
        <v>Đ</v>
      </c>
      <c r="CC595" s="12" t="str">
        <f t="shared" si="254"/>
        <v>Đ</v>
      </c>
      <c r="CD595" s="12" t="str">
        <f t="shared" si="254"/>
        <v>Đ</v>
      </c>
      <c r="CE595" s="12" t="str">
        <f t="shared" si="254"/>
        <v>Đ</v>
      </c>
      <c r="CF595" s="12" t="str">
        <f t="shared" si="254"/>
        <v>Đ</v>
      </c>
      <c r="CG595" s="12" t="str">
        <f t="shared" si="254"/>
        <v>Đ</v>
      </c>
      <c r="CH595" s="12" t="str">
        <f t="shared" si="254"/>
        <v>Đ</v>
      </c>
      <c r="CI595" s="12" t="str">
        <f>IF(CI594&lt;1,"CĐ",IF(CI594&lt;1.6,"CCG","Đ"))</f>
        <v>Đ</v>
      </c>
      <c r="CJ595" s="12" t="str">
        <f>IF(CJ594&lt;1,"CĐ",IF(CJ594&lt;1.6,"CCG","Đ"))</f>
        <v>Đ</v>
      </c>
      <c r="CK595" s="12" t="str">
        <f>IF(CK594&lt;1,"CĐ",IF(CK594&lt;1.6,"CCG","Đ"))</f>
        <v>CCG</v>
      </c>
      <c r="CL595" s="12" t="str">
        <f t="shared" si="254"/>
        <v>Đ</v>
      </c>
      <c r="CM595" s="162"/>
      <c r="CN595" s="161"/>
      <c r="CO595" s="162"/>
      <c r="CP595" s="161"/>
      <c r="CQ595" s="162"/>
      <c r="CR595" s="161"/>
      <c r="CS595" s="160"/>
      <c r="CT595" s="160"/>
    </row>
    <row r="596" spans="1:98" hidden="1">
      <c r="A596" s="167" t="s">
        <v>1242</v>
      </c>
      <c r="B596" s="167"/>
      <c r="C596" s="10" t="s">
        <v>332</v>
      </c>
      <c r="D596" s="5"/>
      <c r="E596" s="7"/>
      <c r="F596" s="5"/>
      <c r="G596" s="24"/>
      <c r="H596" s="24"/>
      <c r="I596" s="24"/>
      <c r="J596" s="24"/>
      <c r="K596" s="24"/>
      <c r="L596" s="24"/>
      <c r="M596" s="24"/>
      <c r="N596" s="24"/>
      <c r="O596" s="24"/>
      <c r="P596" s="24"/>
      <c r="Q596" s="24"/>
      <c r="R596" s="24"/>
      <c r="T596" s="24"/>
      <c r="U596" s="24"/>
      <c r="V596" s="24"/>
      <c r="W596" s="24"/>
      <c r="X596" s="24"/>
      <c r="Y596" s="24"/>
      <c r="Z596" s="24"/>
      <c r="AA596" s="91"/>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80">
        <f t="shared" ref="BK596:CL596" si="255">COUNTIFS($X$7:$X$521,"x",BK$7:BK$521,"2")</f>
        <v>38</v>
      </c>
      <c r="BL596" s="80">
        <f t="shared" si="255"/>
        <v>38</v>
      </c>
      <c r="BM596" s="80">
        <f t="shared" si="255"/>
        <v>38</v>
      </c>
      <c r="BN596" s="80">
        <f t="shared" si="255"/>
        <v>38</v>
      </c>
      <c r="BO596" s="80">
        <f t="shared" si="255"/>
        <v>38</v>
      </c>
      <c r="BP596" s="80">
        <f t="shared" si="255"/>
        <v>37</v>
      </c>
      <c r="BQ596" s="80">
        <f t="shared" si="255"/>
        <v>38</v>
      </c>
      <c r="BR596" s="80">
        <f t="shared" si="255"/>
        <v>38</v>
      </c>
      <c r="BS596" s="80">
        <f t="shared" si="255"/>
        <v>38</v>
      </c>
      <c r="BT596" s="80">
        <f t="shared" si="255"/>
        <v>38</v>
      </c>
      <c r="BU596" s="80">
        <f t="shared" si="255"/>
        <v>38</v>
      </c>
      <c r="BV596" s="80">
        <f t="shared" si="255"/>
        <v>38</v>
      </c>
      <c r="BW596" s="80">
        <f t="shared" si="255"/>
        <v>38</v>
      </c>
      <c r="BX596" s="80">
        <f t="shared" si="255"/>
        <v>38</v>
      </c>
      <c r="BY596" s="80">
        <f t="shared" si="255"/>
        <v>38</v>
      </c>
      <c r="BZ596" s="80">
        <f t="shared" si="255"/>
        <v>37</v>
      </c>
      <c r="CA596" s="80">
        <f t="shared" si="255"/>
        <v>38</v>
      </c>
      <c r="CB596" s="80">
        <f t="shared" si="255"/>
        <v>38</v>
      </c>
      <c r="CC596" s="80">
        <f t="shared" si="255"/>
        <v>38</v>
      </c>
      <c r="CD596" s="80">
        <f t="shared" si="255"/>
        <v>38</v>
      </c>
      <c r="CE596" s="80">
        <f t="shared" si="255"/>
        <v>38</v>
      </c>
      <c r="CF596" s="80">
        <f t="shared" si="255"/>
        <v>38</v>
      </c>
      <c r="CG596" s="80">
        <f t="shared" si="255"/>
        <v>38</v>
      </c>
      <c r="CH596" s="80">
        <f t="shared" si="255"/>
        <v>38</v>
      </c>
      <c r="CI596" s="80">
        <f t="shared" si="255"/>
        <v>38</v>
      </c>
      <c r="CJ596" s="80">
        <f t="shared" si="255"/>
        <v>38</v>
      </c>
      <c r="CK596" s="80">
        <f t="shared" si="255"/>
        <v>37</v>
      </c>
      <c r="CL596" s="80">
        <f t="shared" si="255"/>
        <v>37</v>
      </c>
      <c r="CM596" s="24"/>
      <c r="CN596" s="24"/>
      <c r="CO596" s="24"/>
      <c r="CP596" s="24"/>
      <c r="CQ596" s="24"/>
      <c r="CR596" s="24"/>
      <c r="CS596" s="24"/>
      <c r="CT596" s="24"/>
    </row>
    <row r="597" spans="1:98" hidden="1">
      <c r="A597" s="167"/>
      <c r="B597" s="167"/>
      <c r="C597" s="10" t="s">
        <v>333</v>
      </c>
      <c r="D597" s="5"/>
      <c r="E597" s="7"/>
      <c r="F597" s="5"/>
      <c r="G597" s="24"/>
      <c r="H597" s="24"/>
      <c r="I597" s="24"/>
      <c r="J597" s="24"/>
      <c r="K597" s="24"/>
      <c r="L597" s="24"/>
      <c r="M597" s="24"/>
      <c r="N597" s="24"/>
      <c r="O597" s="24"/>
      <c r="P597" s="24"/>
      <c r="Q597" s="24"/>
      <c r="R597" s="24"/>
      <c r="T597" s="24"/>
      <c r="U597" s="24"/>
      <c r="V597" s="24"/>
      <c r="W597" s="24"/>
      <c r="X597" s="24"/>
      <c r="Y597" s="24"/>
      <c r="Z597" s="24"/>
      <c r="AA597" s="91"/>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80">
        <f t="shared" ref="BK597:CL597" si="256">COUNTIFS($X$7:$X$521,"x",BK$7:BK$521,"1")</f>
        <v>0</v>
      </c>
      <c r="BL597" s="80">
        <f t="shared" si="256"/>
        <v>0</v>
      </c>
      <c r="BM597" s="80">
        <f t="shared" si="256"/>
        <v>0</v>
      </c>
      <c r="BN597" s="80">
        <f t="shared" si="256"/>
        <v>0</v>
      </c>
      <c r="BO597" s="80">
        <f t="shared" si="256"/>
        <v>0</v>
      </c>
      <c r="BP597" s="80">
        <f t="shared" si="256"/>
        <v>1</v>
      </c>
      <c r="BQ597" s="80">
        <f t="shared" si="256"/>
        <v>0</v>
      </c>
      <c r="BR597" s="80">
        <f t="shared" si="256"/>
        <v>0</v>
      </c>
      <c r="BS597" s="80">
        <f t="shared" si="256"/>
        <v>0</v>
      </c>
      <c r="BT597" s="80">
        <f t="shared" si="256"/>
        <v>0</v>
      </c>
      <c r="BU597" s="80">
        <f t="shared" si="256"/>
        <v>0</v>
      </c>
      <c r="BV597" s="80">
        <f t="shared" si="256"/>
        <v>0</v>
      </c>
      <c r="BW597" s="80">
        <f t="shared" si="256"/>
        <v>0</v>
      </c>
      <c r="BX597" s="80">
        <f t="shared" si="256"/>
        <v>0</v>
      </c>
      <c r="BY597" s="80">
        <f t="shared" si="256"/>
        <v>0</v>
      </c>
      <c r="BZ597" s="80">
        <f t="shared" si="256"/>
        <v>1</v>
      </c>
      <c r="CA597" s="80">
        <f t="shared" si="256"/>
        <v>0</v>
      </c>
      <c r="CB597" s="80">
        <f t="shared" si="256"/>
        <v>0</v>
      </c>
      <c r="CC597" s="80">
        <f t="shared" si="256"/>
        <v>0</v>
      </c>
      <c r="CD597" s="80">
        <f t="shared" si="256"/>
        <v>0</v>
      </c>
      <c r="CE597" s="80">
        <f t="shared" si="256"/>
        <v>0</v>
      </c>
      <c r="CF597" s="80">
        <f t="shared" si="256"/>
        <v>0</v>
      </c>
      <c r="CG597" s="80">
        <f t="shared" si="256"/>
        <v>0</v>
      </c>
      <c r="CH597" s="80">
        <f t="shared" si="256"/>
        <v>0</v>
      </c>
      <c r="CI597" s="80">
        <f t="shared" si="256"/>
        <v>0</v>
      </c>
      <c r="CJ597" s="80">
        <f t="shared" si="256"/>
        <v>0</v>
      </c>
      <c r="CK597" s="80">
        <f t="shared" si="256"/>
        <v>1</v>
      </c>
      <c r="CL597" s="80">
        <f t="shared" si="256"/>
        <v>1</v>
      </c>
      <c r="CM597" s="24"/>
      <c r="CN597" s="24"/>
      <c r="CO597" s="24"/>
      <c r="CP597" s="24"/>
      <c r="CQ597" s="24"/>
      <c r="CR597" s="24"/>
      <c r="CS597" s="24"/>
      <c r="CT597" s="24"/>
    </row>
    <row r="598" spans="1:98" hidden="1">
      <c r="A598" s="167"/>
      <c r="B598" s="167"/>
      <c r="C598" s="10" t="s">
        <v>334</v>
      </c>
      <c r="D598" s="5"/>
      <c r="E598" s="7"/>
      <c r="F598" s="5"/>
      <c r="G598" s="24"/>
      <c r="H598" s="24"/>
      <c r="I598" s="24"/>
      <c r="J598" s="24"/>
      <c r="K598" s="24"/>
      <c r="L598" s="24"/>
      <c r="M598" s="24"/>
      <c r="N598" s="24"/>
      <c r="O598" s="24"/>
      <c r="P598" s="24"/>
      <c r="Q598" s="24"/>
      <c r="R598" s="24"/>
      <c r="T598" s="24"/>
      <c r="U598" s="24"/>
      <c r="V598" s="24"/>
      <c r="W598" s="24"/>
      <c r="X598" s="24"/>
      <c r="Y598" s="24"/>
      <c r="Z598" s="24"/>
      <c r="AA598" s="91"/>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80">
        <f t="shared" ref="BK598:CL598" si="257">COUNTIFS($X$7:$X$521,"x",BK$7:BK$521,"0")</f>
        <v>0</v>
      </c>
      <c r="BL598" s="80">
        <f t="shared" si="257"/>
        <v>0</v>
      </c>
      <c r="BM598" s="80">
        <f t="shared" si="257"/>
        <v>0</v>
      </c>
      <c r="BN598" s="80">
        <f t="shared" si="257"/>
        <v>0</v>
      </c>
      <c r="BO598" s="80">
        <f t="shared" si="257"/>
        <v>0</v>
      </c>
      <c r="BP598" s="80">
        <f t="shared" si="257"/>
        <v>0</v>
      </c>
      <c r="BQ598" s="80">
        <f t="shared" si="257"/>
        <v>0</v>
      </c>
      <c r="BR598" s="80">
        <f t="shared" si="257"/>
        <v>0</v>
      </c>
      <c r="BS598" s="80">
        <f t="shared" si="257"/>
        <v>0</v>
      </c>
      <c r="BT598" s="80">
        <f t="shared" si="257"/>
        <v>0</v>
      </c>
      <c r="BU598" s="80">
        <f t="shared" si="257"/>
        <v>0</v>
      </c>
      <c r="BV598" s="80">
        <f t="shared" si="257"/>
        <v>0</v>
      </c>
      <c r="BW598" s="80">
        <f t="shared" si="257"/>
        <v>0</v>
      </c>
      <c r="BX598" s="80">
        <f t="shared" si="257"/>
        <v>0</v>
      </c>
      <c r="BY598" s="80">
        <f t="shared" si="257"/>
        <v>0</v>
      </c>
      <c r="BZ598" s="80">
        <f t="shared" si="257"/>
        <v>0</v>
      </c>
      <c r="CA598" s="80">
        <f t="shared" si="257"/>
        <v>0</v>
      </c>
      <c r="CB598" s="80">
        <f t="shared" si="257"/>
        <v>0</v>
      </c>
      <c r="CC598" s="80">
        <f t="shared" si="257"/>
        <v>0</v>
      </c>
      <c r="CD598" s="80">
        <f t="shared" si="257"/>
        <v>0</v>
      </c>
      <c r="CE598" s="80">
        <f t="shared" si="257"/>
        <v>0</v>
      </c>
      <c r="CF598" s="80">
        <f t="shared" si="257"/>
        <v>0</v>
      </c>
      <c r="CG598" s="80">
        <f t="shared" si="257"/>
        <v>0</v>
      </c>
      <c r="CH598" s="80">
        <f t="shared" si="257"/>
        <v>0</v>
      </c>
      <c r="CI598" s="80">
        <f t="shared" si="257"/>
        <v>0</v>
      </c>
      <c r="CJ598" s="80">
        <f t="shared" si="257"/>
        <v>0</v>
      </c>
      <c r="CK598" s="80">
        <f t="shared" si="257"/>
        <v>0</v>
      </c>
      <c r="CL598" s="80">
        <f t="shared" si="257"/>
        <v>0</v>
      </c>
      <c r="CM598" s="24"/>
      <c r="CN598" s="24"/>
      <c r="CO598" s="24"/>
      <c r="CP598" s="24"/>
      <c r="CQ598" s="24"/>
      <c r="CR598" s="24"/>
      <c r="CS598" s="24"/>
      <c r="CT598" s="24"/>
    </row>
    <row r="599" spans="1:98" hidden="1">
      <c r="A599" s="167"/>
      <c r="B599" s="167"/>
      <c r="C599" s="169" t="s">
        <v>335</v>
      </c>
      <c r="D599" s="5"/>
      <c r="E599" s="7"/>
      <c r="F599" s="5"/>
      <c r="G599" s="24"/>
      <c r="H599" s="24"/>
      <c r="I599" s="24"/>
      <c r="J599" s="24"/>
      <c r="K599" s="24"/>
      <c r="L599" s="24"/>
      <c r="M599" s="24"/>
      <c r="N599" s="24"/>
      <c r="O599" s="24"/>
      <c r="P599" s="24"/>
      <c r="Q599" s="24"/>
      <c r="R599" s="24"/>
      <c r="T599" s="24"/>
      <c r="U599" s="24"/>
      <c r="V599" s="24"/>
      <c r="W599" s="24"/>
      <c r="X599" s="24"/>
      <c r="Y599" s="24"/>
      <c r="Z599" s="24"/>
      <c r="AA599" s="91"/>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12">
        <f t="shared" ref="BK599:CL599" si="258">(((BK596*2)+(BK597*1)+(BK598*0)))/(BK596+BK597+BK598)</f>
        <v>2</v>
      </c>
      <c r="BL599" s="12">
        <f t="shared" si="258"/>
        <v>2</v>
      </c>
      <c r="BM599" s="12">
        <f t="shared" si="258"/>
        <v>2</v>
      </c>
      <c r="BN599" s="12">
        <f t="shared" si="258"/>
        <v>2</v>
      </c>
      <c r="BO599" s="12">
        <f t="shared" si="258"/>
        <v>2</v>
      </c>
      <c r="BP599" s="12">
        <f t="shared" si="258"/>
        <v>1.9736842105263157</v>
      </c>
      <c r="BQ599" s="12">
        <f t="shared" si="258"/>
        <v>2</v>
      </c>
      <c r="BR599" s="12">
        <f t="shared" si="258"/>
        <v>2</v>
      </c>
      <c r="BS599" s="12">
        <f t="shared" si="258"/>
        <v>2</v>
      </c>
      <c r="BT599" s="12">
        <f t="shared" si="258"/>
        <v>2</v>
      </c>
      <c r="BU599" s="12">
        <f t="shared" si="258"/>
        <v>2</v>
      </c>
      <c r="BV599" s="12">
        <f t="shared" si="258"/>
        <v>2</v>
      </c>
      <c r="BW599" s="12">
        <f t="shared" si="258"/>
        <v>2</v>
      </c>
      <c r="BX599" s="12">
        <f t="shared" si="258"/>
        <v>2</v>
      </c>
      <c r="BY599" s="12">
        <f t="shared" si="258"/>
        <v>2</v>
      </c>
      <c r="BZ599" s="12">
        <f t="shared" si="258"/>
        <v>1.9736842105263157</v>
      </c>
      <c r="CA599" s="12">
        <f t="shared" si="258"/>
        <v>2</v>
      </c>
      <c r="CB599" s="12">
        <f t="shared" si="258"/>
        <v>2</v>
      </c>
      <c r="CC599" s="12">
        <f t="shared" si="258"/>
        <v>2</v>
      </c>
      <c r="CD599" s="12">
        <f t="shared" si="258"/>
        <v>2</v>
      </c>
      <c r="CE599" s="12">
        <f t="shared" si="258"/>
        <v>2</v>
      </c>
      <c r="CF599" s="12">
        <f t="shared" si="258"/>
        <v>2</v>
      </c>
      <c r="CG599" s="12">
        <f t="shared" si="258"/>
        <v>2</v>
      </c>
      <c r="CH599" s="12">
        <f t="shared" si="258"/>
        <v>2</v>
      </c>
      <c r="CI599" s="12">
        <f>(((CI596*2)+(CI597*1)+(CI598*0)))/(CI596+CI597+CI598)</f>
        <v>2</v>
      </c>
      <c r="CJ599" s="12">
        <f>(((CJ596*2)+(CJ597*1)+(CJ598*0)))/(CJ596+CJ597+CJ598)</f>
        <v>2</v>
      </c>
      <c r="CK599" s="12">
        <f>(((CK596*2)+(CK597*1)+(CK598*0)))/(CK596+CK597+CK598)</f>
        <v>1.9736842105263157</v>
      </c>
      <c r="CL599" s="12">
        <f t="shared" si="258"/>
        <v>1.9736842105263157</v>
      </c>
      <c r="CM599" s="162">
        <f>COUNTIF($BK600:$CL600,"Đ")</f>
        <v>28</v>
      </c>
      <c r="CN599" s="161">
        <f>CM599/COUNTA($BK600:$CL600)</f>
        <v>1</v>
      </c>
      <c r="CO599" s="162">
        <f>COUNTIF($BK600:$CL600,"CCG")</f>
        <v>0</v>
      </c>
      <c r="CP599" s="161">
        <f>CO599/COUNTA($BK600:$CL600)</f>
        <v>0</v>
      </c>
      <c r="CQ599" s="162">
        <f>COUNTIF($BK600:$CL600,"CĐ")</f>
        <v>0</v>
      </c>
      <c r="CR599" s="161">
        <f>CQ599/COUNTA($BK600:$CL600)</f>
        <v>0</v>
      </c>
      <c r="CS599" s="160">
        <f>(((CM599*2)+(CO599*1)+(CQ599*0)))/(CM599+CO599+CQ599)</f>
        <v>2</v>
      </c>
      <c r="CT599" s="160" t="str">
        <f>IF(CS599&gt;=1.6,"Đạt mục tiêu",IF(CS599&gt;=1,"Cần cố gắng","Chưa đạt"))</f>
        <v>Đạt mục tiêu</v>
      </c>
    </row>
    <row r="600" spans="1:98" hidden="1">
      <c r="A600" s="167"/>
      <c r="B600" s="167"/>
      <c r="C600" s="169"/>
      <c r="D600" s="5"/>
      <c r="E600" s="7"/>
      <c r="F600" s="5"/>
      <c r="G600" s="24"/>
      <c r="H600" s="24"/>
      <c r="I600" s="24"/>
      <c r="J600" s="24"/>
      <c r="K600" s="24"/>
      <c r="L600" s="24"/>
      <c r="M600" s="24"/>
      <c r="N600" s="24"/>
      <c r="O600" s="24"/>
      <c r="P600" s="24"/>
      <c r="Q600" s="24"/>
      <c r="R600" s="24"/>
      <c r="T600" s="24"/>
      <c r="U600" s="24"/>
      <c r="V600" s="24"/>
      <c r="W600" s="24"/>
      <c r="X600" s="24"/>
      <c r="Y600" s="24"/>
      <c r="Z600" s="24"/>
      <c r="AA600" s="91"/>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12" t="str">
        <f>IF(BK599&lt;1,"CĐ",IF(BK599&lt;1.6,"CCG","Đ"))</f>
        <v>Đ</v>
      </c>
      <c r="BL600" s="12" t="str">
        <f t="shared" ref="BL600:CL600" si="259">IF(BL599&lt;1,"CĐ",IF(BL599&lt;1.6,"CCG","Đ"))</f>
        <v>Đ</v>
      </c>
      <c r="BM600" s="12" t="str">
        <f t="shared" si="259"/>
        <v>Đ</v>
      </c>
      <c r="BN600" s="12" t="str">
        <f t="shared" si="259"/>
        <v>Đ</v>
      </c>
      <c r="BO600" s="12" t="str">
        <f t="shared" si="259"/>
        <v>Đ</v>
      </c>
      <c r="BP600" s="12" t="str">
        <f t="shared" si="259"/>
        <v>Đ</v>
      </c>
      <c r="BQ600" s="12" t="str">
        <f t="shared" si="259"/>
        <v>Đ</v>
      </c>
      <c r="BR600" s="12" t="str">
        <f t="shared" si="259"/>
        <v>Đ</v>
      </c>
      <c r="BS600" s="12" t="str">
        <f t="shared" si="259"/>
        <v>Đ</v>
      </c>
      <c r="BT600" s="12" t="str">
        <f t="shared" si="259"/>
        <v>Đ</v>
      </c>
      <c r="BU600" s="12" t="str">
        <f t="shared" si="259"/>
        <v>Đ</v>
      </c>
      <c r="BV600" s="12" t="str">
        <f t="shared" si="259"/>
        <v>Đ</v>
      </c>
      <c r="BW600" s="12" t="str">
        <f t="shared" si="259"/>
        <v>Đ</v>
      </c>
      <c r="BX600" s="12" t="str">
        <f t="shared" si="259"/>
        <v>Đ</v>
      </c>
      <c r="BY600" s="12" t="str">
        <f t="shared" si="259"/>
        <v>Đ</v>
      </c>
      <c r="BZ600" s="12" t="str">
        <f t="shared" si="259"/>
        <v>Đ</v>
      </c>
      <c r="CA600" s="12" t="str">
        <f t="shared" si="259"/>
        <v>Đ</v>
      </c>
      <c r="CB600" s="12" t="str">
        <f t="shared" si="259"/>
        <v>Đ</v>
      </c>
      <c r="CC600" s="12" t="str">
        <f t="shared" si="259"/>
        <v>Đ</v>
      </c>
      <c r="CD600" s="12" t="str">
        <f t="shared" si="259"/>
        <v>Đ</v>
      </c>
      <c r="CE600" s="12" t="str">
        <f t="shared" si="259"/>
        <v>Đ</v>
      </c>
      <c r="CF600" s="12" t="str">
        <f t="shared" si="259"/>
        <v>Đ</v>
      </c>
      <c r="CG600" s="12" t="str">
        <f t="shared" si="259"/>
        <v>Đ</v>
      </c>
      <c r="CH600" s="12" t="str">
        <f t="shared" si="259"/>
        <v>Đ</v>
      </c>
      <c r="CI600" s="12" t="str">
        <f>IF(CI599&lt;1,"CĐ",IF(CI599&lt;1.6,"CCG","Đ"))</f>
        <v>Đ</v>
      </c>
      <c r="CJ600" s="12" t="str">
        <f>IF(CJ599&lt;1,"CĐ",IF(CJ599&lt;1.6,"CCG","Đ"))</f>
        <v>Đ</v>
      </c>
      <c r="CK600" s="12" t="str">
        <f>IF(CK599&lt;1,"CĐ",IF(CK599&lt;1.6,"CCG","Đ"))</f>
        <v>Đ</v>
      </c>
      <c r="CL600" s="12" t="str">
        <f t="shared" si="259"/>
        <v>Đ</v>
      </c>
      <c r="CM600" s="162"/>
      <c r="CN600" s="161"/>
      <c r="CO600" s="162"/>
      <c r="CP600" s="161"/>
      <c r="CQ600" s="162"/>
      <c r="CR600" s="161"/>
      <c r="CS600" s="160"/>
      <c r="CT600" s="160"/>
    </row>
    <row r="601" spans="1:98" hidden="1">
      <c r="A601" s="165" t="s">
        <v>351</v>
      </c>
      <c r="B601" s="163" t="s">
        <v>341</v>
      </c>
      <c r="C601" s="25" t="s">
        <v>332</v>
      </c>
      <c r="D601" s="9"/>
      <c r="E601" s="8"/>
      <c r="F601" s="9"/>
      <c r="G601" s="23"/>
      <c r="H601" s="23"/>
      <c r="I601" s="23"/>
      <c r="J601" s="23"/>
      <c r="K601" s="23"/>
      <c r="L601" s="23"/>
      <c r="M601" s="23"/>
      <c r="N601" s="23"/>
      <c r="O601" s="23"/>
      <c r="P601" s="23"/>
      <c r="Q601" s="23"/>
      <c r="R601" s="23"/>
      <c r="T601" s="23"/>
      <c r="U601" s="23"/>
      <c r="V601" s="23"/>
      <c r="W601" s="23"/>
      <c r="X601" s="23"/>
      <c r="Y601" s="23"/>
      <c r="Z601" s="23"/>
      <c r="AA601" s="91"/>
      <c r="AB601" s="23"/>
      <c r="AC601" s="23"/>
      <c r="AD601" s="23"/>
      <c r="AE601" s="23"/>
      <c r="AF601" s="23"/>
      <c r="AG601" s="23"/>
      <c r="AH601" s="23"/>
      <c r="AI601" s="23"/>
      <c r="AJ601" s="23"/>
      <c r="AK601" s="23"/>
      <c r="AL601" s="23"/>
      <c r="AM601" s="23"/>
      <c r="AN601" s="23"/>
      <c r="AO601" s="23"/>
      <c r="AP601" s="23"/>
      <c r="AQ601" s="23"/>
      <c r="AR601" s="23"/>
      <c r="AS601" s="23"/>
      <c r="AT601" s="24"/>
      <c r="AU601" s="23"/>
      <c r="AV601" s="23"/>
      <c r="AW601" s="23"/>
      <c r="AX601" s="23"/>
      <c r="AY601" s="23"/>
      <c r="AZ601" s="23"/>
      <c r="BA601" s="23"/>
      <c r="BB601" s="23"/>
      <c r="BC601" s="23"/>
      <c r="BD601" s="23"/>
      <c r="BE601" s="23"/>
      <c r="BF601" s="23"/>
      <c r="BG601" s="23"/>
      <c r="BH601" s="23"/>
      <c r="BI601" s="23"/>
      <c r="BJ601" s="23"/>
      <c r="BK601" s="15">
        <f t="shared" ref="BK601:CL601" si="260">COUNTIFS($K$7:$K$521,"Thể chất",BK$7:BK$521,"2")</f>
        <v>135</v>
      </c>
      <c r="BL601" s="15">
        <f t="shared" si="260"/>
        <v>132</v>
      </c>
      <c r="BM601" s="15">
        <f t="shared" si="260"/>
        <v>137</v>
      </c>
      <c r="BN601" s="15">
        <f t="shared" si="260"/>
        <v>113</v>
      </c>
      <c r="BO601" s="15">
        <f t="shared" si="260"/>
        <v>131</v>
      </c>
      <c r="BP601" s="15">
        <f t="shared" si="260"/>
        <v>129</v>
      </c>
      <c r="BQ601" s="15">
        <f t="shared" si="260"/>
        <v>132</v>
      </c>
      <c r="BR601" s="15">
        <f t="shared" si="260"/>
        <v>137</v>
      </c>
      <c r="BS601" s="15">
        <f t="shared" si="260"/>
        <v>133</v>
      </c>
      <c r="BT601" s="15">
        <f t="shared" si="260"/>
        <v>135</v>
      </c>
      <c r="BU601" s="15">
        <f t="shared" si="260"/>
        <v>137</v>
      </c>
      <c r="BV601" s="15">
        <f t="shared" si="260"/>
        <v>137</v>
      </c>
      <c r="BW601" s="15">
        <f t="shared" si="260"/>
        <v>137</v>
      </c>
      <c r="BX601" s="15">
        <f t="shared" si="260"/>
        <v>111</v>
      </c>
      <c r="BY601" s="15">
        <f t="shared" si="260"/>
        <v>136</v>
      </c>
      <c r="BZ601" s="15">
        <f t="shared" si="260"/>
        <v>66</v>
      </c>
      <c r="CA601" s="15">
        <f t="shared" si="260"/>
        <v>137</v>
      </c>
      <c r="CB601" s="15">
        <f t="shared" si="260"/>
        <v>137</v>
      </c>
      <c r="CC601" s="15">
        <f t="shared" si="260"/>
        <v>136</v>
      </c>
      <c r="CD601" s="15">
        <f t="shared" si="260"/>
        <v>123</v>
      </c>
      <c r="CE601" s="15">
        <f t="shared" si="260"/>
        <v>136</v>
      </c>
      <c r="CF601" s="15">
        <f t="shared" si="260"/>
        <v>136</v>
      </c>
      <c r="CG601" s="15">
        <f t="shared" si="260"/>
        <v>136</v>
      </c>
      <c r="CH601" s="15">
        <f t="shared" si="260"/>
        <v>136</v>
      </c>
      <c r="CI601" s="15">
        <f t="shared" si="260"/>
        <v>136</v>
      </c>
      <c r="CJ601" s="15">
        <f t="shared" si="260"/>
        <v>136</v>
      </c>
      <c r="CK601" s="15">
        <f t="shared" si="260"/>
        <v>63</v>
      </c>
      <c r="CL601" s="15">
        <f t="shared" si="260"/>
        <v>92</v>
      </c>
      <c r="CM601" s="23"/>
      <c r="CN601" s="23"/>
      <c r="CO601" s="23"/>
      <c r="CP601" s="23"/>
      <c r="CQ601" s="23"/>
      <c r="CR601" s="23"/>
      <c r="CS601" s="23"/>
      <c r="CT601" s="23"/>
    </row>
    <row r="602" spans="1:98" hidden="1">
      <c r="A602" s="165"/>
      <c r="B602" s="163"/>
      <c r="C602" s="25" t="s">
        <v>333</v>
      </c>
      <c r="D602" s="9"/>
      <c r="E602" s="8"/>
      <c r="F602" s="9"/>
      <c r="G602" s="23"/>
      <c r="H602" s="23"/>
      <c r="I602" s="23"/>
      <c r="J602" s="23"/>
      <c r="K602" s="23"/>
      <c r="L602" s="23"/>
      <c r="M602" s="23"/>
      <c r="N602" s="23"/>
      <c r="O602" s="23"/>
      <c r="P602" s="23"/>
      <c r="Q602" s="23"/>
      <c r="R602" s="23"/>
      <c r="T602" s="23"/>
      <c r="U602" s="23"/>
      <c r="V602" s="23"/>
      <c r="W602" s="23"/>
      <c r="X602" s="23"/>
      <c r="Y602" s="23"/>
      <c r="Z602" s="23"/>
      <c r="AA602" s="91"/>
      <c r="AB602" s="23"/>
      <c r="AC602" s="23"/>
      <c r="AD602" s="23"/>
      <c r="AE602" s="23"/>
      <c r="AF602" s="23"/>
      <c r="AG602" s="23"/>
      <c r="AH602" s="23"/>
      <c r="AI602" s="23"/>
      <c r="AJ602" s="23"/>
      <c r="AK602" s="23"/>
      <c r="AL602" s="23"/>
      <c r="AM602" s="23"/>
      <c r="AN602" s="23"/>
      <c r="AO602" s="23"/>
      <c r="AP602" s="23"/>
      <c r="AQ602" s="23"/>
      <c r="AR602" s="23"/>
      <c r="AS602" s="23"/>
      <c r="AT602" s="24"/>
      <c r="AU602" s="23"/>
      <c r="AV602" s="23"/>
      <c r="AW602" s="23"/>
      <c r="AX602" s="23"/>
      <c r="AY602" s="23"/>
      <c r="AZ602" s="23"/>
      <c r="BA602" s="23"/>
      <c r="BB602" s="23"/>
      <c r="BC602" s="23"/>
      <c r="BD602" s="23"/>
      <c r="BE602" s="23"/>
      <c r="BF602" s="23"/>
      <c r="BG602" s="23"/>
      <c r="BH602" s="23"/>
      <c r="BI602" s="23"/>
      <c r="BJ602" s="23"/>
      <c r="BK602" s="15">
        <f t="shared" ref="BK602:CL602" si="261">COUNTIFS($K$7:$K$521,"Thể chất",BK$7:BK$521,"1")</f>
        <v>4</v>
      </c>
      <c r="BL602" s="15">
        <f t="shared" si="261"/>
        <v>7</v>
      </c>
      <c r="BM602" s="15">
        <f t="shared" si="261"/>
        <v>2</v>
      </c>
      <c r="BN602" s="15">
        <f t="shared" si="261"/>
        <v>26</v>
      </c>
      <c r="BO602" s="15">
        <f t="shared" si="261"/>
        <v>8</v>
      </c>
      <c r="BP602" s="15">
        <f t="shared" si="261"/>
        <v>10</v>
      </c>
      <c r="BQ602" s="15">
        <f t="shared" si="261"/>
        <v>7</v>
      </c>
      <c r="BR602" s="15">
        <f t="shared" si="261"/>
        <v>2</v>
      </c>
      <c r="BS602" s="15">
        <f t="shared" si="261"/>
        <v>6</v>
      </c>
      <c r="BT602" s="15">
        <f t="shared" si="261"/>
        <v>4</v>
      </c>
      <c r="BU602" s="15">
        <f t="shared" si="261"/>
        <v>2</v>
      </c>
      <c r="BV602" s="15">
        <f t="shared" si="261"/>
        <v>2</v>
      </c>
      <c r="BW602" s="15">
        <f t="shared" si="261"/>
        <v>2</v>
      </c>
      <c r="BX602" s="15">
        <f t="shared" si="261"/>
        <v>28</v>
      </c>
      <c r="BY602" s="15">
        <f t="shared" si="261"/>
        <v>3</v>
      </c>
      <c r="BZ602" s="15">
        <f t="shared" si="261"/>
        <v>73</v>
      </c>
      <c r="CA602" s="15">
        <f t="shared" si="261"/>
        <v>2</v>
      </c>
      <c r="CB602" s="15">
        <f t="shared" si="261"/>
        <v>2</v>
      </c>
      <c r="CC602" s="15">
        <f t="shared" si="261"/>
        <v>3</v>
      </c>
      <c r="CD602" s="15">
        <f t="shared" si="261"/>
        <v>16</v>
      </c>
      <c r="CE602" s="15">
        <f t="shared" si="261"/>
        <v>3</v>
      </c>
      <c r="CF602" s="15">
        <f t="shared" si="261"/>
        <v>3</v>
      </c>
      <c r="CG602" s="15">
        <f t="shared" si="261"/>
        <v>3</v>
      </c>
      <c r="CH602" s="15">
        <f t="shared" si="261"/>
        <v>3</v>
      </c>
      <c r="CI602" s="15">
        <f t="shared" si="261"/>
        <v>3</v>
      </c>
      <c r="CJ602" s="15">
        <f t="shared" si="261"/>
        <v>3</v>
      </c>
      <c r="CK602" s="15">
        <f t="shared" si="261"/>
        <v>75</v>
      </c>
      <c r="CL602" s="15">
        <f t="shared" si="261"/>
        <v>47</v>
      </c>
      <c r="CM602" s="23"/>
      <c r="CN602" s="23"/>
      <c r="CO602" s="23"/>
      <c r="CP602" s="23"/>
      <c r="CQ602" s="23"/>
      <c r="CR602" s="23"/>
      <c r="CS602" s="23"/>
      <c r="CT602" s="23"/>
    </row>
    <row r="603" spans="1:98" hidden="1">
      <c r="A603" s="165"/>
      <c r="B603" s="163"/>
      <c r="C603" s="25" t="s">
        <v>334</v>
      </c>
      <c r="D603" s="9"/>
      <c r="E603" s="8"/>
      <c r="F603" s="9"/>
      <c r="G603" s="23"/>
      <c r="H603" s="23"/>
      <c r="I603" s="23"/>
      <c r="J603" s="23"/>
      <c r="K603" s="23"/>
      <c r="L603" s="23"/>
      <c r="M603" s="23"/>
      <c r="N603" s="23"/>
      <c r="O603" s="23"/>
      <c r="P603" s="23"/>
      <c r="Q603" s="23"/>
      <c r="R603" s="23"/>
      <c r="T603" s="23"/>
      <c r="U603" s="23"/>
      <c r="V603" s="23"/>
      <c r="W603" s="23"/>
      <c r="X603" s="23"/>
      <c r="Y603" s="23"/>
      <c r="Z603" s="23"/>
      <c r="AA603" s="91"/>
      <c r="AB603" s="23"/>
      <c r="AC603" s="23"/>
      <c r="AD603" s="23"/>
      <c r="AE603" s="23"/>
      <c r="AF603" s="23"/>
      <c r="AG603" s="23"/>
      <c r="AH603" s="23"/>
      <c r="AI603" s="23"/>
      <c r="AJ603" s="23"/>
      <c r="AK603" s="23"/>
      <c r="AL603" s="23"/>
      <c r="AM603" s="23"/>
      <c r="AN603" s="23"/>
      <c r="AO603" s="23"/>
      <c r="AP603" s="23"/>
      <c r="AQ603" s="23"/>
      <c r="AR603" s="23"/>
      <c r="AS603" s="23"/>
      <c r="AT603" s="24"/>
      <c r="AU603" s="23"/>
      <c r="AV603" s="23"/>
      <c r="AW603" s="23"/>
      <c r="AX603" s="23"/>
      <c r="AY603" s="23"/>
      <c r="AZ603" s="23"/>
      <c r="BA603" s="23"/>
      <c r="BB603" s="23"/>
      <c r="BC603" s="23"/>
      <c r="BD603" s="23"/>
      <c r="BE603" s="23"/>
      <c r="BF603" s="23"/>
      <c r="BG603" s="23"/>
      <c r="BH603" s="23"/>
      <c r="BI603" s="23"/>
      <c r="BJ603" s="23"/>
      <c r="BK603" s="15">
        <f t="shared" ref="BK603:CL603" si="262">COUNTIFS($K$7:$K$521,"Thể chất",BK$7:BK$521,"0")</f>
        <v>0</v>
      </c>
      <c r="BL603" s="15">
        <f t="shared" si="262"/>
        <v>0</v>
      </c>
      <c r="BM603" s="15">
        <f t="shared" si="262"/>
        <v>0</v>
      </c>
      <c r="BN603" s="15">
        <f t="shared" si="262"/>
        <v>0</v>
      </c>
      <c r="BO603" s="15">
        <f t="shared" si="262"/>
        <v>0</v>
      </c>
      <c r="BP603" s="15">
        <f t="shared" si="262"/>
        <v>0</v>
      </c>
      <c r="BQ603" s="15">
        <f t="shared" si="262"/>
        <v>0</v>
      </c>
      <c r="BR603" s="15">
        <f t="shared" si="262"/>
        <v>0</v>
      </c>
      <c r="BS603" s="15">
        <f t="shared" si="262"/>
        <v>0</v>
      </c>
      <c r="BT603" s="15">
        <f t="shared" si="262"/>
        <v>0</v>
      </c>
      <c r="BU603" s="15">
        <f t="shared" si="262"/>
        <v>0</v>
      </c>
      <c r="BV603" s="15">
        <f t="shared" si="262"/>
        <v>0</v>
      </c>
      <c r="BW603" s="15">
        <f t="shared" si="262"/>
        <v>0</v>
      </c>
      <c r="BX603" s="15">
        <f t="shared" si="262"/>
        <v>0</v>
      </c>
      <c r="BY603" s="15">
        <f t="shared" si="262"/>
        <v>0</v>
      </c>
      <c r="BZ603" s="15">
        <f t="shared" si="262"/>
        <v>0</v>
      </c>
      <c r="CA603" s="15">
        <f t="shared" si="262"/>
        <v>0</v>
      </c>
      <c r="CB603" s="15">
        <f t="shared" si="262"/>
        <v>0</v>
      </c>
      <c r="CC603" s="15">
        <f t="shared" si="262"/>
        <v>0</v>
      </c>
      <c r="CD603" s="15">
        <f t="shared" si="262"/>
        <v>0</v>
      </c>
      <c r="CE603" s="15">
        <f t="shared" si="262"/>
        <v>0</v>
      </c>
      <c r="CF603" s="15">
        <f t="shared" si="262"/>
        <v>0</v>
      </c>
      <c r="CG603" s="15">
        <f t="shared" si="262"/>
        <v>0</v>
      </c>
      <c r="CH603" s="15">
        <f t="shared" si="262"/>
        <v>0</v>
      </c>
      <c r="CI603" s="15">
        <f t="shared" si="262"/>
        <v>0</v>
      </c>
      <c r="CJ603" s="15">
        <f t="shared" si="262"/>
        <v>0</v>
      </c>
      <c r="CK603" s="15">
        <f t="shared" si="262"/>
        <v>1</v>
      </c>
      <c r="CL603" s="15">
        <f t="shared" si="262"/>
        <v>0</v>
      </c>
      <c r="CM603" s="23"/>
      <c r="CN603" s="23"/>
      <c r="CO603" s="23"/>
      <c r="CP603" s="23"/>
      <c r="CQ603" s="23"/>
      <c r="CR603" s="23"/>
      <c r="CS603" s="23"/>
      <c r="CT603" s="23"/>
    </row>
    <row r="604" spans="1:98" hidden="1">
      <c r="A604" s="165"/>
      <c r="B604" s="163"/>
      <c r="C604" s="164" t="s">
        <v>342</v>
      </c>
      <c r="D604" s="9"/>
      <c r="E604" s="8"/>
      <c r="F604" s="9"/>
      <c r="G604" s="23"/>
      <c r="H604" s="23"/>
      <c r="I604" s="23"/>
      <c r="J604" s="23"/>
      <c r="K604" s="23"/>
      <c r="L604" s="23"/>
      <c r="M604" s="23"/>
      <c r="N604" s="23"/>
      <c r="O604" s="23"/>
      <c r="P604" s="23"/>
      <c r="Q604" s="23"/>
      <c r="R604" s="23"/>
      <c r="T604" s="23"/>
      <c r="U604" s="23"/>
      <c r="V604" s="23"/>
      <c r="W604" s="23"/>
      <c r="X604" s="23"/>
      <c r="Y604" s="23"/>
      <c r="Z604" s="23"/>
      <c r="AA604" s="90"/>
      <c r="AB604" s="23"/>
      <c r="AC604" s="23"/>
      <c r="AD604" s="23"/>
      <c r="AE604" s="23"/>
      <c r="AF604" s="23"/>
      <c r="AG604" s="23"/>
      <c r="AH604" s="23"/>
      <c r="AI604" s="23"/>
      <c r="AJ604" s="23"/>
      <c r="AK604" s="23"/>
      <c r="AL604" s="23"/>
      <c r="AM604" s="23"/>
      <c r="AN604" s="23"/>
      <c r="AO604" s="23"/>
      <c r="AP604" s="23"/>
      <c r="AQ604" s="23"/>
      <c r="AR604" s="23"/>
      <c r="AS604" s="23"/>
      <c r="AT604" s="24"/>
      <c r="AU604" s="23"/>
      <c r="AV604" s="23"/>
      <c r="AW604" s="23"/>
      <c r="AX604" s="23"/>
      <c r="AY604" s="23"/>
      <c r="AZ604" s="23"/>
      <c r="BA604" s="23"/>
      <c r="BB604" s="23"/>
      <c r="BC604" s="23"/>
      <c r="BD604" s="23"/>
      <c r="BE604" s="23"/>
      <c r="BF604" s="23"/>
      <c r="BG604" s="23"/>
      <c r="BH604" s="23"/>
      <c r="BI604" s="23"/>
      <c r="BJ604" s="23"/>
      <c r="BK604" s="14">
        <f t="shared" ref="BK604:CL604" si="263">(((BK601*2)+(BK602*1)+(BK603*0)))/(BK601+BK602+BK603)</f>
        <v>1.9712230215827338</v>
      </c>
      <c r="BL604" s="14">
        <f t="shared" si="263"/>
        <v>1.9496402877697843</v>
      </c>
      <c r="BM604" s="14">
        <f t="shared" si="263"/>
        <v>1.985611510791367</v>
      </c>
      <c r="BN604" s="14">
        <f t="shared" si="263"/>
        <v>1.8129496402877698</v>
      </c>
      <c r="BO604" s="14">
        <f t="shared" si="263"/>
        <v>1.9424460431654675</v>
      </c>
      <c r="BP604" s="14">
        <f t="shared" si="263"/>
        <v>1.9280575539568345</v>
      </c>
      <c r="BQ604" s="14">
        <f t="shared" si="263"/>
        <v>1.9496402877697843</v>
      </c>
      <c r="BR604" s="14">
        <f t="shared" si="263"/>
        <v>1.985611510791367</v>
      </c>
      <c r="BS604" s="14">
        <f t="shared" si="263"/>
        <v>1.9568345323741008</v>
      </c>
      <c r="BT604" s="14">
        <f t="shared" si="263"/>
        <v>1.9712230215827338</v>
      </c>
      <c r="BU604" s="14">
        <f t="shared" si="263"/>
        <v>1.985611510791367</v>
      </c>
      <c r="BV604" s="14">
        <f t="shared" si="263"/>
        <v>1.985611510791367</v>
      </c>
      <c r="BW604" s="14">
        <f t="shared" si="263"/>
        <v>1.985611510791367</v>
      </c>
      <c r="BX604" s="14">
        <f t="shared" si="263"/>
        <v>1.7985611510791366</v>
      </c>
      <c r="BY604" s="14">
        <f t="shared" si="263"/>
        <v>1.9784172661870503</v>
      </c>
      <c r="BZ604" s="14">
        <f t="shared" si="263"/>
        <v>1.474820143884892</v>
      </c>
      <c r="CA604" s="14">
        <f t="shared" si="263"/>
        <v>1.985611510791367</v>
      </c>
      <c r="CB604" s="14">
        <f t="shared" si="263"/>
        <v>1.985611510791367</v>
      </c>
      <c r="CC604" s="14">
        <f t="shared" si="263"/>
        <v>1.9784172661870503</v>
      </c>
      <c r="CD604" s="14">
        <f t="shared" si="263"/>
        <v>1.8848920863309353</v>
      </c>
      <c r="CE604" s="14">
        <f t="shared" si="263"/>
        <v>1.9784172661870503</v>
      </c>
      <c r="CF604" s="14">
        <f t="shared" si="263"/>
        <v>1.9784172661870503</v>
      </c>
      <c r="CG604" s="14">
        <f t="shared" si="263"/>
        <v>1.9784172661870503</v>
      </c>
      <c r="CH604" s="14">
        <f t="shared" si="263"/>
        <v>1.9784172661870503</v>
      </c>
      <c r="CI604" s="14">
        <f t="shared" si="263"/>
        <v>1.9784172661870503</v>
      </c>
      <c r="CJ604" s="14">
        <f t="shared" si="263"/>
        <v>1.9784172661870503</v>
      </c>
      <c r="CK604" s="14">
        <f t="shared" si="263"/>
        <v>1.4460431654676258</v>
      </c>
      <c r="CL604" s="14">
        <f t="shared" si="263"/>
        <v>1.6618705035971224</v>
      </c>
      <c r="CM604" s="162">
        <f>COUNTIF($BK605:$CL605,"Đ")</f>
        <v>26</v>
      </c>
      <c r="CN604" s="161">
        <f>CM604/COUNTA($BK605:$CL605)</f>
        <v>0.9285714285714286</v>
      </c>
      <c r="CO604" s="162">
        <f>COUNTIF($BK605:$CL605,"CCG")</f>
        <v>2</v>
      </c>
      <c r="CP604" s="161">
        <f>CO604/COUNTA($BK605:$CL605)</f>
        <v>7.1428571428571425E-2</v>
      </c>
      <c r="CQ604" s="162">
        <f>COUNTIF($BK605:$CL605,"CĐ")</f>
        <v>0</v>
      </c>
      <c r="CR604" s="161">
        <f>CQ604/COUNTA($BK605:$CL605)</f>
        <v>0</v>
      </c>
      <c r="CS604" s="160">
        <f>(((CM604*2)+(CO604*1)+(CQ604*0)))/(CM604+CO604+CQ604)</f>
        <v>1.9285714285714286</v>
      </c>
      <c r="CT604" s="160" t="str">
        <f>IF(CS604&gt;=1.6,"Đạt mục tiêu",IF(CS604&gt;=1,"Cần cố gắng","Chưa đạt"))</f>
        <v>Đạt mục tiêu</v>
      </c>
    </row>
    <row r="605" spans="1:98" hidden="1">
      <c r="A605" s="165"/>
      <c r="B605" s="163"/>
      <c r="C605" s="164"/>
      <c r="D605" s="9"/>
      <c r="E605" s="8"/>
      <c r="F605" s="9"/>
      <c r="G605" s="23"/>
      <c r="H605" s="23"/>
      <c r="I605" s="23"/>
      <c r="J605" s="23"/>
      <c r="K605" s="23"/>
      <c r="L605" s="23"/>
      <c r="M605" s="23"/>
      <c r="N605" s="23"/>
      <c r="O605" s="23"/>
      <c r="P605" s="23"/>
      <c r="Q605" s="23"/>
      <c r="R605" s="23"/>
      <c r="T605" s="23"/>
      <c r="U605" s="23"/>
      <c r="V605" s="23"/>
      <c r="W605" s="23"/>
      <c r="X605" s="23"/>
      <c r="Y605" s="23"/>
      <c r="Z605" s="23"/>
      <c r="AA605" s="91"/>
      <c r="AB605" s="23"/>
      <c r="AC605" s="23"/>
      <c r="AD605" s="23"/>
      <c r="AE605" s="23"/>
      <c r="AF605" s="23"/>
      <c r="AG605" s="23"/>
      <c r="AH605" s="23"/>
      <c r="AI605" s="23"/>
      <c r="AJ605" s="23"/>
      <c r="AK605" s="23"/>
      <c r="AL605" s="23"/>
      <c r="AM605" s="23"/>
      <c r="AN605" s="23"/>
      <c r="AO605" s="23"/>
      <c r="AP605" s="23"/>
      <c r="AQ605" s="23"/>
      <c r="AR605" s="23"/>
      <c r="AS605" s="23"/>
      <c r="AT605" s="24"/>
      <c r="AU605" s="23"/>
      <c r="AV605" s="23"/>
      <c r="AW605" s="23"/>
      <c r="AX605" s="23"/>
      <c r="AY605" s="23"/>
      <c r="AZ605" s="23"/>
      <c r="BA605" s="23"/>
      <c r="BB605" s="23"/>
      <c r="BC605" s="23"/>
      <c r="BD605" s="23"/>
      <c r="BE605" s="23"/>
      <c r="BF605" s="23"/>
      <c r="BG605" s="23"/>
      <c r="BH605" s="23"/>
      <c r="BI605" s="23"/>
      <c r="BJ605" s="23"/>
      <c r="BK605" s="14" t="str">
        <f>IF(BK604&lt;1,"CĐ",IF(BK604&lt;1.6,"CCG","Đ"))</f>
        <v>Đ</v>
      </c>
      <c r="BL605" s="14" t="str">
        <f t="shared" ref="BL605:CL605" si="264">IF(BL604&lt;1,"CĐ",IF(BL604&lt;1.6,"CCG","Đ"))</f>
        <v>Đ</v>
      </c>
      <c r="BM605" s="14" t="str">
        <f t="shared" si="264"/>
        <v>Đ</v>
      </c>
      <c r="BN605" s="14" t="str">
        <f t="shared" si="264"/>
        <v>Đ</v>
      </c>
      <c r="BO605" s="14" t="str">
        <f t="shared" si="264"/>
        <v>Đ</v>
      </c>
      <c r="BP605" s="14" t="str">
        <f t="shared" si="264"/>
        <v>Đ</v>
      </c>
      <c r="BQ605" s="14" t="str">
        <f t="shared" si="264"/>
        <v>Đ</v>
      </c>
      <c r="BR605" s="14" t="str">
        <f t="shared" si="264"/>
        <v>Đ</v>
      </c>
      <c r="BS605" s="14" t="str">
        <f t="shared" si="264"/>
        <v>Đ</v>
      </c>
      <c r="BT605" s="14" t="str">
        <f t="shared" si="264"/>
        <v>Đ</v>
      </c>
      <c r="BU605" s="14" t="str">
        <f t="shared" si="264"/>
        <v>Đ</v>
      </c>
      <c r="BV605" s="14" t="str">
        <f t="shared" si="264"/>
        <v>Đ</v>
      </c>
      <c r="BW605" s="14" t="str">
        <f t="shared" si="264"/>
        <v>Đ</v>
      </c>
      <c r="BX605" s="14" t="str">
        <f t="shared" si="264"/>
        <v>Đ</v>
      </c>
      <c r="BY605" s="14" t="str">
        <f t="shared" si="264"/>
        <v>Đ</v>
      </c>
      <c r="BZ605" s="14" t="str">
        <f t="shared" si="264"/>
        <v>CCG</v>
      </c>
      <c r="CA605" s="14" t="str">
        <f t="shared" si="264"/>
        <v>Đ</v>
      </c>
      <c r="CB605" s="14" t="str">
        <f t="shared" si="264"/>
        <v>Đ</v>
      </c>
      <c r="CC605" s="14" t="str">
        <f t="shared" si="264"/>
        <v>Đ</v>
      </c>
      <c r="CD605" s="14" t="str">
        <f t="shared" si="264"/>
        <v>Đ</v>
      </c>
      <c r="CE605" s="14" t="str">
        <f t="shared" si="264"/>
        <v>Đ</v>
      </c>
      <c r="CF605" s="14" t="str">
        <f t="shared" si="264"/>
        <v>Đ</v>
      </c>
      <c r="CG605" s="14" t="str">
        <f t="shared" si="264"/>
        <v>Đ</v>
      </c>
      <c r="CH605" s="14" t="str">
        <f t="shared" si="264"/>
        <v>Đ</v>
      </c>
      <c r="CI605" s="14" t="str">
        <f t="shared" si="264"/>
        <v>Đ</v>
      </c>
      <c r="CJ605" s="14" t="str">
        <f t="shared" si="264"/>
        <v>Đ</v>
      </c>
      <c r="CK605" s="14" t="str">
        <f t="shared" si="264"/>
        <v>CCG</v>
      </c>
      <c r="CL605" s="14" t="str">
        <f t="shared" si="264"/>
        <v>Đ</v>
      </c>
      <c r="CM605" s="162"/>
      <c r="CN605" s="161"/>
      <c r="CO605" s="162"/>
      <c r="CP605" s="161"/>
      <c r="CQ605" s="162"/>
      <c r="CR605" s="161"/>
      <c r="CS605" s="160"/>
      <c r="CT605" s="160"/>
    </row>
    <row r="606" spans="1:98" hidden="1">
      <c r="A606" s="165"/>
      <c r="B606" s="165" t="s">
        <v>346</v>
      </c>
      <c r="C606" s="6" t="s">
        <v>332</v>
      </c>
      <c r="D606" s="5"/>
      <c r="E606" s="7"/>
      <c r="F606" s="5"/>
      <c r="G606" s="24"/>
      <c r="H606" s="24"/>
      <c r="I606" s="24"/>
      <c r="J606" s="24"/>
      <c r="K606" s="24"/>
      <c r="L606" s="24"/>
      <c r="M606" s="24"/>
      <c r="N606" s="24"/>
      <c r="O606" s="24"/>
      <c r="P606" s="24"/>
      <c r="Q606" s="24"/>
      <c r="R606" s="24"/>
      <c r="T606" s="24"/>
      <c r="U606" s="24"/>
      <c r="V606" s="24"/>
      <c r="W606" s="24"/>
      <c r="X606" s="24"/>
      <c r="Y606" s="24"/>
      <c r="Z606" s="24"/>
      <c r="AA606" s="91"/>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11">
        <f t="shared" ref="BK606:CL606" si="265">COUNTIFS($K$7:$K$521,"Nhận thức",BK$7:BK$521,"2")</f>
        <v>62</v>
      </c>
      <c r="BL606" s="11">
        <f t="shared" si="265"/>
        <v>63</v>
      </c>
      <c r="BM606" s="11">
        <f t="shared" si="265"/>
        <v>63</v>
      </c>
      <c r="BN606" s="11">
        <f t="shared" si="265"/>
        <v>55</v>
      </c>
      <c r="BO606" s="11">
        <f t="shared" si="265"/>
        <v>59</v>
      </c>
      <c r="BP606" s="11">
        <f t="shared" si="265"/>
        <v>63</v>
      </c>
      <c r="BQ606" s="11">
        <f t="shared" si="265"/>
        <v>63</v>
      </c>
      <c r="BR606" s="11">
        <f t="shared" si="265"/>
        <v>63</v>
      </c>
      <c r="BS606" s="11">
        <f t="shared" si="265"/>
        <v>63</v>
      </c>
      <c r="BT606" s="11">
        <f t="shared" si="265"/>
        <v>63</v>
      </c>
      <c r="BU606" s="11">
        <f t="shared" si="265"/>
        <v>63</v>
      </c>
      <c r="BV606" s="11">
        <f t="shared" si="265"/>
        <v>63</v>
      </c>
      <c r="BW606" s="11">
        <f t="shared" si="265"/>
        <v>63</v>
      </c>
      <c r="BX606" s="11">
        <f t="shared" si="265"/>
        <v>52</v>
      </c>
      <c r="BY606" s="11">
        <f t="shared" si="265"/>
        <v>60</v>
      </c>
      <c r="BZ606" s="11">
        <f t="shared" si="265"/>
        <v>34</v>
      </c>
      <c r="CA606" s="11">
        <f t="shared" si="265"/>
        <v>63</v>
      </c>
      <c r="CB606" s="11">
        <f t="shared" si="265"/>
        <v>63</v>
      </c>
      <c r="CC606" s="11">
        <f t="shared" si="265"/>
        <v>63</v>
      </c>
      <c r="CD606" s="11">
        <f t="shared" si="265"/>
        <v>59</v>
      </c>
      <c r="CE606" s="11">
        <f t="shared" si="265"/>
        <v>63</v>
      </c>
      <c r="CF606" s="11">
        <f t="shared" si="265"/>
        <v>63</v>
      </c>
      <c r="CG606" s="11">
        <f t="shared" si="265"/>
        <v>63</v>
      </c>
      <c r="CH606" s="11">
        <f t="shared" si="265"/>
        <v>63</v>
      </c>
      <c r="CI606" s="11">
        <f t="shared" si="265"/>
        <v>63</v>
      </c>
      <c r="CJ606" s="11">
        <f t="shared" si="265"/>
        <v>63</v>
      </c>
      <c r="CK606" s="11">
        <f t="shared" si="265"/>
        <v>27</v>
      </c>
      <c r="CL606" s="11">
        <f t="shared" si="265"/>
        <v>50</v>
      </c>
      <c r="CM606" s="24"/>
      <c r="CN606" s="24"/>
      <c r="CO606" s="24"/>
      <c r="CP606" s="24"/>
      <c r="CQ606" s="24"/>
      <c r="CR606" s="24"/>
      <c r="CS606" s="24"/>
      <c r="CT606" s="24"/>
    </row>
    <row r="607" spans="1:98" hidden="1">
      <c r="A607" s="165"/>
      <c r="B607" s="165"/>
      <c r="C607" s="6" t="s">
        <v>333</v>
      </c>
      <c r="D607" s="5"/>
      <c r="E607" s="7"/>
      <c r="F607" s="5"/>
      <c r="G607" s="24"/>
      <c r="H607" s="24"/>
      <c r="I607" s="24"/>
      <c r="J607" s="24"/>
      <c r="K607" s="24"/>
      <c r="L607" s="24"/>
      <c r="M607" s="24"/>
      <c r="N607" s="24"/>
      <c r="O607" s="24"/>
      <c r="P607" s="24"/>
      <c r="Q607" s="24"/>
      <c r="R607" s="24"/>
      <c r="T607" s="24"/>
      <c r="U607" s="24"/>
      <c r="V607" s="24"/>
      <c r="W607" s="24"/>
      <c r="X607" s="24"/>
      <c r="Y607" s="24"/>
      <c r="Z607" s="24"/>
      <c r="AA607" s="91"/>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11">
        <f t="shared" ref="BK607:CL607" si="266">COUNTIFS($K$7:$K$521,"Nhận thức",BK$7:BK$521,"1")</f>
        <v>2</v>
      </c>
      <c r="BL607" s="11">
        <f t="shared" si="266"/>
        <v>1</v>
      </c>
      <c r="BM607" s="11">
        <f t="shared" si="266"/>
        <v>1</v>
      </c>
      <c r="BN607" s="11">
        <f t="shared" si="266"/>
        <v>9</v>
      </c>
      <c r="BO607" s="11">
        <f t="shared" si="266"/>
        <v>5</v>
      </c>
      <c r="BP607" s="11">
        <f t="shared" si="266"/>
        <v>1</v>
      </c>
      <c r="BQ607" s="11">
        <f t="shared" si="266"/>
        <v>1</v>
      </c>
      <c r="BR607" s="11">
        <f t="shared" si="266"/>
        <v>1</v>
      </c>
      <c r="BS607" s="11">
        <f t="shared" si="266"/>
        <v>1</v>
      </c>
      <c r="BT607" s="11">
        <f t="shared" si="266"/>
        <v>1</v>
      </c>
      <c r="BU607" s="11">
        <f t="shared" si="266"/>
        <v>1</v>
      </c>
      <c r="BV607" s="11">
        <f t="shared" si="266"/>
        <v>1</v>
      </c>
      <c r="BW607" s="11">
        <f t="shared" si="266"/>
        <v>1</v>
      </c>
      <c r="BX607" s="11">
        <f t="shared" si="266"/>
        <v>12</v>
      </c>
      <c r="BY607" s="11">
        <f t="shared" si="266"/>
        <v>4</v>
      </c>
      <c r="BZ607" s="11">
        <f t="shared" si="266"/>
        <v>30</v>
      </c>
      <c r="CA607" s="11">
        <f t="shared" si="266"/>
        <v>1</v>
      </c>
      <c r="CB607" s="11">
        <f t="shared" si="266"/>
        <v>1</v>
      </c>
      <c r="CC607" s="11">
        <f t="shared" si="266"/>
        <v>1</v>
      </c>
      <c r="CD607" s="11">
        <f t="shared" si="266"/>
        <v>5</v>
      </c>
      <c r="CE607" s="11">
        <f t="shared" si="266"/>
        <v>1</v>
      </c>
      <c r="CF607" s="11">
        <f t="shared" si="266"/>
        <v>1</v>
      </c>
      <c r="CG607" s="11">
        <f t="shared" si="266"/>
        <v>1</v>
      </c>
      <c r="CH607" s="11">
        <f t="shared" si="266"/>
        <v>1</v>
      </c>
      <c r="CI607" s="11">
        <f t="shared" si="266"/>
        <v>1</v>
      </c>
      <c r="CJ607" s="11">
        <f t="shared" si="266"/>
        <v>1</v>
      </c>
      <c r="CK607" s="11">
        <f t="shared" si="266"/>
        <v>37</v>
      </c>
      <c r="CL607" s="11">
        <f t="shared" si="266"/>
        <v>14</v>
      </c>
      <c r="CM607" s="24"/>
      <c r="CN607" s="24"/>
      <c r="CO607" s="24"/>
      <c r="CP607" s="24"/>
      <c r="CQ607" s="24"/>
      <c r="CR607" s="24"/>
      <c r="CS607" s="24"/>
      <c r="CT607" s="24"/>
    </row>
    <row r="608" spans="1:98" hidden="1">
      <c r="A608" s="165"/>
      <c r="B608" s="165"/>
      <c r="C608" s="6" t="s">
        <v>334</v>
      </c>
      <c r="D608" s="5"/>
      <c r="E608" s="7"/>
      <c r="F608" s="5"/>
      <c r="G608" s="24"/>
      <c r="H608" s="24"/>
      <c r="I608" s="24"/>
      <c r="J608" s="24"/>
      <c r="K608" s="24"/>
      <c r="L608" s="24"/>
      <c r="M608" s="24"/>
      <c r="N608" s="24"/>
      <c r="O608" s="24"/>
      <c r="P608" s="24"/>
      <c r="Q608" s="24"/>
      <c r="R608" s="24"/>
      <c r="T608" s="24"/>
      <c r="U608" s="24"/>
      <c r="V608" s="24"/>
      <c r="W608" s="24"/>
      <c r="X608" s="24"/>
      <c r="Y608" s="24"/>
      <c r="Z608" s="24"/>
      <c r="AA608" s="91"/>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11">
        <f t="shared" ref="BK608:CL608" si="267">COUNTIFS($K$7:$K$521,"Nhận thức",BK$7:BK$521,"0")</f>
        <v>0</v>
      </c>
      <c r="BL608" s="11">
        <f t="shared" si="267"/>
        <v>0</v>
      </c>
      <c r="BM608" s="11">
        <f t="shared" si="267"/>
        <v>0</v>
      </c>
      <c r="BN608" s="11">
        <f t="shared" si="267"/>
        <v>0</v>
      </c>
      <c r="BO608" s="11">
        <f t="shared" si="267"/>
        <v>0</v>
      </c>
      <c r="BP608" s="11">
        <f t="shared" si="267"/>
        <v>0</v>
      </c>
      <c r="BQ608" s="11">
        <f t="shared" si="267"/>
        <v>0</v>
      </c>
      <c r="BR608" s="11">
        <f t="shared" si="267"/>
        <v>0</v>
      </c>
      <c r="BS608" s="11">
        <f t="shared" si="267"/>
        <v>0</v>
      </c>
      <c r="BT608" s="11">
        <f t="shared" si="267"/>
        <v>0</v>
      </c>
      <c r="BU608" s="11">
        <f t="shared" si="267"/>
        <v>0</v>
      </c>
      <c r="BV608" s="11">
        <f t="shared" si="267"/>
        <v>0</v>
      </c>
      <c r="BW608" s="11">
        <f t="shared" si="267"/>
        <v>0</v>
      </c>
      <c r="BX608" s="11">
        <f t="shared" si="267"/>
        <v>0</v>
      </c>
      <c r="BY608" s="11">
        <f t="shared" si="267"/>
        <v>0</v>
      </c>
      <c r="BZ608" s="11">
        <f t="shared" si="267"/>
        <v>0</v>
      </c>
      <c r="CA608" s="11">
        <f t="shared" si="267"/>
        <v>0</v>
      </c>
      <c r="CB608" s="11">
        <f t="shared" si="267"/>
        <v>0</v>
      </c>
      <c r="CC608" s="11">
        <f t="shared" si="267"/>
        <v>0</v>
      </c>
      <c r="CD608" s="11">
        <f t="shared" si="267"/>
        <v>0</v>
      </c>
      <c r="CE608" s="11">
        <f t="shared" si="267"/>
        <v>0</v>
      </c>
      <c r="CF608" s="11">
        <f t="shared" si="267"/>
        <v>0</v>
      </c>
      <c r="CG608" s="11">
        <f t="shared" si="267"/>
        <v>0</v>
      </c>
      <c r="CH608" s="11">
        <f t="shared" si="267"/>
        <v>0</v>
      </c>
      <c r="CI608" s="11">
        <f t="shared" si="267"/>
        <v>0</v>
      </c>
      <c r="CJ608" s="11">
        <f t="shared" si="267"/>
        <v>0</v>
      </c>
      <c r="CK608" s="11">
        <f t="shared" si="267"/>
        <v>0</v>
      </c>
      <c r="CL608" s="11">
        <f t="shared" si="267"/>
        <v>0</v>
      </c>
      <c r="CM608" s="24"/>
      <c r="CN608" s="24"/>
      <c r="CO608" s="24"/>
      <c r="CP608" s="24"/>
      <c r="CQ608" s="24"/>
      <c r="CR608" s="24"/>
      <c r="CS608" s="24"/>
      <c r="CT608" s="24"/>
    </row>
    <row r="609" spans="1:98" hidden="1">
      <c r="A609" s="165"/>
      <c r="B609" s="165"/>
      <c r="C609" s="166" t="s">
        <v>343</v>
      </c>
      <c r="D609" s="5"/>
      <c r="E609" s="7"/>
      <c r="F609" s="5"/>
      <c r="G609" s="24"/>
      <c r="H609" s="24"/>
      <c r="I609" s="24"/>
      <c r="J609" s="24"/>
      <c r="K609" s="24"/>
      <c r="L609" s="24"/>
      <c r="M609" s="24"/>
      <c r="N609" s="24"/>
      <c r="O609" s="24"/>
      <c r="P609" s="24"/>
      <c r="Q609" s="24"/>
      <c r="R609" s="24"/>
      <c r="T609" s="24"/>
      <c r="U609" s="24"/>
      <c r="V609" s="24"/>
      <c r="W609" s="24"/>
      <c r="X609" s="24"/>
      <c r="Y609" s="24"/>
      <c r="Z609" s="24"/>
      <c r="AA609" s="91"/>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12">
        <f t="shared" ref="BK609:CL609" si="268">(((BK606*2)+(BK607*1)+(BK608*0)))/(BK606+BK607+BK608)</f>
        <v>1.96875</v>
      </c>
      <c r="BL609" s="12">
        <f t="shared" si="268"/>
        <v>1.984375</v>
      </c>
      <c r="BM609" s="12">
        <f t="shared" si="268"/>
        <v>1.984375</v>
      </c>
      <c r="BN609" s="12">
        <f t="shared" si="268"/>
        <v>1.859375</v>
      </c>
      <c r="BO609" s="12">
        <f t="shared" si="268"/>
        <v>1.921875</v>
      </c>
      <c r="BP609" s="12">
        <f t="shared" si="268"/>
        <v>1.984375</v>
      </c>
      <c r="BQ609" s="12">
        <f t="shared" si="268"/>
        <v>1.984375</v>
      </c>
      <c r="BR609" s="12">
        <f t="shared" si="268"/>
        <v>1.984375</v>
      </c>
      <c r="BS609" s="12">
        <f t="shared" si="268"/>
        <v>1.984375</v>
      </c>
      <c r="BT609" s="12">
        <f t="shared" si="268"/>
        <v>1.984375</v>
      </c>
      <c r="BU609" s="12">
        <f t="shared" si="268"/>
        <v>1.984375</v>
      </c>
      <c r="BV609" s="12">
        <f t="shared" si="268"/>
        <v>1.984375</v>
      </c>
      <c r="BW609" s="12">
        <f t="shared" si="268"/>
        <v>1.984375</v>
      </c>
      <c r="BX609" s="12">
        <f t="shared" si="268"/>
        <v>1.8125</v>
      </c>
      <c r="BY609" s="12">
        <f t="shared" si="268"/>
        <v>1.9375</v>
      </c>
      <c r="BZ609" s="12">
        <f t="shared" si="268"/>
        <v>1.53125</v>
      </c>
      <c r="CA609" s="12">
        <f t="shared" si="268"/>
        <v>1.984375</v>
      </c>
      <c r="CB609" s="12">
        <f t="shared" si="268"/>
        <v>1.984375</v>
      </c>
      <c r="CC609" s="12">
        <f t="shared" si="268"/>
        <v>1.984375</v>
      </c>
      <c r="CD609" s="12">
        <f t="shared" si="268"/>
        <v>1.921875</v>
      </c>
      <c r="CE609" s="12">
        <f t="shared" si="268"/>
        <v>1.984375</v>
      </c>
      <c r="CF609" s="12">
        <f t="shared" si="268"/>
        <v>1.984375</v>
      </c>
      <c r="CG609" s="12">
        <f t="shared" si="268"/>
        <v>1.984375</v>
      </c>
      <c r="CH609" s="12">
        <f t="shared" si="268"/>
        <v>1.984375</v>
      </c>
      <c r="CI609" s="12">
        <f t="shared" si="268"/>
        <v>1.984375</v>
      </c>
      <c r="CJ609" s="12">
        <f t="shared" si="268"/>
        <v>1.984375</v>
      </c>
      <c r="CK609" s="12">
        <f t="shared" si="268"/>
        <v>1.421875</v>
      </c>
      <c r="CL609" s="12">
        <f t="shared" si="268"/>
        <v>1.78125</v>
      </c>
      <c r="CM609" s="162">
        <f>COUNTIF($BK610:$CL610,"Đ")</f>
        <v>26</v>
      </c>
      <c r="CN609" s="161">
        <f>CM609/COUNTA($BK610:$CL610)</f>
        <v>0.9285714285714286</v>
      </c>
      <c r="CO609" s="162">
        <f>COUNTIF($BK610:$CL610,"CCG")</f>
        <v>2</v>
      </c>
      <c r="CP609" s="161">
        <f>CO609/COUNTA($BK610:$CL610)</f>
        <v>7.1428571428571425E-2</v>
      </c>
      <c r="CQ609" s="162">
        <f>COUNTIF($BK610:$CL610,"CĐ")</f>
        <v>0</v>
      </c>
      <c r="CR609" s="161">
        <f>CQ609/COUNTA($BK610:$CL610)</f>
        <v>0</v>
      </c>
      <c r="CS609" s="160">
        <f>(((CM609*2)+(CO609*1)+(CQ609*0)))/(CM609+CO609+CQ609)</f>
        <v>1.9285714285714286</v>
      </c>
      <c r="CT609" s="160" t="str">
        <f>IF(CS609&gt;=1.6,"Đạt mục tiêu",IF(CS609&gt;=1,"Cần cố gắng","Chưa đạt"))</f>
        <v>Đạt mục tiêu</v>
      </c>
    </row>
    <row r="610" spans="1:98" hidden="1">
      <c r="A610" s="165"/>
      <c r="B610" s="165"/>
      <c r="C610" s="166"/>
      <c r="D610" s="5"/>
      <c r="E610" s="7"/>
      <c r="F610" s="5"/>
      <c r="G610" s="24"/>
      <c r="H610" s="24"/>
      <c r="I610" s="24"/>
      <c r="J610" s="24"/>
      <c r="K610" s="24"/>
      <c r="L610" s="24"/>
      <c r="M610" s="24"/>
      <c r="N610" s="24"/>
      <c r="O610" s="24"/>
      <c r="P610" s="24"/>
      <c r="Q610" s="24"/>
      <c r="R610" s="24"/>
      <c r="T610" s="24"/>
      <c r="U610" s="24"/>
      <c r="V610" s="24"/>
      <c r="W610" s="24"/>
      <c r="X610" s="24"/>
      <c r="Y610" s="24"/>
      <c r="Z610" s="24"/>
      <c r="AA610" s="91"/>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12" t="str">
        <f>IF(BK609&lt;1,"CĐ",IF(BK609&lt;1.6,"CCG","Đ"))</f>
        <v>Đ</v>
      </c>
      <c r="BL610" s="12" t="str">
        <f t="shared" ref="BL610:CL610" si="269">IF(BL609&lt;1,"CĐ",IF(BL609&lt;1.6,"CCG","Đ"))</f>
        <v>Đ</v>
      </c>
      <c r="BM610" s="12" t="str">
        <f t="shared" si="269"/>
        <v>Đ</v>
      </c>
      <c r="BN610" s="12" t="str">
        <f t="shared" si="269"/>
        <v>Đ</v>
      </c>
      <c r="BO610" s="12" t="str">
        <f t="shared" si="269"/>
        <v>Đ</v>
      </c>
      <c r="BP610" s="12" t="str">
        <f t="shared" si="269"/>
        <v>Đ</v>
      </c>
      <c r="BQ610" s="12" t="str">
        <f t="shared" si="269"/>
        <v>Đ</v>
      </c>
      <c r="BR610" s="12" t="str">
        <f t="shared" si="269"/>
        <v>Đ</v>
      </c>
      <c r="BS610" s="12" t="str">
        <f t="shared" si="269"/>
        <v>Đ</v>
      </c>
      <c r="BT610" s="12" t="str">
        <f t="shared" si="269"/>
        <v>Đ</v>
      </c>
      <c r="BU610" s="12" t="str">
        <f t="shared" si="269"/>
        <v>Đ</v>
      </c>
      <c r="BV610" s="12" t="str">
        <f t="shared" si="269"/>
        <v>Đ</v>
      </c>
      <c r="BW610" s="12" t="str">
        <f t="shared" si="269"/>
        <v>Đ</v>
      </c>
      <c r="BX610" s="12" t="str">
        <f t="shared" si="269"/>
        <v>Đ</v>
      </c>
      <c r="BY610" s="12" t="str">
        <f t="shared" si="269"/>
        <v>Đ</v>
      </c>
      <c r="BZ610" s="12" t="str">
        <f t="shared" si="269"/>
        <v>CCG</v>
      </c>
      <c r="CA610" s="12" t="str">
        <f t="shared" si="269"/>
        <v>Đ</v>
      </c>
      <c r="CB610" s="12" t="str">
        <f t="shared" si="269"/>
        <v>Đ</v>
      </c>
      <c r="CC610" s="12" t="str">
        <f t="shared" si="269"/>
        <v>Đ</v>
      </c>
      <c r="CD610" s="12" t="str">
        <f t="shared" si="269"/>
        <v>Đ</v>
      </c>
      <c r="CE610" s="12" t="str">
        <f t="shared" si="269"/>
        <v>Đ</v>
      </c>
      <c r="CF610" s="12" t="str">
        <f t="shared" si="269"/>
        <v>Đ</v>
      </c>
      <c r="CG610" s="12" t="str">
        <f t="shared" si="269"/>
        <v>Đ</v>
      </c>
      <c r="CH610" s="12" t="str">
        <f t="shared" si="269"/>
        <v>Đ</v>
      </c>
      <c r="CI610" s="12" t="str">
        <f t="shared" si="269"/>
        <v>Đ</v>
      </c>
      <c r="CJ610" s="12" t="str">
        <f t="shared" si="269"/>
        <v>Đ</v>
      </c>
      <c r="CK610" s="12" t="str">
        <f t="shared" si="269"/>
        <v>CCG</v>
      </c>
      <c r="CL610" s="12" t="str">
        <f t="shared" si="269"/>
        <v>Đ</v>
      </c>
      <c r="CM610" s="162"/>
      <c r="CN610" s="161"/>
      <c r="CO610" s="162"/>
      <c r="CP610" s="161"/>
      <c r="CQ610" s="162"/>
      <c r="CR610" s="161"/>
      <c r="CS610" s="160"/>
      <c r="CT610" s="160"/>
    </row>
    <row r="611" spans="1:98" hidden="1">
      <c r="A611" s="165"/>
      <c r="B611" s="163" t="s">
        <v>344</v>
      </c>
      <c r="C611" s="25" t="s">
        <v>332</v>
      </c>
      <c r="D611" s="9"/>
      <c r="E611" s="8"/>
      <c r="F611" s="9"/>
      <c r="G611" s="23"/>
      <c r="H611" s="23"/>
      <c r="I611" s="23"/>
      <c r="J611" s="23"/>
      <c r="K611" s="23"/>
      <c r="L611" s="23"/>
      <c r="M611" s="23"/>
      <c r="N611" s="23"/>
      <c r="O611" s="23"/>
      <c r="P611" s="23"/>
      <c r="Q611" s="23"/>
      <c r="R611" s="23"/>
      <c r="T611" s="23"/>
      <c r="U611" s="23"/>
      <c r="V611" s="23"/>
      <c r="W611" s="23"/>
      <c r="X611" s="23"/>
      <c r="Y611" s="23"/>
      <c r="Z611" s="23"/>
      <c r="AA611" s="91"/>
      <c r="AB611" s="23"/>
      <c r="AC611" s="23"/>
      <c r="AD611" s="23"/>
      <c r="AE611" s="23"/>
      <c r="AF611" s="23"/>
      <c r="AG611" s="23"/>
      <c r="AH611" s="23"/>
      <c r="AI611" s="23"/>
      <c r="AJ611" s="23"/>
      <c r="AK611" s="23"/>
      <c r="AL611" s="23"/>
      <c r="AM611" s="23"/>
      <c r="AN611" s="23"/>
      <c r="AO611" s="23"/>
      <c r="AP611" s="23"/>
      <c r="AQ611" s="23"/>
      <c r="AR611" s="23"/>
      <c r="AS611" s="23"/>
      <c r="AT611" s="24"/>
      <c r="AU611" s="23"/>
      <c r="AV611" s="23"/>
      <c r="AW611" s="23"/>
      <c r="AX611" s="23"/>
      <c r="AY611" s="23"/>
      <c r="AZ611" s="23"/>
      <c r="BA611" s="23"/>
      <c r="BB611" s="23"/>
      <c r="BC611" s="23"/>
      <c r="BD611" s="23"/>
      <c r="BE611" s="23"/>
      <c r="BF611" s="23"/>
      <c r="BG611" s="23"/>
      <c r="BH611" s="23"/>
      <c r="BI611" s="23"/>
      <c r="BJ611" s="23"/>
      <c r="BK611" s="15">
        <f t="shared" ref="BK611:CL611" si="270">COUNTIFS($K$7:$K$521,"Ngôn ngữ",BK$7:BK$521,"2")</f>
        <v>93</v>
      </c>
      <c r="BL611" s="15">
        <f t="shared" si="270"/>
        <v>93</v>
      </c>
      <c r="BM611" s="15">
        <f t="shared" si="270"/>
        <v>93</v>
      </c>
      <c r="BN611" s="15">
        <f t="shared" si="270"/>
        <v>70</v>
      </c>
      <c r="BO611" s="15">
        <f t="shared" si="270"/>
        <v>88</v>
      </c>
      <c r="BP611" s="15">
        <f t="shared" si="270"/>
        <v>92</v>
      </c>
      <c r="BQ611" s="15">
        <f t="shared" si="270"/>
        <v>92</v>
      </c>
      <c r="BR611" s="15">
        <f t="shared" si="270"/>
        <v>93</v>
      </c>
      <c r="BS611" s="15">
        <f t="shared" si="270"/>
        <v>92</v>
      </c>
      <c r="BT611" s="15">
        <f t="shared" si="270"/>
        <v>93</v>
      </c>
      <c r="BU611" s="15">
        <f t="shared" si="270"/>
        <v>93</v>
      </c>
      <c r="BV611" s="15">
        <f t="shared" si="270"/>
        <v>93</v>
      </c>
      <c r="BW611" s="15">
        <f t="shared" si="270"/>
        <v>93</v>
      </c>
      <c r="BX611" s="15">
        <f t="shared" si="270"/>
        <v>82</v>
      </c>
      <c r="BY611" s="15">
        <f t="shared" si="270"/>
        <v>91</v>
      </c>
      <c r="BZ611" s="15">
        <f t="shared" si="270"/>
        <v>54</v>
      </c>
      <c r="CA611" s="15">
        <f t="shared" si="270"/>
        <v>93</v>
      </c>
      <c r="CB611" s="15">
        <f t="shared" si="270"/>
        <v>93</v>
      </c>
      <c r="CC611" s="15">
        <f t="shared" si="270"/>
        <v>89</v>
      </c>
      <c r="CD611" s="15">
        <f t="shared" si="270"/>
        <v>74</v>
      </c>
      <c r="CE611" s="15">
        <f t="shared" si="270"/>
        <v>88</v>
      </c>
      <c r="CF611" s="15">
        <f t="shared" si="270"/>
        <v>93</v>
      </c>
      <c r="CG611" s="15">
        <f t="shared" si="270"/>
        <v>93</v>
      </c>
      <c r="CH611" s="15">
        <f t="shared" si="270"/>
        <v>93</v>
      </c>
      <c r="CI611" s="15">
        <f t="shared" si="270"/>
        <v>93</v>
      </c>
      <c r="CJ611" s="15">
        <f t="shared" si="270"/>
        <v>91</v>
      </c>
      <c r="CK611" s="15">
        <f t="shared" si="270"/>
        <v>45</v>
      </c>
      <c r="CL611" s="15">
        <f t="shared" si="270"/>
        <v>78</v>
      </c>
      <c r="CM611" s="23"/>
      <c r="CN611" s="23"/>
      <c r="CO611" s="23"/>
      <c r="CP611" s="23"/>
      <c r="CQ611" s="23"/>
      <c r="CR611" s="23"/>
      <c r="CS611" s="23"/>
      <c r="CT611" s="23"/>
    </row>
    <row r="612" spans="1:98" hidden="1">
      <c r="A612" s="165"/>
      <c r="B612" s="163"/>
      <c r="C612" s="25" t="s">
        <v>333</v>
      </c>
      <c r="D612" s="9"/>
      <c r="E612" s="8"/>
      <c r="F612" s="9"/>
      <c r="G612" s="23"/>
      <c r="H612" s="23"/>
      <c r="I612" s="23"/>
      <c r="J612" s="23"/>
      <c r="K612" s="23"/>
      <c r="L612" s="23"/>
      <c r="M612" s="23"/>
      <c r="N612" s="23"/>
      <c r="O612" s="23"/>
      <c r="P612" s="23"/>
      <c r="Q612" s="23"/>
      <c r="R612" s="23"/>
      <c r="T612" s="23"/>
      <c r="U612" s="23"/>
      <c r="V612" s="23"/>
      <c r="W612" s="23"/>
      <c r="X612" s="23"/>
      <c r="Y612" s="23"/>
      <c r="Z612" s="23"/>
      <c r="AA612" s="91"/>
      <c r="AB612" s="23"/>
      <c r="AC612" s="23"/>
      <c r="AD612" s="23"/>
      <c r="AE612" s="23"/>
      <c r="AF612" s="23"/>
      <c r="AG612" s="23"/>
      <c r="AH612" s="23"/>
      <c r="AI612" s="23"/>
      <c r="AJ612" s="23"/>
      <c r="AK612" s="23"/>
      <c r="AL612" s="23"/>
      <c r="AM612" s="23"/>
      <c r="AN612" s="23"/>
      <c r="AO612" s="23"/>
      <c r="AP612" s="23"/>
      <c r="AQ612" s="23"/>
      <c r="AR612" s="23"/>
      <c r="AS612" s="23"/>
      <c r="AT612" s="24"/>
      <c r="AU612" s="23"/>
      <c r="AV612" s="23"/>
      <c r="AW612" s="23"/>
      <c r="AX612" s="23"/>
      <c r="AY612" s="23"/>
      <c r="AZ612" s="23"/>
      <c r="BA612" s="23"/>
      <c r="BB612" s="23"/>
      <c r="BC612" s="23"/>
      <c r="BD612" s="23"/>
      <c r="BE612" s="23"/>
      <c r="BF612" s="23"/>
      <c r="BG612" s="23"/>
      <c r="BH612" s="23"/>
      <c r="BI612" s="23"/>
      <c r="BJ612" s="23"/>
      <c r="BK612" s="15">
        <f t="shared" ref="BK612:CL612" si="271">COUNTIFS($K$7:$K$521,"Ngôn ngữ",BK$7:BK$521,"1")</f>
        <v>1</v>
      </c>
      <c r="BL612" s="15">
        <f t="shared" si="271"/>
        <v>1</v>
      </c>
      <c r="BM612" s="15">
        <f t="shared" si="271"/>
        <v>1</v>
      </c>
      <c r="BN612" s="15">
        <f t="shared" si="271"/>
        <v>24</v>
      </c>
      <c r="BO612" s="15">
        <f t="shared" si="271"/>
        <v>6</v>
      </c>
      <c r="BP612" s="15">
        <f t="shared" si="271"/>
        <v>2</v>
      </c>
      <c r="BQ612" s="15">
        <f t="shared" si="271"/>
        <v>2</v>
      </c>
      <c r="BR612" s="15">
        <f t="shared" si="271"/>
        <v>1</v>
      </c>
      <c r="BS612" s="15">
        <f t="shared" si="271"/>
        <v>2</v>
      </c>
      <c r="BT612" s="15">
        <f t="shared" si="271"/>
        <v>1</v>
      </c>
      <c r="BU612" s="15">
        <f t="shared" si="271"/>
        <v>1</v>
      </c>
      <c r="BV612" s="15">
        <f t="shared" si="271"/>
        <v>1</v>
      </c>
      <c r="BW612" s="15">
        <f t="shared" si="271"/>
        <v>1</v>
      </c>
      <c r="BX612" s="15">
        <f t="shared" si="271"/>
        <v>12</v>
      </c>
      <c r="BY612" s="15">
        <f t="shared" si="271"/>
        <v>3</v>
      </c>
      <c r="BZ612" s="15">
        <f t="shared" si="271"/>
        <v>40</v>
      </c>
      <c r="CA612" s="15">
        <f t="shared" si="271"/>
        <v>1</v>
      </c>
      <c r="CB612" s="15">
        <f t="shared" si="271"/>
        <v>1</v>
      </c>
      <c r="CC612" s="15">
        <f t="shared" si="271"/>
        <v>5</v>
      </c>
      <c r="CD612" s="15">
        <f t="shared" si="271"/>
        <v>20</v>
      </c>
      <c r="CE612" s="15">
        <f t="shared" si="271"/>
        <v>6</v>
      </c>
      <c r="CF612" s="15">
        <f t="shared" si="271"/>
        <v>1</v>
      </c>
      <c r="CG612" s="15">
        <f t="shared" si="271"/>
        <v>1</v>
      </c>
      <c r="CH612" s="15">
        <f t="shared" si="271"/>
        <v>1</v>
      </c>
      <c r="CI612" s="15">
        <f t="shared" si="271"/>
        <v>1</v>
      </c>
      <c r="CJ612" s="15">
        <f t="shared" si="271"/>
        <v>3</v>
      </c>
      <c r="CK612" s="15">
        <f t="shared" si="271"/>
        <v>49</v>
      </c>
      <c r="CL612" s="15">
        <f t="shared" si="271"/>
        <v>16</v>
      </c>
      <c r="CM612" s="23"/>
      <c r="CN612" s="23"/>
      <c r="CO612" s="23"/>
      <c r="CP612" s="23"/>
      <c r="CQ612" s="23"/>
      <c r="CR612" s="23"/>
      <c r="CS612" s="23"/>
      <c r="CT612" s="23"/>
    </row>
    <row r="613" spans="1:98" hidden="1">
      <c r="A613" s="165"/>
      <c r="B613" s="163"/>
      <c r="C613" s="25" t="s">
        <v>334</v>
      </c>
      <c r="D613" s="9"/>
      <c r="E613" s="8"/>
      <c r="F613" s="9"/>
      <c r="G613" s="23"/>
      <c r="H613" s="23"/>
      <c r="I613" s="23"/>
      <c r="J613" s="23"/>
      <c r="K613" s="23"/>
      <c r="L613" s="23"/>
      <c r="M613" s="23"/>
      <c r="N613" s="23"/>
      <c r="O613" s="23"/>
      <c r="P613" s="23"/>
      <c r="Q613" s="23"/>
      <c r="R613" s="23"/>
      <c r="T613" s="23"/>
      <c r="U613" s="23"/>
      <c r="V613" s="23"/>
      <c r="W613" s="23"/>
      <c r="X613" s="23"/>
      <c r="Y613" s="23"/>
      <c r="Z613" s="23"/>
      <c r="AA613" s="91"/>
      <c r="AB613" s="23"/>
      <c r="AC613" s="23"/>
      <c r="AD613" s="23"/>
      <c r="AE613" s="23"/>
      <c r="AF613" s="23"/>
      <c r="AG613" s="23"/>
      <c r="AH613" s="23"/>
      <c r="AI613" s="23"/>
      <c r="AJ613" s="23"/>
      <c r="AK613" s="23"/>
      <c r="AL613" s="23"/>
      <c r="AM613" s="23"/>
      <c r="AN613" s="23"/>
      <c r="AO613" s="23"/>
      <c r="AP613" s="23"/>
      <c r="AQ613" s="23"/>
      <c r="AR613" s="23"/>
      <c r="AS613" s="23"/>
      <c r="AT613" s="24"/>
      <c r="AU613" s="23"/>
      <c r="AV613" s="23"/>
      <c r="AW613" s="23"/>
      <c r="AX613" s="23"/>
      <c r="AY613" s="23"/>
      <c r="AZ613" s="23"/>
      <c r="BA613" s="23"/>
      <c r="BB613" s="23"/>
      <c r="BC613" s="23"/>
      <c r="BD613" s="23"/>
      <c r="BE613" s="23"/>
      <c r="BF613" s="23"/>
      <c r="BG613" s="23"/>
      <c r="BH613" s="23"/>
      <c r="BI613" s="23"/>
      <c r="BJ613" s="23"/>
      <c r="BK613" s="15">
        <f t="shared" ref="BK613:CL613" si="272">COUNTIFS($K$7:$K$521,"Ngôn ngữ",BK$7:BK$521,"0")</f>
        <v>0</v>
      </c>
      <c r="BL613" s="15">
        <f t="shared" si="272"/>
        <v>0</v>
      </c>
      <c r="BM613" s="15">
        <f t="shared" si="272"/>
        <v>0</v>
      </c>
      <c r="BN613" s="15">
        <f t="shared" si="272"/>
        <v>0</v>
      </c>
      <c r="BO613" s="15">
        <f t="shared" si="272"/>
        <v>0</v>
      </c>
      <c r="BP613" s="15">
        <f t="shared" si="272"/>
        <v>0</v>
      </c>
      <c r="BQ613" s="15">
        <f t="shared" si="272"/>
        <v>0</v>
      </c>
      <c r="BR613" s="15">
        <f t="shared" si="272"/>
        <v>0</v>
      </c>
      <c r="BS613" s="15">
        <f t="shared" si="272"/>
        <v>0</v>
      </c>
      <c r="BT613" s="15">
        <f t="shared" si="272"/>
        <v>0</v>
      </c>
      <c r="BU613" s="15">
        <f t="shared" si="272"/>
        <v>0</v>
      </c>
      <c r="BV613" s="15">
        <f t="shared" si="272"/>
        <v>0</v>
      </c>
      <c r="BW613" s="15">
        <f t="shared" si="272"/>
        <v>0</v>
      </c>
      <c r="BX613" s="15">
        <f t="shared" si="272"/>
        <v>0</v>
      </c>
      <c r="BY613" s="15">
        <f t="shared" si="272"/>
        <v>0</v>
      </c>
      <c r="BZ613" s="15">
        <f t="shared" si="272"/>
        <v>0</v>
      </c>
      <c r="CA613" s="15">
        <f t="shared" si="272"/>
        <v>0</v>
      </c>
      <c r="CB613" s="15">
        <f t="shared" si="272"/>
        <v>0</v>
      </c>
      <c r="CC613" s="15">
        <f t="shared" si="272"/>
        <v>0</v>
      </c>
      <c r="CD613" s="15">
        <f t="shared" si="272"/>
        <v>0</v>
      </c>
      <c r="CE613" s="15">
        <f t="shared" si="272"/>
        <v>0</v>
      </c>
      <c r="CF613" s="15">
        <f t="shared" si="272"/>
        <v>0</v>
      </c>
      <c r="CG613" s="15">
        <f t="shared" si="272"/>
        <v>0</v>
      </c>
      <c r="CH613" s="15">
        <f t="shared" si="272"/>
        <v>0</v>
      </c>
      <c r="CI613" s="15">
        <f t="shared" si="272"/>
        <v>0</v>
      </c>
      <c r="CJ613" s="15">
        <f t="shared" si="272"/>
        <v>0</v>
      </c>
      <c r="CK613" s="15">
        <f t="shared" si="272"/>
        <v>0</v>
      </c>
      <c r="CL613" s="15">
        <f t="shared" si="272"/>
        <v>0</v>
      </c>
      <c r="CM613" s="23"/>
      <c r="CN613" s="23"/>
      <c r="CO613" s="23"/>
      <c r="CP613" s="23"/>
      <c r="CQ613" s="23"/>
      <c r="CR613" s="23"/>
      <c r="CS613" s="23"/>
      <c r="CT613" s="23"/>
    </row>
    <row r="614" spans="1:98" hidden="1">
      <c r="A614" s="165"/>
      <c r="B614" s="163"/>
      <c r="C614" s="164" t="s">
        <v>345</v>
      </c>
      <c r="D614" s="9"/>
      <c r="E614" s="8"/>
      <c r="F614" s="9"/>
      <c r="G614" s="23"/>
      <c r="H614" s="23"/>
      <c r="I614" s="23"/>
      <c r="J614" s="23"/>
      <c r="K614" s="23"/>
      <c r="L614" s="23"/>
      <c r="M614" s="23"/>
      <c r="N614" s="23"/>
      <c r="O614" s="23"/>
      <c r="P614" s="23"/>
      <c r="Q614" s="23"/>
      <c r="R614" s="23"/>
      <c r="T614" s="23"/>
      <c r="U614" s="23"/>
      <c r="V614" s="23"/>
      <c r="W614" s="23"/>
      <c r="X614" s="23"/>
      <c r="Y614" s="23"/>
      <c r="Z614" s="23"/>
      <c r="AA614" s="91"/>
      <c r="AB614" s="23"/>
      <c r="AC614" s="23"/>
      <c r="AD614" s="23"/>
      <c r="AE614" s="23"/>
      <c r="AF614" s="23"/>
      <c r="AG614" s="23"/>
      <c r="AH614" s="23"/>
      <c r="AI614" s="23"/>
      <c r="AJ614" s="23"/>
      <c r="AK614" s="23"/>
      <c r="AL614" s="23"/>
      <c r="AM614" s="23"/>
      <c r="AN614" s="23"/>
      <c r="AO614" s="23"/>
      <c r="AP614" s="23"/>
      <c r="AQ614" s="23"/>
      <c r="AR614" s="23"/>
      <c r="AS614" s="23"/>
      <c r="AT614" s="24"/>
      <c r="AU614" s="23"/>
      <c r="AV614" s="23"/>
      <c r="AW614" s="23"/>
      <c r="AX614" s="23"/>
      <c r="AY614" s="23"/>
      <c r="AZ614" s="23"/>
      <c r="BA614" s="23"/>
      <c r="BB614" s="23"/>
      <c r="BC614" s="23"/>
      <c r="BD614" s="23"/>
      <c r="BE614" s="23"/>
      <c r="BF614" s="23"/>
      <c r="BG614" s="23"/>
      <c r="BH614" s="23"/>
      <c r="BI614" s="23"/>
      <c r="BJ614" s="23"/>
      <c r="BK614" s="14">
        <f t="shared" ref="BK614:CL614" si="273">(((BK611*2)+(BK612*1)+(BK613*0)))/(BK611+BK612+BK613)</f>
        <v>1.9893617021276595</v>
      </c>
      <c r="BL614" s="14">
        <f t="shared" si="273"/>
        <v>1.9893617021276595</v>
      </c>
      <c r="BM614" s="14">
        <f t="shared" si="273"/>
        <v>1.9893617021276595</v>
      </c>
      <c r="BN614" s="14">
        <f t="shared" si="273"/>
        <v>1.7446808510638299</v>
      </c>
      <c r="BO614" s="14">
        <f t="shared" si="273"/>
        <v>1.9361702127659575</v>
      </c>
      <c r="BP614" s="14">
        <f t="shared" si="273"/>
        <v>1.9787234042553192</v>
      </c>
      <c r="BQ614" s="14">
        <f t="shared" si="273"/>
        <v>1.9787234042553192</v>
      </c>
      <c r="BR614" s="14">
        <f t="shared" si="273"/>
        <v>1.9893617021276595</v>
      </c>
      <c r="BS614" s="14">
        <f t="shared" si="273"/>
        <v>1.9787234042553192</v>
      </c>
      <c r="BT614" s="14">
        <f t="shared" si="273"/>
        <v>1.9893617021276595</v>
      </c>
      <c r="BU614" s="14">
        <f t="shared" si="273"/>
        <v>1.9893617021276595</v>
      </c>
      <c r="BV614" s="14">
        <f t="shared" si="273"/>
        <v>1.9893617021276595</v>
      </c>
      <c r="BW614" s="14">
        <f t="shared" si="273"/>
        <v>1.9893617021276595</v>
      </c>
      <c r="BX614" s="14">
        <f t="shared" si="273"/>
        <v>1.8723404255319149</v>
      </c>
      <c r="BY614" s="14">
        <f t="shared" si="273"/>
        <v>1.9680851063829787</v>
      </c>
      <c r="BZ614" s="14">
        <f t="shared" si="273"/>
        <v>1.574468085106383</v>
      </c>
      <c r="CA614" s="14">
        <f t="shared" si="273"/>
        <v>1.9893617021276595</v>
      </c>
      <c r="CB614" s="14">
        <f t="shared" si="273"/>
        <v>1.9893617021276595</v>
      </c>
      <c r="CC614" s="14">
        <f t="shared" si="273"/>
        <v>1.946808510638298</v>
      </c>
      <c r="CD614" s="14">
        <f t="shared" si="273"/>
        <v>1.7872340425531914</v>
      </c>
      <c r="CE614" s="14">
        <f t="shared" si="273"/>
        <v>1.9361702127659575</v>
      </c>
      <c r="CF614" s="14">
        <f t="shared" si="273"/>
        <v>1.9893617021276595</v>
      </c>
      <c r="CG614" s="14">
        <f t="shared" si="273"/>
        <v>1.9893617021276595</v>
      </c>
      <c r="CH614" s="14">
        <f t="shared" si="273"/>
        <v>1.9893617021276595</v>
      </c>
      <c r="CI614" s="14">
        <f t="shared" si="273"/>
        <v>1.9893617021276595</v>
      </c>
      <c r="CJ614" s="14">
        <f t="shared" si="273"/>
        <v>1.9680851063829787</v>
      </c>
      <c r="CK614" s="14">
        <f t="shared" si="273"/>
        <v>1.4787234042553192</v>
      </c>
      <c r="CL614" s="14">
        <f t="shared" si="273"/>
        <v>1.8297872340425532</v>
      </c>
      <c r="CM614" s="162">
        <f>COUNTIF($BK615:$CL615,"Đ")</f>
        <v>26</v>
      </c>
      <c r="CN614" s="161">
        <f>CM614/COUNTA($BK615:$CL615)</f>
        <v>0.9285714285714286</v>
      </c>
      <c r="CO614" s="162">
        <f>COUNTIF($BK615:$CL615,"CCG")</f>
        <v>2</v>
      </c>
      <c r="CP614" s="161">
        <f>CO614/COUNTA($BK615:$CL615)</f>
        <v>7.1428571428571425E-2</v>
      </c>
      <c r="CQ614" s="162">
        <f>COUNTIF($BK615:$CL615,"CĐ")</f>
        <v>0</v>
      </c>
      <c r="CR614" s="161">
        <f>CQ614/COUNTA($BK615:$CL615)</f>
        <v>0</v>
      </c>
      <c r="CS614" s="160">
        <f>(((CM614*2)+(CO614*1)+(CQ614*0)))/(CM614+CO614+CQ614)</f>
        <v>1.9285714285714286</v>
      </c>
      <c r="CT614" s="160" t="str">
        <f>IF(CS614&gt;=1.6,"Đạt mục tiêu",IF(CS614&gt;=1,"Cần cố gắng","Chưa đạt"))</f>
        <v>Đạt mục tiêu</v>
      </c>
    </row>
    <row r="615" spans="1:98" hidden="1">
      <c r="A615" s="165"/>
      <c r="B615" s="163"/>
      <c r="C615" s="164"/>
      <c r="D615" s="9"/>
      <c r="E615" s="8"/>
      <c r="F615" s="9"/>
      <c r="G615" s="23"/>
      <c r="H615" s="23"/>
      <c r="I615" s="23"/>
      <c r="J615" s="23"/>
      <c r="K615" s="23"/>
      <c r="L615" s="23"/>
      <c r="M615" s="23"/>
      <c r="N615" s="23"/>
      <c r="O615" s="23"/>
      <c r="P615" s="23"/>
      <c r="Q615" s="23"/>
      <c r="R615" s="23"/>
      <c r="T615" s="23"/>
      <c r="U615" s="23"/>
      <c r="V615" s="23"/>
      <c r="W615" s="23"/>
      <c r="X615" s="23"/>
      <c r="Y615" s="23"/>
      <c r="Z615" s="23"/>
      <c r="AA615" s="91"/>
      <c r="AB615" s="23"/>
      <c r="AC615" s="23"/>
      <c r="AD615" s="23"/>
      <c r="AE615" s="23"/>
      <c r="AF615" s="23"/>
      <c r="AG615" s="23"/>
      <c r="AH615" s="23"/>
      <c r="AI615" s="23"/>
      <c r="AJ615" s="23"/>
      <c r="AK615" s="23"/>
      <c r="AL615" s="23"/>
      <c r="AM615" s="23"/>
      <c r="AN615" s="23"/>
      <c r="AO615" s="23"/>
      <c r="AP615" s="23"/>
      <c r="AQ615" s="23"/>
      <c r="AR615" s="23"/>
      <c r="AS615" s="23"/>
      <c r="AT615" s="24"/>
      <c r="AU615" s="23"/>
      <c r="AV615" s="23"/>
      <c r="AW615" s="23"/>
      <c r="AX615" s="23"/>
      <c r="AY615" s="23"/>
      <c r="AZ615" s="23"/>
      <c r="BA615" s="23"/>
      <c r="BB615" s="23"/>
      <c r="BC615" s="23"/>
      <c r="BD615" s="23"/>
      <c r="BE615" s="23"/>
      <c r="BF615" s="23"/>
      <c r="BG615" s="23"/>
      <c r="BH615" s="23"/>
      <c r="BI615" s="23"/>
      <c r="BJ615" s="23"/>
      <c r="BK615" s="14" t="str">
        <f>IF(BK614&lt;1,"CĐ",IF(BK614&lt;1.6,"CCG","Đ"))</f>
        <v>Đ</v>
      </c>
      <c r="BL615" s="14" t="str">
        <f t="shared" ref="BL615:CL615" si="274">IF(BL614&lt;1,"CĐ",IF(BL614&lt;1.6,"CCG","Đ"))</f>
        <v>Đ</v>
      </c>
      <c r="BM615" s="14" t="str">
        <f t="shared" si="274"/>
        <v>Đ</v>
      </c>
      <c r="BN615" s="14" t="str">
        <f t="shared" si="274"/>
        <v>Đ</v>
      </c>
      <c r="BO615" s="14" t="str">
        <f t="shared" si="274"/>
        <v>Đ</v>
      </c>
      <c r="BP615" s="14" t="str">
        <f t="shared" si="274"/>
        <v>Đ</v>
      </c>
      <c r="BQ615" s="14" t="str">
        <f t="shared" si="274"/>
        <v>Đ</v>
      </c>
      <c r="BR615" s="14" t="str">
        <f t="shared" si="274"/>
        <v>Đ</v>
      </c>
      <c r="BS615" s="14" t="str">
        <f t="shared" si="274"/>
        <v>Đ</v>
      </c>
      <c r="BT615" s="14" t="str">
        <f t="shared" si="274"/>
        <v>Đ</v>
      </c>
      <c r="BU615" s="14" t="str">
        <f t="shared" si="274"/>
        <v>Đ</v>
      </c>
      <c r="BV615" s="14" t="str">
        <f t="shared" si="274"/>
        <v>Đ</v>
      </c>
      <c r="BW615" s="14" t="str">
        <f t="shared" si="274"/>
        <v>Đ</v>
      </c>
      <c r="BX615" s="14" t="str">
        <f t="shared" si="274"/>
        <v>Đ</v>
      </c>
      <c r="BY615" s="14" t="str">
        <f t="shared" si="274"/>
        <v>Đ</v>
      </c>
      <c r="BZ615" s="14" t="str">
        <f t="shared" si="274"/>
        <v>CCG</v>
      </c>
      <c r="CA615" s="14" t="str">
        <f t="shared" si="274"/>
        <v>Đ</v>
      </c>
      <c r="CB615" s="14" t="str">
        <f t="shared" si="274"/>
        <v>Đ</v>
      </c>
      <c r="CC615" s="14" t="str">
        <f t="shared" si="274"/>
        <v>Đ</v>
      </c>
      <c r="CD615" s="14" t="str">
        <f t="shared" si="274"/>
        <v>Đ</v>
      </c>
      <c r="CE615" s="14" t="str">
        <f t="shared" si="274"/>
        <v>Đ</v>
      </c>
      <c r="CF615" s="14" t="str">
        <f t="shared" si="274"/>
        <v>Đ</v>
      </c>
      <c r="CG615" s="14" t="str">
        <f t="shared" si="274"/>
        <v>Đ</v>
      </c>
      <c r="CH615" s="14" t="str">
        <f t="shared" si="274"/>
        <v>Đ</v>
      </c>
      <c r="CI615" s="14" t="str">
        <f t="shared" si="274"/>
        <v>Đ</v>
      </c>
      <c r="CJ615" s="14" t="str">
        <f t="shared" si="274"/>
        <v>Đ</v>
      </c>
      <c r="CK615" s="14" t="str">
        <f t="shared" si="274"/>
        <v>CCG</v>
      </c>
      <c r="CL615" s="14" t="str">
        <f t="shared" si="274"/>
        <v>Đ</v>
      </c>
      <c r="CM615" s="162"/>
      <c r="CN615" s="161"/>
      <c r="CO615" s="162"/>
      <c r="CP615" s="161"/>
      <c r="CQ615" s="162"/>
      <c r="CR615" s="161"/>
      <c r="CS615" s="160"/>
      <c r="CT615" s="160"/>
    </row>
    <row r="616" spans="1:98" hidden="1">
      <c r="A616" s="165"/>
      <c r="B616" s="165" t="s">
        <v>372</v>
      </c>
      <c r="C616" s="6" t="s">
        <v>332</v>
      </c>
      <c r="D616" s="5"/>
      <c r="E616" s="7"/>
      <c r="F616" s="5"/>
      <c r="G616" s="24"/>
      <c r="H616" s="24"/>
      <c r="I616" s="24"/>
      <c r="J616" s="24"/>
      <c r="K616" s="24"/>
      <c r="L616" s="24"/>
      <c r="M616" s="24"/>
      <c r="N616" s="24"/>
      <c r="O616" s="24"/>
      <c r="P616" s="24"/>
      <c r="Q616" s="24"/>
      <c r="R616" s="24"/>
      <c r="T616" s="24"/>
      <c r="U616" s="24"/>
      <c r="V616" s="24"/>
      <c r="W616" s="24"/>
      <c r="X616" s="24"/>
      <c r="Y616" s="24"/>
      <c r="Z616" s="24"/>
      <c r="AA616" s="91"/>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11">
        <f t="shared" ref="BK616:CL616" si="275">COUNTIFS($K$7:$K$521,"TCKNXH",BK$7:BK$521,"2")</f>
        <v>42</v>
      </c>
      <c r="BL616" s="11">
        <f t="shared" si="275"/>
        <v>42</v>
      </c>
      <c r="BM616" s="11">
        <f t="shared" si="275"/>
        <v>42</v>
      </c>
      <c r="BN616" s="11">
        <f t="shared" si="275"/>
        <v>40</v>
      </c>
      <c r="BO616" s="11">
        <f t="shared" si="275"/>
        <v>42</v>
      </c>
      <c r="BP616" s="11">
        <f t="shared" si="275"/>
        <v>42</v>
      </c>
      <c r="BQ616" s="11">
        <f t="shared" si="275"/>
        <v>42</v>
      </c>
      <c r="BR616" s="11">
        <f t="shared" si="275"/>
        <v>42</v>
      </c>
      <c r="BS616" s="11">
        <f t="shared" si="275"/>
        <v>42</v>
      </c>
      <c r="BT616" s="11">
        <f t="shared" si="275"/>
        <v>42</v>
      </c>
      <c r="BU616" s="11">
        <f t="shared" si="275"/>
        <v>42</v>
      </c>
      <c r="BV616" s="11">
        <f t="shared" si="275"/>
        <v>42</v>
      </c>
      <c r="BW616" s="11">
        <f t="shared" si="275"/>
        <v>42</v>
      </c>
      <c r="BX616" s="11">
        <f t="shared" si="275"/>
        <v>35</v>
      </c>
      <c r="BY616" s="11">
        <f t="shared" si="275"/>
        <v>40</v>
      </c>
      <c r="BZ616" s="11">
        <f t="shared" si="275"/>
        <v>22</v>
      </c>
      <c r="CA616" s="11">
        <f t="shared" si="275"/>
        <v>42</v>
      </c>
      <c r="CB616" s="11">
        <f t="shared" si="275"/>
        <v>42</v>
      </c>
      <c r="CC616" s="11">
        <f t="shared" si="275"/>
        <v>42</v>
      </c>
      <c r="CD616" s="11">
        <f t="shared" si="275"/>
        <v>41</v>
      </c>
      <c r="CE616" s="11">
        <f t="shared" si="275"/>
        <v>41</v>
      </c>
      <c r="CF616" s="11">
        <f t="shared" si="275"/>
        <v>42</v>
      </c>
      <c r="CG616" s="11">
        <f t="shared" si="275"/>
        <v>42</v>
      </c>
      <c r="CH616" s="11">
        <f t="shared" si="275"/>
        <v>42</v>
      </c>
      <c r="CI616" s="11">
        <f t="shared" si="275"/>
        <v>42</v>
      </c>
      <c r="CJ616" s="11">
        <f t="shared" si="275"/>
        <v>42</v>
      </c>
      <c r="CK616" s="11">
        <f t="shared" si="275"/>
        <v>21</v>
      </c>
      <c r="CL616" s="11">
        <f t="shared" si="275"/>
        <v>31</v>
      </c>
      <c r="CM616" s="24"/>
      <c r="CN616" s="24"/>
      <c r="CO616" s="24"/>
      <c r="CP616" s="24"/>
      <c r="CQ616" s="24"/>
      <c r="CR616" s="24"/>
      <c r="CS616" s="24"/>
      <c r="CT616" s="24"/>
    </row>
    <row r="617" spans="1:98" hidden="1">
      <c r="A617" s="165"/>
      <c r="B617" s="165"/>
      <c r="C617" s="6" t="s">
        <v>333</v>
      </c>
      <c r="D617" s="5"/>
      <c r="E617" s="7"/>
      <c r="F617" s="5"/>
      <c r="G617" s="24"/>
      <c r="H617" s="24"/>
      <c r="I617" s="24"/>
      <c r="J617" s="24"/>
      <c r="K617" s="24"/>
      <c r="L617" s="24"/>
      <c r="M617" s="24"/>
      <c r="N617" s="24"/>
      <c r="O617" s="24"/>
      <c r="P617" s="24"/>
      <c r="Q617" s="24"/>
      <c r="R617" s="24"/>
      <c r="T617" s="24"/>
      <c r="U617" s="24"/>
      <c r="V617" s="24"/>
      <c r="W617" s="24"/>
      <c r="X617" s="24"/>
      <c r="Y617" s="24"/>
      <c r="Z617" s="24"/>
      <c r="AA617" s="91"/>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11">
        <f t="shared" ref="BK617:CL617" si="276">COUNTIFS($K$7:$K$521,"TCKNXH",BK$7:BK$521,"1")</f>
        <v>1</v>
      </c>
      <c r="BL617" s="11">
        <f t="shared" si="276"/>
        <v>1</v>
      </c>
      <c r="BM617" s="11">
        <f t="shared" si="276"/>
        <v>1</v>
      </c>
      <c r="BN617" s="11">
        <f t="shared" si="276"/>
        <v>3</v>
      </c>
      <c r="BO617" s="11">
        <f t="shared" si="276"/>
        <v>1</v>
      </c>
      <c r="BP617" s="11">
        <f t="shared" si="276"/>
        <v>1</v>
      </c>
      <c r="BQ617" s="11">
        <f t="shared" si="276"/>
        <v>1</v>
      </c>
      <c r="BR617" s="11">
        <f t="shared" si="276"/>
        <v>1</v>
      </c>
      <c r="BS617" s="11">
        <f t="shared" si="276"/>
        <v>1</v>
      </c>
      <c r="BT617" s="11">
        <f t="shared" si="276"/>
        <v>1</v>
      </c>
      <c r="BU617" s="11">
        <f t="shared" si="276"/>
        <v>1</v>
      </c>
      <c r="BV617" s="11">
        <f t="shared" si="276"/>
        <v>1</v>
      </c>
      <c r="BW617" s="11">
        <f t="shared" si="276"/>
        <v>1</v>
      </c>
      <c r="BX617" s="11">
        <f t="shared" si="276"/>
        <v>8</v>
      </c>
      <c r="BY617" s="11">
        <f t="shared" si="276"/>
        <v>3</v>
      </c>
      <c r="BZ617" s="11">
        <f t="shared" si="276"/>
        <v>21</v>
      </c>
      <c r="CA617" s="11">
        <f t="shared" si="276"/>
        <v>1</v>
      </c>
      <c r="CB617" s="11">
        <f t="shared" si="276"/>
        <v>1</v>
      </c>
      <c r="CC617" s="11">
        <f t="shared" si="276"/>
        <v>1</v>
      </c>
      <c r="CD617" s="11">
        <f t="shared" si="276"/>
        <v>2</v>
      </c>
      <c r="CE617" s="11">
        <f t="shared" si="276"/>
        <v>2</v>
      </c>
      <c r="CF617" s="11">
        <f t="shared" si="276"/>
        <v>1</v>
      </c>
      <c r="CG617" s="11">
        <f t="shared" si="276"/>
        <v>1</v>
      </c>
      <c r="CH617" s="11">
        <f t="shared" si="276"/>
        <v>1</v>
      </c>
      <c r="CI617" s="11">
        <f t="shared" si="276"/>
        <v>1</v>
      </c>
      <c r="CJ617" s="11">
        <f t="shared" si="276"/>
        <v>1</v>
      </c>
      <c r="CK617" s="11">
        <f t="shared" si="276"/>
        <v>22</v>
      </c>
      <c r="CL617" s="11">
        <f t="shared" si="276"/>
        <v>12</v>
      </c>
      <c r="CM617" s="24"/>
      <c r="CN617" s="24"/>
      <c r="CO617" s="24"/>
      <c r="CP617" s="24"/>
      <c r="CQ617" s="24"/>
      <c r="CR617" s="24"/>
      <c r="CS617" s="24"/>
      <c r="CT617" s="24"/>
    </row>
    <row r="618" spans="1:98" hidden="1">
      <c r="A618" s="165"/>
      <c r="B618" s="165"/>
      <c r="C618" s="6" t="s">
        <v>334</v>
      </c>
      <c r="D618" s="5"/>
      <c r="E618" s="7"/>
      <c r="F618" s="5"/>
      <c r="G618" s="24"/>
      <c r="H618" s="24"/>
      <c r="I618" s="24"/>
      <c r="J618" s="24"/>
      <c r="K618" s="24"/>
      <c r="L618" s="24"/>
      <c r="M618" s="24"/>
      <c r="N618" s="24"/>
      <c r="O618" s="24"/>
      <c r="P618" s="24"/>
      <c r="Q618" s="24"/>
      <c r="R618" s="24"/>
      <c r="T618" s="24"/>
      <c r="U618" s="24"/>
      <c r="V618" s="24"/>
      <c r="W618" s="24"/>
      <c r="X618" s="24"/>
      <c r="Y618" s="24"/>
      <c r="Z618" s="24"/>
      <c r="AA618" s="91"/>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11">
        <f t="shared" ref="BK618:CL618" si="277">COUNTIFS($K$7:$K$521,"TCKNXH",BK$7:BK$521,"0")</f>
        <v>0</v>
      </c>
      <c r="BL618" s="11">
        <f t="shared" si="277"/>
        <v>0</v>
      </c>
      <c r="BM618" s="11">
        <f t="shared" si="277"/>
        <v>0</v>
      </c>
      <c r="BN618" s="11">
        <f t="shared" si="277"/>
        <v>0</v>
      </c>
      <c r="BO618" s="11">
        <f t="shared" si="277"/>
        <v>0</v>
      </c>
      <c r="BP618" s="11">
        <f t="shared" si="277"/>
        <v>0</v>
      </c>
      <c r="BQ618" s="11">
        <f t="shared" si="277"/>
        <v>0</v>
      </c>
      <c r="BR618" s="11">
        <f t="shared" si="277"/>
        <v>0</v>
      </c>
      <c r="BS618" s="11">
        <f t="shared" si="277"/>
        <v>0</v>
      </c>
      <c r="BT618" s="11">
        <f t="shared" si="277"/>
        <v>0</v>
      </c>
      <c r="BU618" s="11">
        <f t="shared" si="277"/>
        <v>0</v>
      </c>
      <c r="BV618" s="11">
        <f t="shared" si="277"/>
        <v>0</v>
      </c>
      <c r="BW618" s="11">
        <f t="shared" si="277"/>
        <v>0</v>
      </c>
      <c r="BX618" s="11">
        <f t="shared" si="277"/>
        <v>0</v>
      </c>
      <c r="BY618" s="11">
        <f t="shared" si="277"/>
        <v>0</v>
      </c>
      <c r="BZ618" s="11">
        <f t="shared" si="277"/>
        <v>0</v>
      </c>
      <c r="CA618" s="11">
        <f t="shared" si="277"/>
        <v>0</v>
      </c>
      <c r="CB618" s="11">
        <f t="shared" si="277"/>
        <v>0</v>
      </c>
      <c r="CC618" s="11">
        <f t="shared" si="277"/>
        <v>0</v>
      </c>
      <c r="CD618" s="11">
        <f t="shared" si="277"/>
        <v>0</v>
      </c>
      <c r="CE618" s="11">
        <f t="shared" si="277"/>
        <v>0</v>
      </c>
      <c r="CF618" s="11">
        <f t="shared" si="277"/>
        <v>0</v>
      </c>
      <c r="CG618" s="11">
        <f t="shared" si="277"/>
        <v>0</v>
      </c>
      <c r="CH618" s="11">
        <f t="shared" si="277"/>
        <v>0</v>
      </c>
      <c r="CI618" s="11">
        <f t="shared" si="277"/>
        <v>0</v>
      </c>
      <c r="CJ618" s="11">
        <f t="shared" si="277"/>
        <v>0</v>
      </c>
      <c r="CK618" s="11">
        <f t="shared" si="277"/>
        <v>0</v>
      </c>
      <c r="CL618" s="11">
        <f t="shared" si="277"/>
        <v>0</v>
      </c>
      <c r="CM618" s="24"/>
      <c r="CN618" s="24"/>
      <c r="CO618" s="24"/>
      <c r="CP618" s="24"/>
      <c r="CQ618" s="24"/>
      <c r="CR618" s="24"/>
      <c r="CS618" s="24"/>
      <c r="CT618" s="24"/>
    </row>
    <row r="619" spans="1:98" hidden="1">
      <c r="A619" s="165"/>
      <c r="B619" s="165"/>
      <c r="C619" s="166" t="s">
        <v>347</v>
      </c>
      <c r="D619" s="5"/>
      <c r="E619" s="7"/>
      <c r="F619" s="5"/>
      <c r="G619" s="24"/>
      <c r="H619" s="24"/>
      <c r="I619" s="24"/>
      <c r="J619" s="24"/>
      <c r="K619" s="24"/>
      <c r="L619" s="24"/>
      <c r="M619" s="24"/>
      <c r="N619" s="24"/>
      <c r="O619" s="24"/>
      <c r="P619" s="24"/>
      <c r="Q619" s="24"/>
      <c r="R619" s="24"/>
      <c r="T619" s="24"/>
      <c r="U619" s="24"/>
      <c r="V619" s="24"/>
      <c r="W619" s="24"/>
      <c r="X619" s="24"/>
      <c r="Y619" s="24"/>
      <c r="Z619" s="24"/>
      <c r="AA619" s="91"/>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12">
        <f t="shared" ref="BK619:CL619" si="278">(((BK616*2)+(BK617*1)+(BK618*0)))/(BK616+BK617+BK618)</f>
        <v>1.9767441860465116</v>
      </c>
      <c r="BL619" s="12">
        <f t="shared" si="278"/>
        <v>1.9767441860465116</v>
      </c>
      <c r="BM619" s="12">
        <f t="shared" si="278"/>
        <v>1.9767441860465116</v>
      </c>
      <c r="BN619" s="12">
        <f t="shared" si="278"/>
        <v>1.930232558139535</v>
      </c>
      <c r="BO619" s="12">
        <f t="shared" si="278"/>
        <v>1.9767441860465116</v>
      </c>
      <c r="BP619" s="12">
        <f t="shared" si="278"/>
        <v>1.9767441860465116</v>
      </c>
      <c r="BQ619" s="12">
        <f t="shared" si="278"/>
        <v>1.9767441860465116</v>
      </c>
      <c r="BR619" s="12">
        <f t="shared" si="278"/>
        <v>1.9767441860465116</v>
      </c>
      <c r="BS619" s="12">
        <f t="shared" si="278"/>
        <v>1.9767441860465116</v>
      </c>
      <c r="BT619" s="12">
        <f t="shared" si="278"/>
        <v>1.9767441860465116</v>
      </c>
      <c r="BU619" s="12">
        <f t="shared" si="278"/>
        <v>1.9767441860465116</v>
      </c>
      <c r="BV619" s="12">
        <f t="shared" si="278"/>
        <v>1.9767441860465116</v>
      </c>
      <c r="BW619" s="12">
        <f t="shared" si="278"/>
        <v>1.9767441860465116</v>
      </c>
      <c r="BX619" s="12">
        <f t="shared" si="278"/>
        <v>1.8139534883720929</v>
      </c>
      <c r="BY619" s="12">
        <f t="shared" si="278"/>
        <v>1.930232558139535</v>
      </c>
      <c r="BZ619" s="12">
        <f t="shared" si="278"/>
        <v>1.5116279069767442</v>
      </c>
      <c r="CA619" s="12">
        <f t="shared" si="278"/>
        <v>1.9767441860465116</v>
      </c>
      <c r="CB619" s="12">
        <f t="shared" si="278"/>
        <v>1.9767441860465116</v>
      </c>
      <c r="CC619" s="12">
        <f t="shared" si="278"/>
        <v>1.9767441860465116</v>
      </c>
      <c r="CD619" s="12">
        <f t="shared" si="278"/>
        <v>1.9534883720930232</v>
      </c>
      <c r="CE619" s="12">
        <f t="shared" si="278"/>
        <v>1.9534883720930232</v>
      </c>
      <c r="CF619" s="12">
        <f t="shared" si="278"/>
        <v>1.9767441860465116</v>
      </c>
      <c r="CG619" s="12">
        <f t="shared" si="278"/>
        <v>1.9767441860465116</v>
      </c>
      <c r="CH619" s="12">
        <f t="shared" si="278"/>
        <v>1.9767441860465116</v>
      </c>
      <c r="CI619" s="12">
        <f t="shared" si="278"/>
        <v>1.9767441860465116</v>
      </c>
      <c r="CJ619" s="12">
        <f t="shared" si="278"/>
        <v>1.9767441860465116</v>
      </c>
      <c r="CK619" s="12">
        <f t="shared" si="278"/>
        <v>1.4883720930232558</v>
      </c>
      <c r="CL619" s="12">
        <f t="shared" si="278"/>
        <v>1.7209302325581395</v>
      </c>
      <c r="CM619" s="162">
        <f>COUNTIF($BK620:$CL620,"Đ")</f>
        <v>26</v>
      </c>
      <c r="CN619" s="161">
        <f>CM619/COUNTA($BK620:$CL620)</f>
        <v>0.9285714285714286</v>
      </c>
      <c r="CO619" s="162">
        <f>COUNTIF($BK620:$CL620,"CCG")</f>
        <v>2</v>
      </c>
      <c r="CP619" s="161">
        <f>CO619/COUNTA($BK620:$CL620)</f>
        <v>7.1428571428571425E-2</v>
      </c>
      <c r="CQ619" s="162">
        <f>COUNTIF($BK620:$CL620,"CĐ")</f>
        <v>0</v>
      </c>
      <c r="CR619" s="161">
        <f>CQ619/COUNTA($BK620:$CL620)</f>
        <v>0</v>
      </c>
      <c r="CS619" s="160">
        <f>(((CM619*2)+(CO619*1)+(CQ619*0)))/(CM619+CO619+CQ619)</f>
        <v>1.9285714285714286</v>
      </c>
      <c r="CT619" s="160" t="str">
        <f>IF(CS619&gt;=1.6,"Đạt mục tiêu",IF(CS619&gt;=1,"Cần cố gắng","Chưa đạt"))</f>
        <v>Đạt mục tiêu</v>
      </c>
    </row>
    <row r="620" spans="1:98" hidden="1">
      <c r="A620" s="165"/>
      <c r="B620" s="165"/>
      <c r="C620" s="166"/>
      <c r="D620" s="5"/>
      <c r="E620" s="7"/>
      <c r="F620" s="5"/>
      <c r="G620" s="24"/>
      <c r="H620" s="24"/>
      <c r="I620" s="24"/>
      <c r="J620" s="24"/>
      <c r="K620" s="24"/>
      <c r="L620" s="24"/>
      <c r="M620" s="24"/>
      <c r="N620" s="24"/>
      <c r="O620" s="24"/>
      <c r="P620" s="24"/>
      <c r="Q620" s="24"/>
      <c r="R620" s="24"/>
      <c r="T620" s="24"/>
      <c r="U620" s="24"/>
      <c r="V620" s="24"/>
      <c r="W620" s="24"/>
      <c r="X620" s="24"/>
      <c r="Y620" s="24"/>
      <c r="Z620" s="24"/>
      <c r="AA620" s="91"/>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12" t="str">
        <f>IF(BK619&lt;1,"CĐ",IF(BK619&lt;1.6,"CCG","Đ"))</f>
        <v>Đ</v>
      </c>
      <c r="BL620" s="12" t="str">
        <f t="shared" ref="BL620:CL620" si="279">IF(BL619&lt;1,"CĐ",IF(BL619&lt;1.6,"CCG","Đ"))</f>
        <v>Đ</v>
      </c>
      <c r="BM620" s="12" t="str">
        <f t="shared" si="279"/>
        <v>Đ</v>
      </c>
      <c r="BN620" s="12" t="str">
        <f t="shared" si="279"/>
        <v>Đ</v>
      </c>
      <c r="BO620" s="12" t="str">
        <f t="shared" si="279"/>
        <v>Đ</v>
      </c>
      <c r="BP620" s="12" t="str">
        <f t="shared" si="279"/>
        <v>Đ</v>
      </c>
      <c r="BQ620" s="12" t="str">
        <f t="shared" si="279"/>
        <v>Đ</v>
      </c>
      <c r="BR620" s="12" t="str">
        <f t="shared" si="279"/>
        <v>Đ</v>
      </c>
      <c r="BS620" s="12" t="str">
        <f t="shared" si="279"/>
        <v>Đ</v>
      </c>
      <c r="BT620" s="12" t="str">
        <f t="shared" si="279"/>
        <v>Đ</v>
      </c>
      <c r="BU620" s="12" t="str">
        <f t="shared" si="279"/>
        <v>Đ</v>
      </c>
      <c r="BV620" s="12" t="str">
        <f t="shared" si="279"/>
        <v>Đ</v>
      </c>
      <c r="BW620" s="12" t="str">
        <f t="shared" si="279"/>
        <v>Đ</v>
      </c>
      <c r="BX620" s="12" t="str">
        <f t="shared" si="279"/>
        <v>Đ</v>
      </c>
      <c r="BY620" s="12" t="str">
        <f t="shared" si="279"/>
        <v>Đ</v>
      </c>
      <c r="BZ620" s="12" t="str">
        <f t="shared" si="279"/>
        <v>CCG</v>
      </c>
      <c r="CA620" s="12" t="str">
        <f t="shared" si="279"/>
        <v>Đ</v>
      </c>
      <c r="CB620" s="12" t="str">
        <f t="shared" si="279"/>
        <v>Đ</v>
      </c>
      <c r="CC620" s="12" t="str">
        <f t="shared" si="279"/>
        <v>Đ</v>
      </c>
      <c r="CD620" s="12" t="str">
        <f t="shared" si="279"/>
        <v>Đ</v>
      </c>
      <c r="CE620" s="12" t="str">
        <f t="shared" si="279"/>
        <v>Đ</v>
      </c>
      <c r="CF620" s="12" t="str">
        <f t="shared" si="279"/>
        <v>Đ</v>
      </c>
      <c r="CG620" s="12" t="str">
        <f t="shared" si="279"/>
        <v>Đ</v>
      </c>
      <c r="CH620" s="12" t="str">
        <f t="shared" si="279"/>
        <v>Đ</v>
      </c>
      <c r="CI620" s="12" t="str">
        <f t="shared" si="279"/>
        <v>Đ</v>
      </c>
      <c r="CJ620" s="12" t="str">
        <f t="shared" si="279"/>
        <v>Đ</v>
      </c>
      <c r="CK620" s="12" t="str">
        <f t="shared" si="279"/>
        <v>CCG</v>
      </c>
      <c r="CL620" s="12" t="str">
        <f t="shared" si="279"/>
        <v>Đ</v>
      </c>
      <c r="CM620" s="162"/>
      <c r="CN620" s="161"/>
      <c r="CO620" s="162"/>
      <c r="CP620" s="161"/>
      <c r="CQ620" s="162"/>
      <c r="CR620" s="161"/>
      <c r="CS620" s="160"/>
      <c r="CT620" s="160"/>
    </row>
    <row r="621" spans="1:98" hidden="1">
      <c r="A621" s="165"/>
      <c r="B621" s="163" t="s">
        <v>348</v>
      </c>
      <c r="C621" s="25" t="s">
        <v>332</v>
      </c>
      <c r="D621" s="9"/>
      <c r="E621" s="8"/>
      <c r="F621" s="9"/>
      <c r="G621" s="23"/>
      <c r="H621" s="23"/>
      <c r="I621" s="23"/>
      <c r="J621" s="23"/>
      <c r="K621" s="23"/>
      <c r="L621" s="23"/>
      <c r="M621" s="23"/>
      <c r="N621" s="23"/>
      <c r="O621" s="23"/>
      <c r="P621" s="23"/>
      <c r="Q621" s="23"/>
      <c r="R621" s="23"/>
      <c r="T621" s="23"/>
      <c r="U621" s="23"/>
      <c r="V621" s="23"/>
      <c r="W621" s="23"/>
      <c r="X621" s="23"/>
      <c r="Y621" s="23"/>
      <c r="Z621" s="23"/>
      <c r="AA621" s="91"/>
      <c r="AB621" s="23"/>
      <c r="AC621" s="23"/>
      <c r="AD621" s="23"/>
      <c r="AE621" s="23"/>
      <c r="AF621" s="23"/>
      <c r="AG621" s="23"/>
      <c r="AH621" s="23"/>
      <c r="AI621" s="23"/>
      <c r="AJ621" s="23"/>
      <c r="AK621" s="23"/>
      <c r="AL621" s="23"/>
      <c r="AM621" s="23"/>
      <c r="AN621" s="23"/>
      <c r="AO621" s="23"/>
      <c r="AP621" s="23"/>
      <c r="AQ621" s="23"/>
      <c r="AR621" s="23"/>
      <c r="AS621" s="23"/>
      <c r="AT621" s="24"/>
      <c r="AU621" s="23"/>
      <c r="AV621" s="23"/>
      <c r="AW621" s="23"/>
      <c r="AX621" s="23"/>
      <c r="AY621" s="23"/>
      <c r="AZ621" s="23"/>
      <c r="BA621" s="23"/>
      <c r="BB621" s="23"/>
      <c r="BC621" s="23"/>
      <c r="BD621" s="23"/>
      <c r="BE621" s="23"/>
      <c r="BF621" s="23"/>
      <c r="BG621" s="23"/>
      <c r="BH621" s="23"/>
      <c r="BI621" s="23"/>
      <c r="BJ621" s="23"/>
      <c r="BK621" s="15">
        <f t="shared" ref="BK621:CL621" si="280">COUNTIFS($K$7:$K$521,"Thẩm mỹ",BK$7:BK$521,"2")</f>
        <v>93</v>
      </c>
      <c r="BL621" s="15">
        <f t="shared" si="280"/>
        <v>94</v>
      </c>
      <c r="BM621" s="15">
        <f t="shared" si="280"/>
        <v>94</v>
      </c>
      <c r="BN621" s="15">
        <f t="shared" si="280"/>
        <v>74</v>
      </c>
      <c r="BO621" s="15">
        <f t="shared" si="280"/>
        <v>90</v>
      </c>
      <c r="BP621" s="15">
        <f t="shared" si="280"/>
        <v>94</v>
      </c>
      <c r="BQ621" s="15">
        <f t="shared" si="280"/>
        <v>94</v>
      </c>
      <c r="BR621" s="15">
        <f t="shared" si="280"/>
        <v>94</v>
      </c>
      <c r="BS621" s="15">
        <f t="shared" si="280"/>
        <v>94</v>
      </c>
      <c r="BT621" s="15">
        <f t="shared" si="280"/>
        <v>94</v>
      </c>
      <c r="BU621" s="15">
        <f t="shared" si="280"/>
        <v>94</v>
      </c>
      <c r="BV621" s="15">
        <f t="shared" si="280"/>
        <v>94</v>
      </c>
      <c r="BW621" s="15">
        <f t="shared" si="280"/>
        <v>94</v>
      </c>
      <c r="BX621" s="15">
        <f t="shared" si="280"/>
        <v>87</v>
      </c>
      <c r="BY621" s="15">
        <f t="shared" si="280"/>
        <v>94</v>
      </c>
      <c r="BZ621" s="15">
        <f t="shared" si="280"/>
        <v>50</v>
      </c>
      <c r="CA621" s="15">
        <f t="shared" si="280"/>
        <v>94</v>
      </c>
      <c r="CB621" s="15">
        <f t="shared" si="280"/>
        <v>94</v>
      </c>
      <c r="CC621" s="15">
        <f t="shared" si="280"/>
        <v>88</v>
      </c>
      <c r="CD621" s="15">
        <f t="shared" si="280"/>
        <v>74</v>
      </c>
      <c r="CE621" s="15">
        <f t="shared" si="280"/>
        <v>88</v>
      </c>
      <c r="CF621" s="15">
        <f t="shared" si="280"/>
        <v>94</v>
      </c>
      <c r="CG621" s="15">
        <f t="shared" si="280"/>
        <v>94</v>
      </c>
      <c r="CH621" s="15">
        <f t="shared" si="280"/>
        <v>94</v>
      </c>
      <c r="CI621" s="15">
        <f t="shared" si="280"/>
        <v>94</v>
      </c>
      <c r="CJ621" s="15">
        <f t="shared" si="280"/>
        <v>94</v>
      </c>
      <c r="CK621" s="15">
        <f t="shared" si="280"/>
        <v>38</v>
      </c>
      <c r="CL621" s="15">
        <f t="shared" si="280"/>
        <v>65</v>
      </c>
      <c r="CM621" s="23"/>
      <c r="CN621" s="23"/>
      <c r="CO621" s="23"/>
      <c r="CP621" s="23"/>
      <c r="CQ621" s="23"/>
      <c r="CR621" s="23"/>
      <c r="CS621" s="23"/>
      <c r="CT621" s="23"/>
    </row>
    <row r="622" spans="1:98" hidden="1">
      <c r="A622" s="165"/>
      <c r="B622" s="163"/>
      <c r="C622" s="25" t="s">
        <v>333</v>
      </c>
      <c r="D622" s="9"/>
      <c r="E622" s="8"/>
      <c r="F622" s="9"/>
      <c r="G622" s="23"/>
      <c r="H622" s="23"/>
      <c r="I622" s="23"/>
      <c r="J622" s="23"/>
      <c r="K622" s="23"/>
      <c r="L622" s="23"/>
      <c r="M622" s="23"/>
      <c r="N622" s="23"/>
      <c r="O622" s="23"/>
      <c r="P622" s="23"/>
      <c r="Q622" s="23"/>
      <c r="R622" s="23"/>
      <c r="T622" s="23"/>
      <c r="U622" s="23"/>
      <c r="V622" s="23"/>
      <c r="W622" s="23"/>
      <c r="X622" s="23"/>
      <c r="Y622" s="23"/>
      <c r="Z622" s="23"/>
      <c r="AA622" s="91"/>
      <c r="AB622" s="23"/>
      <c r="AC622" s="23"/>
      <c r="AD622" s="23"/>
      <c r="AE622" s="23"/>
      <c r="AF622" s="23"/>
      <c r="AG622" s="23"/>
      <c r="AH622" s="23"/>
      <c r="AI622" s="23"/>
      <c r="AJ622" s="23"/>
      <c r="AK622" s="23"/>
      <c r="AL622" s="23"/>
      <c r="AM622" s="23"/>
      <c r="AN622" s="23"/>
      <c r="AO622" s="23"/>
      <c r="AP622" s="23"/>
      <c r="AQ622" s="23"/>
      <c r="AR622" s="23"/>
      <c r="AS622" s="23"/>
      <c r="AT622" s="24"/>
      <c r="AU622" s="23"/>
      <c r="AV622" s="23"/>
      <c r="AW622" s="23"/>
      <c r="AX622" s="23"/>
      <c r="AY622" s="23"/>
      <c r="AZ622" s="23"/>
      <c r="BA622" s="23"/>
      <c r="BB622" s="23"/>
      <c r="BC622" s="23"/>
      <c r="BD622" s="23"/>
      <c r="BE622" s="23"/>
      <c r="BF622" s="23"/>
      <c r="BG622" s="23"/>
      <c r="BH622" s="23"/>
      <c r="BI622" s="23"/>
      <c r="BJ622" s="23"/>
      <c r="BK622" s="15">
        <f t="shared" ref="BK622:CL622" si="281">COUNTIFS($K$7:$K$521,"Thẩm mỹ",BK$7:BK$521,"1")</f>
        <v>2</v>
      </c>
      <c r="BL622" s="15">
        <f t="shared" si="281"/>
        <v>1</v>
      </c>
      <c r="BM622" s="15">
        <f t="shared" si="281"/>
        <v>1</v>
      </c>
      <c r="BN622" s="15">
        <f t="shared" si="281"/>
        <v>21</v>
      </c>
      <c r="BO622" s="15">
        <f t="shared" si="281"/>
        <v>5</v>
      </c>
      <c r="BP622" s="15">
        <f t="shared" si="281"/>
        <v>1</v>
      </c>
      <c r="BQ622" s="15">
        <f t="shared" si="281"/>
        <v>1</v>
      </c>
      <c r="BR622" s="15">
        <f t="shared" si="281"/>
        <v>1</v>
      </c>
      <c r="BS622" s="15">
        <f t="shared" si="281"/>
        <v>1</v>
      </c>
      <c r="BT622" s="15">
        <f t="shared" si="281"/>
        <v>1</v>
      </c>
      <c r="BU622" s="15">
        <f t="shared" si="281"/>
        <v>1</v>
      </c>
      <c r="BV622" s="15">
        <f t="shared" si="281"/>
        <v>1</v>
      </c>
      <c r="BW622" s="15">
        <f t="shared" si="281"/>
        <v>1</v>
      </c>
      <c r="BX622" s="15">
        <f t="shared" si="281"/>
        <v>8</v>
      </c>
      <c r="BY622" s="15">
        <f t="shared" si="281"/>
        <v>1</v>
      </c>
      <c r="BZ622" s="15">
        <f t="shared" si="281"/>
        <v>45</v>
      </c>
      <c r="CA622" s="15">
        <f t="shared" si="281"/>
        <v>1</v>
      </c>
      <c r="CB622" s="15">
        <f t="shared" si="281"/>
        <v>1</v>
      </c>
      <c r="CC622" s="15">
        <f t="shared" si="281"/>
        <v>7</v>
      </c>
      <c r="CD622" s="15">
        <f t="shared" si="281"/>
        <v>21</v>
      </c>
      <c r="CE622" s="15">
        <f t="shared" si="281"/>
        <v>7</v>
      </c>
      <c r="CF622" s="15">
        <f t="shared" si="281"/>
        <v>1</v>
      </c>
      <c r="CG622" s="15">
        <f t="shared" si="281"/>
        <v>1</v>
      </c>
      <c r="CH622" s="15">
        <f t="shared" si="281"/>
        <v>1</v>
      </c>
      <c r="CI622" s="15">
        <f t="shared" si="281"/>
        <v>1</v>
      </c>
      <c r="CJ622" s="15">
        <f t="shared" si="281"/>
        <v>1</v>
      </c>
      <c r="CK622" s="15">
        <f t="shared" si="281"/>
        <v>57</v>
      </c>
      <c r="CL622" s="15">
        <f t="shared" si="281"/>
        <v>30</v>
      </c>
      <c r="CM622" s="23"/>
      <c r="CN622" s="23"/>
      <c r="CO622" s="23"/>
      <c r="CP622" s="23"/>
      <c r="CQ622" s="23"/>
      <c r="CR622" s="23"/>
      <c r="CS622" s="23"/>
      <c r="CT622" s="23"/>
    </row>
    <row r="623" spans="1:98" hidden="1">
      <c r="A623" s="165"/>
      <c r="B623" s="163"/>
      <c r="C623" s="25" t="s">
        <v>334</v>
      </c>
      <c r="D623" s="9"/>
      <c r="E623" s="8"/>
      <c r="F623" s="9"/>
      <c r="G623" s="23"/>
      <c r="H623" s="23"/>
      <c r="I623" s="23"/>
      <c r="J623" s="23"/>
      <c r="K623" s="23"/>
      <c r="L623" s="23"/>
      <c r="M623" s="23"/>
      <c r="N623" s="23"/>
      <c r="O623" s="23"/>
      <c r="P623" s="23"/>
      <c r="Q623" s="23"/>
      <c r="R623" s="23"/>
      <c r="T623" s="23"/>
      <c r="U623" s="23"/>
      <c r="V623" s="23"/>
      <c r="W623" s="23"/>
      <c r="X623" s="23"/>
      <c r="Y623" s="23"/>
      <c r="Z623" s="23"/>
      <c r="AA623" s="91"/>
      <c r="AB623" s="23"/>
      <c r="AC623" s="23"/>
      <c r="AD623" s="23"/>
      <c r="AE623" s="23"/>
      <c r="AF623" s="23"/>
      <c r="AG623" s="23"/>
      <c r="AH623" s="23"/>
      <c r="AI623" s="23"/>
      <c r="AJ623" s="23"/>
      <c r="AK623" s="23"/>
      <c r="AL623" s="23"/>
      <c r="AM623" s="23"/>
      <c r="AN623" s="23"/>
      <c r="AO623" s="23"/>
      <c r="AP623" s="23"/>
      <c r="AQ623" s="23"/>
      <c r="AR623" s="23"/>
      <c r="AS623" s="23"/>
      <c r="AT623" s="24"/>
      <c r="AU623" s="23"/>
      <c r="AV623" s="23"/>
      <c r="AW623" s="23"/>
      <c r="AX623" s="23"/>
      <c r="AY623" s="23"/>
      <c r="AZ623" s="23"/>
      <c r="BA623" s="23"/>
      <c r="BB623" s="23"/>
      <c r="BC623" s="23"/>
      <c r="BD623" s="23"/>
      <c r="BE623" s="23"/>
      <c r="BF623" s="23"/>
      <c r="BG623" s="23"/>
      <c r="BH623" s="23"/>
      <c r="BI623" s="23"/>
      <c r="BJ623" s="23"/>
      <c r="BK623" s="15">
        <f t="shared" ref="BK623:CL623" si="282">COUNTIFS($K$7:$K$521,"Thẩm mỹ",BK$7:BK$521,"0")</f>
        <v>0</v>
      </c>
      <c r="BL623" s="15">
        <f t="shared" si="282"/>
        <v>0</v>
      </c>
      <c r="BM623" s="15">
        <f t="shared" si="282"/>
        <v>0</v>
      </c>
      <c r="BN623" s="15">
        <f t="shared" si="282"/>
        <v>0</v>
      </c>
      <c r="BO623" s="15">
        <f t="shared" si="282"/>
        <v>0</v>
      </c>
      <c r="BP623" s="15">
        <f t="shared" si="282"/>
        <v>0</v>
      </c>
      <c r="BQ623" s="15">
        <f t="shared" si="282"/>
        <v>0</v>
      </c>
      <c r="BR623" s="15">
        <f t="shared" si="282"/>
        <v>0</v>
      </c>
      <c r="BS623" s="15">
        <f t="shared" si="282"/>
        <v>0</v>
      </c>
      <c r="BT623" s="15">
        <f t="shared" si="282"/>
        <v>0</v>
      </c>
      <c r="BU623" s="15">
        <f t="shared" si="282"/>
        <v>0</v>
      </c>
      <c r="BV623" s="15">
        <f t="shared" si="282"/>
        <v>0</v>
      </c>
      <c r="BW623" s="15">
        <f t="shared" si="282"/>
        <v>0</v>
      </c>
      <c r="BX623" s="15">
        <f t="shared" si="282"/>
        <v>0</v>
      </c>
      <c r="BY623" s="15">
        <f t="shared" si="282"/>
        <v>0</v>
      </c>
      <c r="BZ623" s="15">
        <f t="shared" si="282"/>
        <v>0</v>
      </c>
      <c r="CA623" s="15">
        <f t="shared" si="282"/>
        <v>0</v>
      </c>
      <c r="CB623" s="15">
        <f t="shared" si="282"/>
        <v>0</v>
      </c>
      <c r="CC623" s="15">
        <f t="shared" si="282"/>
        <v>0</v>
      </c>
      <c r="CD623" s="15">
        <f t="shared" si="282"/>
        <v>0</v>
      </c>
      <c r="CE623" s="15">
        <f t="shared" si="282"/>
        <v>0</v>
      </c>
      <c r="CF623" s="15">
        <f t="shared" si="282"/>
        <v>0</v>
      </c>
      <c r="CG623" s="15">
        <f t="shared" si="282"/>
        <v>0</v>
      </c>
      <c r="CH623" s="15">
        <f t="shared" si="282"/>
        <v>0</v>
      </c>
      <c r="CI623" s="15">
        <f t="shared" si="282"/>
        <v>0</v>
      </c>
      <c r="CJ623" s="15">
        <f t="shared" si="282"/>
        <v>0</v>
      </c>
      <c r="CK623" s="15">
        <f t="shared" si="282"/>
        <v>0</v>
      </c>
      <c r="CL623" s="15">
        <f t="shared" si="282"/>
        <v>0</v>
      </c>
      <c r="CM623" s="23"/>
      <c r="CN623" s="23"/>
      <c r="CO623" s="23"/>
      <c r="CP623" s="23"/>
      <c r="CQ623" s="23"/>
      <c r="CR623" s="23"/>
      <c r="CS623" s="23"/>
      <c r="CT623" s="23"/>
    </row>
    <row r="624" spans="1:98" hidden="1">
      <c r="A624" s="165"/>
      <c r="B624" s="163"/>
      <c r="C624" s="164" t="s">
        <v>349</v>
      </c>
      <c r="D624" s="9"/>
      <c r="E624" s="8"/>
      <c r="F624" s="9"/>
      <c r="G624" s="23"/>
      <c r="H624" s="23"/>
      <c r="I624" s="23"/>
      <c r="J624" s="23"/>
      <c r="K624" s="23"/>
      <c r="L624" s="23"/>
      <c r="M624" s="23"/>
      <c r="N624" s="23"/>
      <c r="O624" s="23"/>
      <c r="P624" s="23"/>
      <c r="Q624" s="23"/>
      <c r="R624" s="23"/>
      <c r="T624" s="23"/>
      <c r="U624" s="23"/>
      <c r="V624" s="23"/>
      <c r="W624" s="23"/>
      <c r="X624" s="23"/>
      <c r="Y624" s="23"/>
      <c r="Z624" s="23"/>
      <c r="AA624" s="91"/>
      <c r="AB624" s="23"/>
      <c r="AC624" s="23"/>
      <c r="AD624" s="23"/>
      <c r="AE624" s="23"/>
      <c r="AF624" s="23"/>
      <c r="AG624" s="23"/>
      <c r="AH624" s="23"/>
      <c r="AI624" s="23"/>
      <c r="AJ624" s="23"/>
      <c r="AK624" s="23"/>
      <c r="AL624" s="23"/>
      <c r="AM624" s="23"/>
      <c r="AN624" s="23"/>
      <c r="AO624" s="23"/>
      <c r="AP624" s="23"/>
      <c r="AQ624" s="23"/>
      <c r="AR624" s="23"/>
      <c r="AS624" s="23"/>
      <c r="AT624" s="24"/>
      <c r="AU624" s="23"/>
      <c r="AV624" s="23"/>
      <c r="AW624" s="23"/>
      <c r="AX624" s="23"/>
      <c r="AY624" s="23"/>
      <c r="AZ624" s="23"/>
      <c r="BA624" s="23"/>
      <c r="BB624" s="23"/>
      <c r="BC624" s="23"/>
      <c r="BD624" s="23"/>
      <c r="BE624" s="23"/>
      <c r="BF624" s="23"/>
      <c r="BG624" s="23"/>
      <c r="BH624" s="23"/>
      <c r="BI624" s="23"/>
      <c r="BJ624" s="23"/>
      <c r="BK624" s="14">
        <f t="shared" ref="BK624:CL624" si="283">(((BK621*2)+(BK622*1)+(BK623*0)))/(BK621+BK622+BK623)</f>
        <v>1.9789473684210526</v>
      </c>
      <c r="BL624" s="14">
        <f t="shared" si="283"/>
        <v>1.9894736842105263</v>
      </c>
      <c r="BM624" s="14">
        <f t="shared" si="283"/>
        <v>1.9894736842105263</v>
      </c>
      <c r="BN624" s="14">
        <f t="shared" si="283"/>
        <v>1.7789473684210526</v>
      </c>
      <c r="BO624" s="14">
        <f t="shared" si="283"/>
        <v>1.9473684210526316</v>
      </c>
      <c r="BP624" s="14">
        <f t="shared" si="283"/>
        <v>1.9894736842105263</v>
      </c>
      <c r="BQ624" s="14">
        <f t="shared" si="283"/>
        <v>1.9894736842105263</v>
      </c>
      <c r="BR624" s="14">
        <f t="shared" si="283"/>
        <v>1.9894736842105263</v>
      </c>
      <c r="BS624" s="14">
        <f t="shared" si="283"/>
        <v>1.9894736842105263</v>
      </c>
      <c r="BT624" s="14">
        <f t="shared" si="283"/>
        <v>1.9894736842105263</v>
      </c>
      <c r="BU624" s="14">
        <f t="shared" si="283"/>
        <v>1.9894736842105263</v>
      </c>
      <c r="BV624" s="14">
        <f t="shared" si="283"/>
        <v>1.9894736842105263</v>
      </c>
      <c r="BW624" s="14">
        <f t="shared" si="283"/>
        <v>1.9894736842105263</v>
      </c>
      <c r="BX624" s="14">
        <f t="shared" si="283"/>
        <v>1.9157894736842105</v>
      </c>
      <c r="BY624" s="14">
        <f t="shared" si="283"/>
        <v>1.9894736842105263</v>
      </c>
      <c r="BZ624" s="14">
        <f t="shared" si="283"/>
        <v>1.5263157894736843</v>
      </c>
      <c r="CA624" s="14">
        <f t="shared" si="283"/>
        <v>1.9894736842105263</v>
      </c>
      <c r="CB624" s="14">
        <f t="shared" si="283"/>
        <v>1.9894736842105263</v>
      </c>
      <c r="CC624" s="14">
        <f t="shared" si="283"/>
        <v>1.9263157894736842</v>
      </c>
      <c r="CD624" s="14">
        <f t="shared" si="283"/>
        <v>1.7789473684210526</v>
      </c>
      <c r="CE624" s="14">
        <f t="shared" si="283"/>
        <v>1.9263157894736842</v>
      </c>
      <c r="CF624" s="14">
        <f t="shared" si="283"/>
        <v>1.9894736842105263</v>
      </c>
      <c r="CG624" s="14">
        <f t="shared" si="283"/>
        <v>1.9894736842105263</v>
      </c>
      <c r="CH624" s="14">
        <f t="shared" si="283"/>
        <v>1.9894736842105263</v>
      </c>
      <c r="CI624" s="14">
        <f t="shared" si="283"/>
        <v>1.9894736842105263</v>
      </c>
      <c r="CJ624" s="14">
        <f t="shared" si="283"/>
        <v>1.9894736842105263</v>
      </c>
      <c r="CK624" s="14">
        <f t="shared" si="283"/>
        <v>1.4</v>
      </c>
      <c r="CL624" s="14">
        <f t="shared" si="283"/>
        <v>1.6842105263157894</v>
      </c>
      <c r="CM624" s="162">
        <f>COUNTIF($BK625:$CL625,"Đ")</f>
        <v>26</v>
      </c>
      <c r="CN624" s="161">
        <f>CM624/COUNTA($BK625:$CL625)</f>
        <v>0.9285714285714286</v>
      </c>
      <c r="CO624" s="162">
        <f>COUNTIF($BK625:$CL625,"CCG")</f>
        <v>2</v>
      </c>
      <c r="CP624" s="161">
        <f>CO624/COUNTA($BK625:$CL625)</f>
        <v>7.1428571428571425E-2</v>
      </c>
      <c r="CQ624" s="162">
        <f>COUNTIF($BK625:$CL625,"CĐ")</f>
        <v>0</v>
      </c>
      <c r="CR624" s="161">
        <f>CQ624/COUNTA($BK625:$CL625)</f>
        <v>0</v>
      </c>
      <c r="CS624" s="160">
        <f>(((CM624*2)+(CO624*1)+(CQ624*0)))/(CM624+CO624+CQ624)</f>
        <v>1.9285714285714286</v>
      </c>
      <c r="CT624" s="160" t="str">
        <f>IF(CS624&gt;=1.6,"Đạt mục tiêu",IF(CS624&gt;=1,"Cần cố gắng","Chưa đạt"))</f>
        <v>Đạt mục tiêu</v>
      </c>
    </row>
    <row r="625" spans="1:98" hidden="1">
      <c r="A625" s="165"/>
      <c r="B625" s="163"/>
      <c r="C625" s="164"/>
      <c r="D625" s="9"/>
      <c r="E625" s="8"/>
      <c r="F625" s="9"/>
      <c r="G625" s="23"/>
      <c r="H625" s="23"/>
      <c r="I625" s="23"/>
      <c r="J625" s="23"/>
      <c r="K625" s="23"/>
      <c r="L625" s="23"/>
      <c r="M625" s="23"/>
      <c r="N625" s="23"/>
      <c r="O625" s="23"/>
      <c r="P625" s="23"/>
      <c r="Q625" s="23"/>
      <c r="R625" s="23"/>
      <c r="T625" s="23"/>
      <c r="U625" s="23"/>
      <c r="V625" s="23"/>
      <c r="W625" s="23"/>
      <c r="X625" s="23"/>
      <c r="Y625" s="23"/>
      <c r="Z625" s="23"/>
      <c r="AA625" s="91"/>
      <c r="AB625" s="23"/>
      <c r="AC625" s="23"/>
      <c r="AD625" s="23"/>
      <c r="AE625" s="23"/>
      <c r="AF625" s="23"/>
      <c r="AG625" s="23"/>
      <c r="AH625" s="23"/>
      <c r="AI625" s="23"/>
      <c r="AJ625" s="23"/>
      <c r="AK625" s="23"/>
      <c r="AL625" s="23"/>
      <c r="AM625" s="23"/>
      <c r="AN625" s="23"/>
      <c r="AO625" s="23"/>
      <c r="AP625" s="23"/>
      <c r="AQ625" s="23"/>
      <c r="AR625" s="23"/>
      <c r="AS625" s="23"/>
      <c r="AT625" s="24"/>
      <c r="AU625" s="23"/>
      <c r="AV625" s="23"/>
      <c r="AW625" s="23"/>
      <c r="AX625" s="23"/>
      <c r="AY625" s="23"/>
      <c r="AZ625" s="23"/>
      <c r="BA625" s="23"/>
      <c r="BB625" s="23"/>
      <c r="BC625" s="23"/>
      <c r="BD625" s="23"/>
      <c r="BE625" s="23"/>
      <c r="BF625" s="23"/>
      <c r="BG625" s="23"/>
      <c r="BH625" s="23"/>
      <c r="BI625" s="23"/>
      <c r="BJ625" s="23"/>
      <c r="BK625" s="14" t="str">
        <f>IF(BK624&lt;1,"CĐ",IF(BK624&lt;1.6,"CCG","Đ"))</f>
        <v>Đ</v>
      </c>
      <c r="BL625" s="14" t="str">
        <f t="shared" ref="BL625:CL625" si="284">IF(BL624&lt;1,"CĐ",IF(BL624&lt;1.6,"CCG","Đ"))</f>
        <v>Đ</v>
      </c>
      <c r="BM625" s="14" t="str">
        <f t="shared" si="284"/>
        <v>Đ</v>
      </c>
      <c r="BN625" s="14" t="str">
        <f t="shared" si="284"/>
        <v>Đ</v>
      </c>
      <c r="BO625" s="14" t="str">
        <f t="shared" si="284"/>
        <v>Đ</v>
      </c>
      <c r="BP625" s="14" t="str">
        <f t="shared" si="284"/>
        <v>Đ</v>
      </c>
      <c r="BQ625" s="14" t="str">
        <f t="shared" si="284"/>
        <v>Đ</v>
      </c>
      <c r="BR625" s="14" t="str">
        <f t="shared" si="284"/>
        <v>Đ</v>
      </c>
      <c r="BS625" s="14" t="str">
        <f t="shared" si="284"/>
        <v>Đ</v>
      </c>
      <c r="BT625" s="14" t="str">
        <f t="shared" si="284"/>
        <v>Đ</v>
      </c>
      <c r="BU625" s="14" t="str">
        <f t="shared" si="284"/>
        <v>Đ</v>
      </c>
      <c r="BV625" s="14" t="str">
        <f t="shared" si="284"/>
        <v>Đ</v>
      </c>
      <c r="BW625" s="14" t="str">
        <f t="shared" si="284"/>
        <v>Đ</v>
      </c>
      <c r="BX625" s="14" t="str">
        <f t="shared" si="284"/>
        <v>Đ</v>
      </c>
      <c r="BY625" s="14" t="str">
        <f t="shared" si="284"/>
        <v>Đ</v>
      </c>
      <c r="BZ625" s="14" t="str">
        <f t="shared" si="284"/>
        <v>CCG</v>
      </c>
      <c r="CA625" s="14" t="str">
        <f t="shared" si="284"/>
        <v>Đ</v>
      </c>
      <c r="CB625" s="14" t="str">
        <f t="shared" si="284"/>
        <v>Đ</v>
      </c>
      <c r="CC625" s="14" t="str">
        <f t="shared" si="284"/>
        <v>Đ</v>
      </c>
      <c r="CD625" s="14" t="str">
        <f t="shared" si="284"/>
        <v>Đ</v>
      </c>
      <c r="CE625" s="14" t="str">
        <f t="shared" si="284"/>
        <v>Đ</v>
      </c>
      <c r="CF625" s="14" t="str">
        <f t="shared" si="284"/>
        <v>Đ</v>
      </c>
      <c r="CG625" s="14" t="str">
        <f t="shared" si="284"/>
        <v>Đ</v>
      </c>
      <c r="CH625" s="14" t="str">
        <f t="shared" si="284"/>
        <v>Đ</v>
      </c>
      <c r="CI625" s="14" t="str">
        <f t="shared" si="284"/>
        <v>Đ</v>
      </c>
      <c r="CJ625" s="14" t="str">
        <f t="shared" si="284"/>
        <v>Đ</v>
      </c>
      <c r="CK625" s="14" t="str">
        <f t="shared" si="284"/>
        <v>CCG</v>
      </c>
      <c r="CL625" s="14" t="str">
        <f t="shared" si="284"/>
        <v>Đ</v>
      </c>
      <c r="CM625" s="162"/>
      <c r="CN625" s="161"/>
      <c r="CO625" s="162"/>
      <c r="CP625" s="161"/>
      <c r="CQ625" s="162"/>
      <c r="CR625" s="161"/>
      <c r="CS625" s="160"/>
      <c r="CT625" s="160"/>
    </row>
    <row r="626" spans="1:98" hidden="1">
      <c r="A626" s="165"/>
      <c r="B626" s="167" t="s">
        <v>350</v>
      </c>
      <c r="C626" s="26" t="s">
        <v>332</v>
      </c>
      <c r="D626" s="5"/>
      <c r="E626" s="7"/>
      <c r="F626" s="5"/>
      <c r="G626" s="24"/>
      <c r="H626" s="24"/>
      <c r="I626" s="24"/>
      <c r="J626" s="24"/>
      <c r="K626" s="24"/>
      <c r="L626" s="24"/>
      <c r="M626" s="24"/>
      <c r="N626" s="24"/>
      <c r="O626" s="24"/>
      <c r="P626" s="24"/>
      <c r="Q626" s="24"/>
      <c r="R626" s="24"/>
      <c r="T626" s="24"/>
      <c r="U626" s="24"/>
      <c r="V626" s="24"/>
      <c r="W626" s="24"/>
      <c r="X626" s="24"/>
      <c r="Y626" s="24"/>
      <c r="Z626" s="24"/>
      <c r="AA626" s="91"/>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11">
        <f>BK601+BK606+BK611+BK616+BK621</f>
        <v>425</v>
      </c>
      <c r="BL626" s="11">
        <f t="shared" ref="BL626:CL628" si="285">BL601+BL606+BL611+BL616+BL621</f>
        <v>424</v>
      </c>
      <c r="BM626" s="11">
        <f t="shared" si="285"/>
        <v>429</v>
      </c>
      <c r="BN626" s="11">
        <f t="shared" si="285"/>
        <v>352</v>
      </c>
      <c r="BO626" s="11">
        <f t="shared" si="285"/>
        <v>410</v>
      </c>
      <c r="BP626" s="11">
        <f t="shared" si="285"/>
        <v>420</v>
      </c>
      <c r="BQ626" s="11">
        <f t="shared" si="285"/>
        <v>423</v>
      </c>
      <c r="BR626" s="11">
        <f t="shared" si="285"/>
        <v>429</v>
      </c>
      <c r="BS626" s="11">
        <f t="shared" si="285"/>
        <v>424</v>
      </c>
      <c r="BT626" s="11">
        <f t="shared" si="285"/>
        <v>427</v>
      </c>
      <c r="BU626" s="11">
        <f t="shared" si="285"/>
        <v>429</v>
      </c>
      <c r="BV626" s="11">
        <f t="shared" si="285"/>
        <v>429</v>
      </c>
      <c r="BW626" s="11">
        <f t="shared" si="285"/>
        <v>429</v>
      </c>
      <c r="BX626" s="11">
        <f t="shared" si="285"/>
        <v>367</v>
      </c>
      <c r="BY626" s="11">
        <f t="shared" si="285"/>
        <v>421</v>
      </c>
      <c r="BZ626" s="11">
        <f t="shared" si="285"/>
        <v>226</v>
      </c>
      <c r="CA626" s="11">
        <f t="shared" si="285"/>
        <v>429</v>
      </c>
      <c r="CB626" s="11">
        <f t="shared" si="285"/>
        <v>429</v>
      </c>
      <c r="CC626" s="11">
        <f t="shared" si="285"/>
        <v>418</v>
      </c>
      <c r="CD626" s="11">
        <f t="shared" si="285"/>
        <v>371</v>
      </c>
      <c r="CE626" s="11">
        <f t="shared" si="285"/>
        <v>416</v>
      </c>
      <c r="CF626" s="11">
        <f t="shared" si="285"/>
        <v>428</v>
      </c>
      <c r="CG626" s="11">
        <f t="shared" si="285"/>
        <v>428</v>
      </c>
      <c r="CH626" s="11">
        <f t="shared" si="285"/>
        <v>428</v>
      </c>
      <c r="CI626" s="11">
        <f t="shared" si="285"/>
        <v>428</v>
      </c>
      <c r="CJ626" s="11">
        <f t="shared" si="285"/>
        <v>426</v>
      </c>
      <c r="CK626" s="11">
        <f t="shared" si="285"/>
        <v>194</v>
      </c>
      <c r="CL626" s="11">
        <f t="shared" si="285"/>
        <v>316</v>
      </c>
      <c r="CM626" s="24"/>
      <c r="CN626" s="24"/>
      <c r="CO626" s="24"/>
      <c r="CP626" s="24"/>
      <c r="CQ626" s="24"/>
      <c r="CR626" s="24"/>
      <c r="CS626" s="24"/>
      <c r="CT626" s="24"/>
    </row>
    <row r="627" spans="1:98" hidden="1">
      <c r="A627" s="165"/>
      <c r="B627" s="167"/>
      <c r="C627" s="26" t="s">
        <v>333</v>
      </c>
      <c r="D627" s="5"/>
      <c r="E627" s="7"/>
      <c r="F627" s="5"/>
      <c r="G627" s="24"/>
      <c r="H627" s="24"/>
      <c r="I627" s="24"/>
      <c r="J627" s="24"/>
      <c r="K627" s="24"/>
      <c r="L627" s="24"/>
      <c r="M627" s="24"/>
      <c r="N627" s="24"/>
      <c r="O627" s="24"/>
      <c r="P627" s="24"/>
      <c r="Q627" s="24"/>
      <c r="R627" s="24"/>
      <c r="T627" s="24"/>
      <c r="U627" s="24"/>
      <c r="V627" s="24"/>
      <c r="W627" s="24"/>
      <c r="X627" s="24"/>
      <c r="Y627" s="24"/>
      <c r="Z627" s="24"/>
      <c r="AA627" s="91"/>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11">
        <f>BK602+BK607+BK612+BK617+BK622</f>
        <v>10</v>
      </c>
      <c r="BL627" s="11">
        <f t="shared" si="285"/>
        <v>11</v>
      </c>
      <c r="BM627" s="11">
        <f t="shared" si="285"/>
        <v>6</v>
      </c>
      <c r="BN627" s="11">
        <f t="shared" si="285"/>
        <v>83</v>
      </c>
      <c r="BO627" s="11">
        <f t="shared" si="285"/>
        <v>25</v>
      </c>
      <c r="BP627" s="11">
        <f t="shared" si="285"/>
        <v>15</v>
      </c>
      <c r="BQ627" s="11">
        <f t="shared" si="285"/>
        <v>12</v>
      </c>
      <c r="BR627" s="11">
        <f t="shared" si="285"/>
        <v>6</v>
      </c>
      <c r="BS627" s="11">
        <f t="shared" si="285"/>
        <v>11</v>
      </c>
      <c r="BT627" s="11">
        <f t="shared" si="285"/>
        <v>8</v>
      </c>
      <c r="BU627" s="11">
        <f t="shared" si="285"/>
        <v>6</v>
      </c>
      <c r="BV627" s="11">
        <f t="shared" si="285"/>
        <v>6</v>
      </c>
      <c r="BW627" s="11">
        <f t="shared" si="285"/>
        <v>6</v>
      </c>
      <c r="BX627" s="11">
        <f t="shared" si="285"/>
        <v>68</v>
      </c>
      <c r="BY627" s="11">
        <f t="shared" si="285"/>
        <v>14</v>
      </c>
      <c r="BZ627" s="11">
        <f t="shared" si="285"/>
        <v>209</v>
      </c>
      <c r="CA627" s="11">
        <f t="shared" si="285"/>
        <v>6</v>
      </c>
      <c r="CB627" s="11">
        <f t="shared" si="285"/>
        <v>6</v>
      </c>
      <c r="CC627" s="11">
        <f t="shared" si="285"/>
        <v>17</v>
      </c>
      <c r="CD627" s="11">
        <f t="shared" si="285"/>
        <v>64</v>
      </c>
      <c r="CE627" s="11">
        <f t="shared" si="285"/>
        <v>19</v>
      </c>
      <c r="CF627" s="11">
        <f t="shared" si="285"/>
        <v>7</v>
      </c>
      <c r="CG627" s="11">
        <f t="shared" si="285"/>
        <v>7</v>
      </c>
      <c r="CH627" s="11">
        <f t="shared" si="285"/>
        <v>7</v>
      </c>
      <c r="CI627" s="11">
        <f t="shared" si="285"/>
        <v>7</v>
      </c>
      <c r="CJ627" s="11">
        <f t="shared" si="285"/>
        <v>9</v>
      </c>
      <c r="CK627" s="11">
        <f t="shared" si="285"/>
        <v>240</v>
      </c>
      <c r="CL627" s="11">
        <f t="shared" si="285"/>
        <v>119</v>
      </c>
      <c r="CM627" s="24"/>
      <c r="CN627" s="24"/>
      <c r="CO627" s="24"/>
      <c r="CP627" s="24"/>
      <c r="CQ627" s="24"/>
      <c r="CR627" s="24"/>
      <c r="CS627" s="24"/>
      <c r="CT627" s="24"/>
    </row>
    <row r="628" spans="1:98" hidden="1">
      <c r="A628" s="165"/>
      <c r="B628" s="167"/>
      <c r="C628" s="26" t="s">
        <v>334</v>
      </c>
      <c r="D628" s="5"/>
      <c r="E628" s="7"/>
      <c r="F628" s="5"/>
      <c r="G628" s="24"/>
      <c r="H628" s="24"/>
      <c r="I628" s="24"/>
      <c r="J628" s="24"/>
      <c r="K628" s="24"/>
      <c r="L628" s="24"/>
      <c r="M628" s="24"/>
      <c r="N628" s="24"/>
      <c r="O628" s="24"/>
      <c r="P628" s="24"/>
      <c r="Q628" s="24"/>
      <c r="R628" s="24"/>
      <c r="T628" s="24"/>
      <c r="U628" s="24"/>
      <c r="V628" s="24"/>
      <c r="W628" s="24"/>
      <c r="X628" s="24"/>
      <c r="Y628" s="24"/>
      <c r="Z628" s="24"/>
      <c r="AA628" s="90"/>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11">
        <f>BK603+BK608+BK613+BK618+BK623</f>
        <v>0</v>
      </c>
      <c r="BL628" s="11">
        <f t="shared" si="285"/>
        <v>0</v>
      </c>
      <c r="BM628" s="11">
        <f t="shared" si="285"/>
        <v>0</v>
      </c>
      <c r="BN628" s="11">
        <f t="shared" si="285"/>
        <v>0</v>
      </c>
      <c r="BO628" s="11">
        <f t="shared" si="285"/>
        <v>0</v>
      </c>
      <c r="BP628" s="11">
        <f t="shared" si="285"/>
        <v>0</v>
      </c>
      <c r="BQ628" s="11">
        <f t="shared" si="285"/>
        <v>0</v>
      </c>
      <c r="BR628" s="11">
        <f t="shared" si="285"/>
        <v>0</v>
      </c>
      <c r="BS628" s="11">
        <f t="shared" si="285"/>
        <v>0</v>
      </c>
      <c r="BT628" s="11">
        <f t="shared" si="285"/>
        <v>0</v>
      </c>
      <c r="BU628" s="11">
        <f t="shared" si="285"/>
        <v>0</v>
      </c>
      <c r="BV628" s="11">
        <f t="shared" si="285"/>
        <v>0</v>
      </c>
      <c r="BW628" s="11">
        <f t="shared" si="285"/>
        <v>0</v>
      </c>
      <c r="BX628" s="11">
        <f t="shared" si="285"/>
        <v>0</v>
      </c>
      <c r="BY628" s="11">
        <f t="shared" si="285"/>
        <v>0</v>
      </c>
      <c r="BZ628" s="11">
        <f t="shared" si="285"/>
        <v>0</v>
      </c>
      <c r="CA628" s="11">
        <f t="shared" si="285"/>
        <v>0</v>
      </c>
      <c r="CB628" s="11">
        <f t="shared" si="285"/>
        <v>0</v>
      </c>
      <c r="CC628" s="11">
        <f t="shared" si="285"/>
        <v>0</v>
      </c>
      <c r="CD628" s="11">
        <f t="shared" si="285"/>
        <v>0</v>
      </c>
      <c r="CE628" s="11">
        <f t="shared" si="285"/>
        <v>0</v>
      </c>
      <c r="CF628" s="11">
        <f t="shared" si="285"/>
        <v>0</v>
      </c>
      <c r="CG628" s="11">
        <f t="shared" si="285"/>
        <v>0</v>
      </c>
      <c r="CH628" s="11">
        <f t="shared" si="285"/>
        <v>0</v>
      </c>
      <c r="CI628" s="11">
        <f t="shared" si="285"/>
        <v>0</v>
      </c>
      <c r="CJ628" s="11">
        <f t="shared" si="285"/>
        <v>0</v>
      </c>
      <c r="CK628" s="11">
        <f t="shared" si="285"/>
        <v>1</v>
      </c>
      <c r="CL628" s="11">
        <f t="shared" si="285"/>
        <v>0</v>
      </c>
      <c r="CM628" s="24"/>
      <c r="CN628" s="24"/>
      <c r="CO628" s="24"/>
      <c r="CP628" s="24"/>
      <c r="CQ628" s="24"/>
      <c r="CR628" s="24"/>
      <c r="CS628" s="24"/>
      <c r="CT628" s="24"/>
    </row>
    <row r="629" spans="1:98" hidden="1">
      <c r="A629" s="165"/>
      <c r="B629" s="167"/>
      <c r="C629" s="168" t="s">
        <v>335</v>
      </c>
      <c r="D629" s="5"/>
      <c r="E629" s="7"/>
      <c r="F629" s="5"/>
      <c r="G629" s="24"/>
      <c r="H629" s="24"/>
      <c r="I629" s="24"/>
      <c r="J629" s="24"/>
      <c r="K629" s="24"/>
      <c r="L629" s="24"/>
      <c r="M629" s="24"/>
      <c r="N629" s="24"/>
      <c r="O629" s="24"/>
      <c r="P629" s="24"/>
      <c r="Q629" s="24"/>
      <c r="R629" s="24"/>
      <c r="T629" s="24"/>
      <c r="U629" s="24"/>
      <c r="V629" s="24"/>
      <c r="W629" s="24"/>
      <c r="X629" s="24"/>
      <c r="Y629" s="24"/>
      <c r="Z629" s="24"/>
      <c r="AA629" s="91"/>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12">
        <f>(((BK626*2)+(BK627*1)+(BK628*0)))/(BK626+BK627+BK628)</f>
        <v>1.9770114942528736</v>
      </c>
      <c r="BL629" s="12">
        <f t="shared" ref="BL629:CL629" si="286">(((BL626*2)+(BL627*1)+(BL628*0)))/(BL626+BL627+BL628)</f>
        <v>1.974712643678161</v>
      </c>
      <c r="BM629" s="12">
        <f t="shared" si="286"/>
        <v>1.9862068965517241</v>
      </c>
      <c r="BN629" s="12">
        <f t="shared" si="286"/>
        <v>1.8091954022988506</v>
      </c>
      <c r="BO629" s="12">
        <f t="shared" si="286"/>
        <v>1.9425287356321839</v>
      </c>
      <c r="BP629" s="12">
        <f t="shared" si="286"/>
        <v>1.9655172413793103</v>
      </c>
      <c r="BQ629" s="12">
        <f t="shared" si="286"/>
        <v>1.9724137931034482</v>
      </c>
      <c r="BR629" s="12">
        <f t="shared" si="286"/>
        <v>1.9862068965517241</v>
      </c>
      <c r="BS629" s="12">
        <f t="shared" si="286"/>
        <v>1.974712643678161</v>
      </c>
      <c r="BT629" s="12">
        <f t="shared" si="286"/>
        <v>1.9816091954022987</v>
      </c>
      <c r="BU629" s="12">
        <f t="shared" si="286"/>
        <v>1.9862068965517241</v>
      </c>
      <c r="BV629" s="12">
        <f t="shared" si="286"/>
        <v>1.9862068965517241</v>
      </c>
      <c r="BW629" s="12">
        <f t="shared" si="286"/>
        <v>1.9862068965517241</v>
      </c>
      <c r="BX629" s="12">
        <f t="shared" si="286"/>
        <v>1.8436781609195403</v>
      </c>
      <c r="BY629" s="12">
        <f t="shared" si="286"/>
        <v>1.9678160919540231</v>
      </c>
      <c r="BZ629" s="12">
        <f t="shared" si="286"/>
        <v>1.5195402298850575</v>
      </c>
      <c r="CA629" s="12">
        <f t="shared" si="286"/>
        <v>1.9862068965517241</v>
      </c>
      <c r="CB629" s="12">
        <f t="shared" si="286"/>
        <v>1.9862068965517241</v>
      </c>
      <c r="CC629" s="12">
        <f t="shared" si="286"/>
        <v>1.9609195402298851</v>
      </c>
      <c r="CD629" s="12">
        <f t="shared" si="286"/>
        <v>1.8528735632183908</v>
      </c>
      <c r="CE629" s="12">
        <f t="shared" si="286"/>
        <v>1.9563218390804598</v>
      </c>
      <c r="CF629" s="12">
        <f t="shared" si="286"/>
        <v>1.9839080459770115</v>
      </c>
      <c r="CG629" s="12">
        <f t="shared" si="286"/>
        <v>1.9839080459770115</v>
      </c>
      <c r="CH629" s="12">
        <f t="shared" si="286"/>
        <v>1.9839080459770115</v>
      </c>
      <c r="CI629" s="12">
        <f t="shared" si="286"/>
        <v>1.9839080459770115</v>
      </c>
      <c r="CJ629" s="12">
        <f t="shared" si="286"/>
        <v>1.9793103448275862</v>
      </c>
      <c r="CK629" s="12">
        <f t="shared" si="286"/>
        <v>1.4436781609195402</v>
      </c>
      <c r="CL629" s="12">
        <f t="shared" si="286"/>
        <v>1.7264367816091954</v>
      </c>
      <c r="CM629" s="162">
        <f>COUNTIF($BK630:$CL630,"Đ")</f>
        <v>26</v>
      </c>
      <c r="CN629" s="161">
        <f>CM629/COUNTA($BK630:$CL630)</f>
        <v>0.9285714285714286</v>
      </c>
      <c r="CO629" s="162">
        <f>COUNTIF($BK630:$CL630,"CCG")</f>
        <v>2</v>
      </c>
      <c r="CP629" s="161">
        <f>CO629/COUNTA($BK630:$CL630)</f>
        <v>7.1428571428571425E-2</v>
      </c>
      <c r="CQ629" s="162">
        <f>COUNTIF($BK630:$CL630,"CĐ")</f>
        <v>0</v>
      </c>
      <c r="CR629" s="161">
        <f>CQ629/COUNTA($BK630:$CL630)</f>
        <v>0</v>
      </c>
      <c r="CS629" s="160">
        <f>(((CM629*2)+(CO629*1)+(CQ629*0)))/(CM629+CO629+CQ629)</f>
        <v>1.9285714285714286</v>
      </c>
      <c r="CT629" s="160" t="str">
        <f>IF(CS629&gt;=1.6,"Đạt mục tiêu",IF(CS629&gt;=1,"Cần cố gắng","Chưa đạt"))</f>
        <v>Đạt mục tiêu</v>
      </c>
    </row>
    <row r="630" spans="1:98" hidden="1">
      <c r="A630" s="281"/>
      <c r="B630" s="167"/>
      <c r="C630" s="289"/>
      <c r="D630" s="5"/>
      <c r="E630" s="7"/>
      <c r="F630" s="5"/>
      <c r="G630" s="24"/>
      <c r="H630" s="24"/>
      <c r="I630" s="24"/>
      <c r="J630" s="24"/>
      <c r="K630" s="24"/>
      <c r="L630" s="24"/>
      <c r="M630" s="24"/>
      <c r="N630" s="24"/>
      <c r="O630" s="24"/>
      <c r="P630" s="24"/>
      <c r="Q630" s="24"/>
      <c r="R630" s="24"/>
      <c r="T630" s="24"/>
      <c r="U630" s="24"/>
      <c r="V630" s="24"/>
      <c r="W630" s="24"/>
      <c r="X630" s="24"/>
      <c r="Y630" s="24"/>
      <c r="Z630" s="24"/>
      <c r="AA630" s="91"/>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12" t="str">
        <f>IF(BK629&lt;1,"CĐ",IF(BK629&lt;1.6,"CCG","Đ"))</f>
        <v>Đ</v>
      </c>
      <c r="BL630" s="12" t="str">
        <f t="shared" ref="BL630:CL630" si="287">IF(BL629&lt;1,"CĐ",IF(BL629&lt;1.6,"CCG","Đ"))</f>
        <v>Đ</v>
      </c>
      <c r="BM630" s="12" t="str">
        <f t="shared" si="287"/>
        <v>Đ</v>
      </c>
      <c r="BN630" s="12" t="str">
        <f t="shared" si="287"/>
        <v>Đ</v>
      </c>
      <c r="BO630" s="12" t="str">
        <f t="shared" si="287"/>
        <v>Đ</v>
      </c>
      <c r="BP630" s="12" t="str">
        <f t="shared" si="287"/>
        <v>Đ</v>
      </c>
      <c r="BQ630" s="12" t="str">
        <f t="shared" si="287"/>
        <v>Đ</v>
      </c>
      <c r="BR630" s="12" t="str">
        <f t="shared" si="287"/>
        <v>Đ</v>
      </c>
      <c r="BS630" s="12" t="str">
        <f t="shared" si="287"/>
        <v>Đ</v>
      </c>
      <c r="BT630" s="12" t="str">
        <f t="shared" si="287"/>
        <v>Đ</v>
      </c>
      <c r="BU630" s="12" t="str">
        <f t="shared" si="287"/>
        <v>Đ</v>
      </c>
      <c r="BV630" s="12" t="str">
        <f t="shared" si="287"/>
        <v>Đ</v>
      </c>
      <c r="BW630" s="12" t="str">
        <f t="shared" si="287"/>
        <v>Đ</v>
      </c>
      <c r="BX630" s="12" t="str">
        <f t="shared" si="287"/>
        <v>Đ</v>
      </c>
      <c r="BY630" s="12" t="str">
        <f t="shared" si="287"/>
        <v>Đ</v>
      </c>
      <c r="BZ630" s="12" t="str">
        <f t="shared" si="287"/>
        <v>CCG</v>
      </c>
      <c r="CA630" s="12" t="str">
        <f t="shared" si="287"/>
        <v>Đ</v>
      </c>
      <c r="CB630" s="12" t="str">
        <f t="shared" si="287"/>
        <v>Đ</v>
      </c>
      <c r="CC630" s="12" t="str">
        <f t="shared" si="287"/>
        <v>Đ</v>
      </c>
      <c r="CD630" s="12" t="str">
        <f t="shared" si="287"/>
        <v>Đ</v>
      </c>
      <c r="CE630" s="12" t="str">
        <f t="shared" si="287"/>
        <v>Đ</v>
      </c>
      <c r="CF630" s="12" t="str">
        <f t="shared" si="287"/>
        <v>Đ</v>
      </c>
      <c r="CG630" s="12" t="str">
        <f t="shared" si="287"/>
        <v>Đ</v>
      </c>
      <c r="CH630" s="12" t="str">
        <f t="shared" si="287"/>
        <v>Đ</v>
      </c>
      <c r="CI630" s="12" t="str">
        <f t="shared" si="287"/>
        <v>Đ</v>
      </c>
      <c r="CJ630" s="12" t="str">
        <f t="shared" si="287"/>
        <v>Đ</v>
      </c>
      <c r="CK630" s="12" t="str">
        <f t="shared" si="287"/>
        <v>CCG</v>
      </c>
      <c r="CL630" s="12" t="str">
        <f t="shared" si="287"/>
        <v>Đ</v>
      </c>
      <c r="CM630" s="162"/>
      <c r="CN630" s="161"/>
      <c r="CO630" s="162"/>
      <c r="CP630" s="161"/>
      <c r="CQ630" s="162"/>
      <c r="CR630" s="161"/>
      <c r="CS630" s="160"/>
      <c r="CT630" s="160"/>
    </row>
    <row r="631" spans="1:98" s="153" customFormat="1" ht="18.75" customHeight="1">
      <c r="A631" s="286" t="s">
        <v>1650</v>
      </c>
      <c r="B631" s="287"/>
      <c r="C631" s="286"/>
      <c r="D631" s="3"/>
      <c r="E631" s="4"/>
      <c r="F631" s="3"/>
      <c r="I631" s="238" t="s">
        <v>1642</v>
      </c>
      <c r="J631" s="238"/>
      <c r="K631" s="238"/>
      <c r="L631" s="238"/>
      <c r="M631" s="238"/>
      <c r="N631" s="238"/>
      <c r="O631" s="238"/>
      <c r="P631" s="238"/>
      <c r="Q631" s="238"/>
      <c r="R631" s="238"/>
      <c r="S631" s="238"/>
      <c r="T631" s="238"/>
      <c r="U631" s="238"/>
      <c r="V631" s="238"/>
      <c r="W631" s="238"/>
      <c r="X631" s="238"/>
      <c r="Y631" s="238"/>
      <c r="Z631" s="238"/>
      <c r="AA631" s="238"/>
      <c r="AB631" s="238"/>
      <c r="AC631" s="238"/>
      <c r="AD631" s="238"/>
      <c r="AE631" s="1"/>
      <c r="AF631" s="1"/>
      <c r="AG631" s="1"/>
      <c r="AH631" s="1"/>
      <c r="AI631" s="1"/>
      <c r="AJ631" s="1"/>
      <c r="AK631" s="1"/>
      <c r="AL631" s="1"/>
      <c r="AM631" s="1"/>
      <c r="AN631" s="1"/>
      <c r="AO631" s="1"/>
      <c r="AP631" s="1"/>
      <c r="AQ631" s="1"/>
      <c r="AR631" s="1"/>
      <c r="AS631" s="1"/>
      <c r="AT631" s="2"/>
      <c r="AU631" s="1"/>
      <c r="AV631" s="1"/>
      <c r="AW631" s="1"/>
      <c r="AX631" s="1"/>
      <c r="AY631" s="1"/>
      <c r="AZ631" s="1"/>
      <c r="BA631" s="1"/>
      <c r="BB631" s="1"/>
      <c r="BC631" s="1"/>
      <c r="BD631" s="1"/>
      <c r="BE631" s="1"/>
      <c r="BF631" s="1"/>
      <c r="BG631" s="1"/>
      <c r="BH631" s="1"/>
      <c r="BI631" s="1"/>
      <c r="BJ631" s="1"/>
      <c r="BK631" s="1"/>
      <c r="BL631" s="1"/>
      <c r="BM631" s="1"/>
      <c r="BN631" s="119"/>
      <c r="BO631" s="119"/>
      <c r="BP631" s="1"/>
      <c r="BQ631" s="1"/>
      <c r="BR631" s="1"/>
      <c r="BS631" s="1"/>
      <c r="BT631" s="1"/>
      <c r="BU631" s="1"/>
      <c r="BV631" s="1"/>
      <c r="BW631" s="1"/>
      <c r="BX631" s="1"/>
      <c r="BY631" s="1"/>
      <c r="BZ631" s="1"/>
      <c r="CA631" s="1"/>
      <c r="CB631" s="1"/>
      <c r="CC631" s="119"/>
      <c r="CD631" s="119"/>
      <c r="CE631" s="119"/>
      <c r="CF631" s="1"/>
      <c r="CG631" s="1"/>
      <c r="CH631" s="1"/>
      <c r="CI631" s="1"/>
      <c r="CJ631" s="1"/>
      <c r="CK631" s="1"/>
      <c r="CL631" s="1"/>
      <c r="CM631" s="1"/>
      <c r="CN631" s="1"/>
      <c r="CO631" s="1"/>
      <c r="CP631" s="1"/>
      <c r="CQ631" s="1"/>
      <c r="CR631" s="1"/>
      <c r="CS631" s="1"/>
      <c r="CT631" s="1"/>
    </row>
    <row r="632" spans="1:98" s="153" customFormat="1" ht="18.75" customHeight="1">
      <c r="A632" s="286" t="s">
        <v>1637</v>
      </c>
      <c r="B632" s="288"/>
      <c r="C632" s="286"/>
      <c r="D632" s="3"/>
      <c r="E632" s="4"/>
      <c r="F632" s="3"/>
      <c r="G632" s="238" t="s">
        <v>1639</v>
      </c>
      <c r="H632" s="238"/>
      <c r="I632" s="238" t="s">
        <v>1641</v>
      </c>
      <c r="J632" s="238"/>
      <c r="K632" s="238"/>
      <c r="L632" s="238"/>
      <c r="M632" s="238"/>
      <c r="N632" s="238"/>
      <c r="O632" s="238"/>
      <c r="P632" s="238"/>
      <c r="Q632" s="238"/>
      <c r="R632" s="238"/>
      <c r="S632" s="238"/>
      <c r="T632" s="238"/>
      <c r="U632" s="238"/>
      <c r="V632" s="238"/>
      <c r="W632" s="238"/>
      <c r="X632" s="238"/>
      <c r="Y632" s="238"/>
      <c r="Z632" s="238"/>
      <c r="AA632" s="238"/>
      <c r="AB632" s="238"/>
      <c r="AC632" s="238"/>
      <c r="AD632" s="238"/>
      <c r="AE632" s="1"/>
      <c r="AF632" s="1"/>
      <c r="AG632" s="1"/>
      <c r="AH632" s="1"/>
      <c r="AI632" s="1"/>
      <c r="AJ632" s="1"/>
      <c r="AK632" s="1"/>
      <c r="AL632" s="1"/>
      <c r="AM632" s="1"/>
      <c r="AN632" s="1"/>
      <c r="AO632" s="1"/>
      <c r="AP632" s="1"/>
      <c r="AQ632" s="1"/>
      <c r="AR632" s="1"/>
      <c r="AS632" s="1"/>
      <c r="AT632" s="2"/>
      <c r="AU632" s="1"/>
      <c r="AV632" s="1"/>
      <c r="AW632" s="1"/>
      <c r="AX632" s="1"/>
      <c r="AY632" s="1"/>
      <c r="AZ632" s="1"/>
      <c r="BA632" s="1"/>
      <c r="BB632" s="1"/>
      <c r="BC632" s="1"/>
      <c r="BD632" s="1"/>
      <c r="BE632" s="1"/>
      <c r="BF632" s="1"/>
      <c r="BG632" s="1"/>
      <c r="BH632" s="1"/>
      <c r="BI632" s="1"/>
      <c r="BJ632" s="1"/>
      <c r="BK632" s="1"/>
      <c r="BL632" s="1"/>
      <c r="BM632" s="1"/>
      <c r="BN632" s="119"/>
      <c r="BO632" s="282" t="s">
        <v>1241</v>
      </c>
      <c r="BP632" s="283"/>
      <c r="BQ632" s="283"/>
      <c r="BR632" s="283"/>
      <c r="BS632" s="283"/>
      <c r="BT632" s="283"/>
      <c r="BU632" s="283"/>
      <c r="BV632" s="283"/>
      <c r="BW632" s="283"/>
      <c r="BX632" s="1"/>
      <c r="BY632" s="1"/>
      <c r="BZ632" s="1"/>
      <c r="CA632" s="1"/>
      <c r="CB632" s="1"/>
      <c r="CC632" s="119"/>
      <c r="CD632" s="282" t="s">
        <v>1240</v>
      </c>
      <c r="CE632" s="282"/>
      <c r="CF632" s="282"/>
      <c r="CG632" s="282"/>
      <c r="CH632" s="282"/>
      <c r="CI632" s="282"/>
      <c r="CJ632" s="282"/>
      <c r="CK632" s="282"/>
      <c r="CL632" s="283"/>
      <c r="CM632" s="283"/>
      <c r="CN632" s="283"/>
      <c r="CO632" s="283"/>
      <c r="CP632" s="283"/>
      <c r="CQ632" s="283"/>
      <c r="CR632" s="283"/>
      <c r="CS632" s="1"/>
      <c r="CT632" s="1"/>
    </row>
    <row r="633" spans="1:98" s="153" customFormat="1" ht="18.75">
      <c r="A633" s="158"/>
      <c r="B633" s="2"/>
      <c r="C633" s="159"/>
      <c r="D633" s="3"/>
      <c r="E633" s="4"/>
      <c r="F633" s="3"/>
      <c r="K633" s="1"/>
      <c r="L633" s="1"/>
      <c r="M633" s="1"/>
      <c r="N633" s="1"/>
      <c r="O633" s="1"/>
      <c r="P633" s="1"/>
      <c r="Q633" s="1"/>
      <c r="R633" s="1"/>
      <c r="S633" s="128"/>
      <c r="T633" s="1"/>
      <c r="U633" s="1"/>
      <c r="V633" s="1"/>
      <c r="W633" s="1"/>
      <c r="X633" s="1"/>
      <c r="Y633" s="1"/>
      <c r="Z633" s="1"/>
      <c r="AA633" s="88"/>
      <c r="AE633" s="1"/>
      <c r="AF633" s="1"/>
      <c r="AG633" s="1"/>
      <c r="AH633" s="1"/>
      <c r="AI633" s="1"/>
      <c r="AJ633" s="1"/>
      <c r="AK633" s="1"/>
      <c r="AL633" s="1"/>
      <c r="AM633" s="1"/>
      <c r="AN633" s="1"/>
      <c r="AO633" s="1"/>
      <c r="AP633" s="1"/>
      <c r="AQ633" s="1"/>
      <c r="AR633" s="1"/>
      <c r="AS633" s="1"/>
      <c r="AT633" s="2"/>
      <c r="AU633" s="1"/>
      <c r="AV633" s="1"/>
      <c r="AW633" s="1"/>
      <c r="AX633" s="1"/>
      <c r="AY633" s="1"/>
      <c r="AZ633" s="1"/>
      <c r="BA633" s="1"/>
      <c r="BB633" s="1"/>
      <c r="BC633" s="1"/>
      <c r="BD633" s="1"/>
      <c r="BE633" s="1"/>
      <c r="BF633" s="1"/>
      <c r="BG633" s="1"/>
      <c r="BH633" s="1"/>
      <c r="BI633" s="1"/>
      <c r="BJ633" s="1"/>
      <c r="BK633" s="1"/>
      <c r="BL633" s="1"/>
      <c r="BM633" s="1"/>
      <c r="BN633" s="119"/>
      <c r="BO633" s="119"/>
      <c r="BP633" s="1"/>
      <c r="BQ633" s="1"/>
      <c r="BR633" s="1"/>
      <c r="BS633" s="1"/>
      <c r="BT633" s="1"/>
      <c r="BU633" s="1"/>
      <c r="BV633" s="1"/>
      <c r="BW633" s="1"/>
      <c r="BX633" s="1"/>
      <c r="BY633" s="1"/>
      <c r="BZ633" s="1"/>
      <c r="CA633" s="1"/>
      <c r="CB633" s="1"/>
      <c r="CC633" s="119"/>
      <c r="CD633" s="121"/>
      <c r="CE633" s="121"/>
      <c r="CF633" s="109"/>
      <c r="CG633" s="109"/>
      <c r="CH633" s="109"/>
      <c r="CI633" s="109"/>
      <c r="CJ633" s="109"/>
      <c r="CK633" s="109"/>
      <c r="CL633" s="109"/>
      <c r="CM633" s="109"/>
      <c r="CN633" s="109"/>
      <c r="CO633" s="109"/>
      <c r="CP633" s="109"/>
      <c r="CQ633" s="109"/>
      <c r="CR633" s="109"/>
      <c r="CS633" s="1"/>
      <c r="CT633" s="1"/>
    </row>
    <row r="634" spans="1:98" s="153" customFormat="1" ht="18.75">
      <c r="A634" s="158"/>
      <c r="B634" s="2"/>
      <c r="C634" s="159"/>
      <c r="D634" s="3"/>
      <c r="E634" s="4"/>
      <c r="F634" s="3"/>
      <c r="K634" s="1"/>
      <c r="L634" s="1"/>
      <c r="M634" s="1"/>
      <c r="N634" s="1"/>
      <c r="O634" s="1"/>
      <c r="P634" s="1"/>
      <c r="Q634" s="1"/>
      <c r="R634" s="1"/>
      <c r="S634" s="128"/>
      <c r="T634" s="1"/>
      <c r="U634" s="1"/>
      <c r="V634" s="1"/>
      <c r="W634" s="1"/>
      <c r="X634" s="1"/>
      <c r="Y634" s="1"/>
      <c r="Z634" s="1"/>
      <c r="AA634" s="88"/>
      <c r="AE634" s="1"/>
      <c r="AF634" s="1"/>
      <c r="AG634" s="1"/>
      <c r="AH634" s="1"/>
      <c r="AI634" s="1"/>
      <c r="AJ634" s="1"/>
      <c r="AK634" s="1"/>
      <c r="AL634" s="1"/>
      <c r="AM634" s="1"/>
      <c r="AN634" s="1"/>
      <c r="AO634" s="1"/>
      <c r="AP634" s="1"/>
      <c r="AQ634" s="1"/>
      <c r="AR634" s="1"/>
      <c r="AS634" s="1"/>
      <c r="AT634" s="2"/>
      <c r="AU634" s="1"/>
      <c r="AV634" s="1"/>
      <c r="AW634" s="1"/>
      <c r="AX634" s="1"/>
      <c r="AY634" s="1"/>
      <c r="AZ634" s="1"/>
      <c r="BA634" s="1"/>
      <c r="BB634" s="1"/>
      <c r="BC634" s="1"/>
      <c r="BD634" s="1"/>
      <c r="BE634" s="1"/>
      <c r="BF634" s="1"/>
      <c r="BG634" s="1"/>
      <c r="BH634" s="1"/>
      <c r="BI634" s="1"/>
      <c r="BJ634" s="1"/>
      <c r="BK634" s="1"/>
      <c r="BL634" s="1"/>
      <c r="BM634" s="1"/>
      <c r="BN634" s="119"/>
      <c r="BO634" s="119"/>
      <c r="BP634" s="1"/>
      <c r="BQ634" s="1"/>
      <c r="BR634" s="1"/>
      <c r="BS634" s="1"/>
      <c r="BT634" s="1"/>
      <c r="BU634" s="1"/>
      <c r="BV634" s="1"/>
      <c r="BW634" s="1"/>
      <c r="BX634" s="1"/>
      <c r="BY634" s="1"/>
      <c r="BZ634" s="1"/>
      <c r="CA634" s="1"/>
      <c r="CB634" s="1"/>
      <c r="CC634" s="119"/>
      <c r="CD634" s="121"/>
      <c r="CE634" s="121"/>
      <c r="CF634" s="109"/>
      <c r="CG634" s="109"/>
      <c r="CH634" s="109"/>
      <c r="CI634" s="109"/>
      <c r="CJ634" s="109"/>
      <c r="CK634" s="109"/>
      <c r="CL634" s="109"/>
      <c r="CM634" s="109"/>
      <c r="CN634" s="109"/>
      <c r="CO634" s="109"/>
      <c r="CP634" s="109"/>
      <c r="CQ634" s="109"/>
      <c r="CR634" s="109"/>
      <c r="CS634" s="1"/>
      <c r="CT634" s="1"/>
    </row>
    <row r="635" spans="1:98" s="153" customFormat="1" ht="18.75">
      <c r="A635" s="158"/>
      <c r="B635" s="2"/>
      <c r="C635" s="159"/>
      <c r="D635" s="3"/>
      <c r="E635" s="4"/>
      <c r="F635" s="3"/>
      <c r="K635" s="1"/>
      <c r="L635" s="1"/>
      <c r="M635" s="1"/>
      <c r="N635" s="1"/>
      <c r="O635" s="1"/>
      <c r="P635" s="1"/>
      <c r="Q635" s="1"/>
      <c r="R635" s="1"/>
      <c r="S635" s="128"/>
      <c r="T635" s="1"/>
      <c r="U635" s="1"/>
      <c r="V635" s="1"/>
      <c r="W635" s="1"/>
      <c r="X635" s="1"/>
      <c r="Y635" s="1"/>
      <c r="Z635" s="1"/>
      <c r="AA635" s="88"/>
      <c r="AE635" s="1"/>
      <c r="AF635" s="1"/>
      <c r="AG635" s="1"/>
      <c r="AH635" s="1"/>
      <c r="AI635" s="1"/>
      <c r="AJ635" s="1"/>
      <c r="AK635" s="1"/>
      <c r="AL635" s="1"/>
      <c r="AM635" s="1"/>
      <c r="AN635" s="1"/>
      <c r="AO635" s="1"/>
      <c r="AP635" s="1"/>
      <c r="AQ635" s="1"/>
      <c r="AR635" s="1"/>
      <c r="AS635" s="1"/>
      <c r="AT635" s="2"/>
      <c r="AU635" s="1"/>
      <c r="AV635" s="1"/>
      <c r="AW635" s="1"/>
      <c r="AX635" s="1"/>
      <c r="AY635" s="1"/>
      <c r="AZ635" s="1"/>
      <c r="BA635" s="1"/>
      <c r="BB635" s="1"/>
      <c r="BC635" s="1"/>
      <c r="BD635" s="1"/>
      <c r="BE635" s="1"/>
      <c r="BF635" s="1"/>
      <c r="BG635" s="1"/>
      <c r="BH635" s="1"/>
      <c r="BI635" s="1"/>
      <c r="BJ635" s="1"/>
      <c r="BK635" s="1"/>
      <c r="BL635" s="1"/>
      <c r="BM635" s="1"/>
      <c r="BN635" s="119"/>
      <c r="BO635" s="119"/>
      <c r="BP635" s="1"/>
      <c r="BQ635" s="1"/>
      <c r="BR635" s="1"/>
      <c r="BS635" s="1"/>
      <c r="BT635" s="1"/>
      <c r="BU635" s="1"/>
      <c r="BV635" s="1"/>
      <c r="BW635" s="1"/>
      <c r="BX635" s="1"/>
      <c r="BY635" s="1"/>
      <c r="BZ635" s="1"/>
      <c r="CA635" s="1"/>
      <c r="CB635" s="1"/>
      <c r="CC635" s="119"/>
      <c r="CD635" s="121"/>
      <c r="CE635" s="121"/>
      <c r="CF635" s="109"/>
      <c r="CG635" s="109"/>
      <c r="CH635" s="109"/>
      <c r="CI635" s="109"/>
      <c r="CJ635" s="109"/>
      <c r="CK635" s="109"/>
      <c r="CL635" s="109"/>
      <c r="CM635" s="109"/>
      <c r="CN635" s="109"/>
      <c r="CO635" s="109"/>
      <c r="CP635" s="109"/>
      <c r="CQ635" s="109"/>
      <c r="CR635" s="109"/>
      <c r="CS635" s="1"/>
      <c r="CT635" s="1"/>
    </row>
    <row r="636" spans="1:98" s="153" customFormat="1" ht="21" customHeight="1">
      <c r="A636" s="286" t="s">
        <v>1638</v>
      </c>
      <c r="B636" s="288"/>
      <c r="C636" s="286"/>
      <c r="D636" s="3"/>
      <c r="E636" s="4"/>
      <c r="F636" s="3"/>
      <c r="G636" s="238" t="s">
        <v>1640</v>
      </c>
      <c r="H636" s="238"/>
      <c r="I636" s="238" t="s">
        <v>1640</v>
      </c>
      <c r="J636" s="238"/>
      <c r="K636" s="238"/>
      <c r="L636" s="238"/>
      <c r="M636" s="238"/>
      <c r="N636" s="238"/>
      <c r="O636" s="238"/>
      <c r="P636" s="238"/>
      <c r="Q636" s="238"/>
      <c r="R636" s="238"/>
      <c r="S636" s="238"/>
      <c r="T636" s="238"/>
      <c r="U636" s="238"/>
      <c r="V636" s="238"/>
      <c r="W636" s="238"/>
      <c r="X636" s="238"/>
      <c r="Y636" s="238"/>
      <c r="Z636" s="238"/>
      <c r="AA636" s="238"/>
      <c r="AB636" s="238"/>
      <c r="AC636" s="238"/>
      <c r="AD636" s="238"/>
      <c r="AE636" s="1"/>
      <c r="AF636" s="1"/>
      <c r="AG636" s="1"/>
      <c r="AH636" s="1"/>
      <c r="AI636" s="1"/>
      <c r="AJ636" s="1"/>
      <c r="AK636" s="1"/>
      <c r="AL636" s="1"/>
      <c r="AM636" s="1"/>
      <c r="AN636" s="1"/>
      <c r="AO636" s="1"/>
      <c r="AP636" s="1"/>
      <c r="AQ636" s="1"/>
      <c r="AR636" s="1"/>
      <c r="AS636" s="1"/>
      <c r="AT636" s="2"/>
      <c r="AU636" s="1"/>
      <c r="AV636" s="1"/>
      <c r="AW636" s="1"/>
      <c r="AX636" s="1"/>
      <c r="AY636" s="1"/>
      <c r="AZ636" s="1"/>
      <c r="BA636" s="1"/>
      <c r="BB636" s="1"/>
      <c r="BC636" s="1"/>
      <c r="BD636" s="1"/>
      <c r="BE636" s="1"/>
      <c r="BF636" s="1"/>
      <c r="BG636" s="1"/>
      <c r="BH636" s="1"/>
      <c r="BI636" s="1"/>
      <c r="BJ636" s="1"/>
      <c r="BK636" s="1"/>
      <c r="BL636" s="1"/>
      <c r="BM636" s="1"/>
      <c r="BN636" s="119"/>
      <c r="BO636" s="119"/>
      <c r="BP636" s="1"/>
      <c r="BQ636" s="1"/>
      <c r="BR636" s="1"/>
      <c r="BS636" s="1"/>
      <c r="BT636" s="1"/>
      <c r="BU636" s="1"/>
      <c r="BV636" s="1"/>
      <c r="BW636" s="1"/>
      <c r="BX636" s="1"/>
      <c r="BY636" s="1"/>
      <c r="BZ636" s="1"/>
      <c r="CA636" s="1"/>
      <c r="CB636" s="1"/>
      <c r="CC636" s="119"/>
      <c r="CD636" s="121"/>
      <c r="CE636" s="121"/>
      <c r="CF636" s="109"/>
      <c r="CG636" s="109"/>
      <c r="CH636" s="109"/>
      <c r="CI636" s="109"/>
      <c r="CJ636" s="109"/>
      <c r="CK636" s="109"/>
      <c r="CL636" s="109"/>
      <c r="CM636" s="109"/>
      <c r="CN636" s="109"/>
      <c r="CO636" s="109"/>
      <c r="CP636" s="109"/>
      <c r="CQ636" s="109"/>
      <c r="CR636" s="109"/>
      <c r="CS636" s="1"/>
      <c r="CT636" s="1"/>
    </row>
    <row r="637" spans="1:98">
      <c r="CD637" s="121"/>
      <c r="CE637" s="121"/>
      <c r="CF637" s="109"/>
      <c r="CG637" s="109"/>
      <c r="CH637" s="109"/>
      <c r="CI637" s="109"/>
      <c r="CJ637" s="109"/>
      <c r="CK637" s="109"/>
      <c r="CL637" s="109"/>
      <c r="CM637" s="109"/>
      <c r="CN637" s="109"/>
      <c r="CO637" s="109"/>
      <c r="CP637" s="109"/>
      <c r="CQ637" s="109"/>
      <c r="CR637" s="109"/>
    </row>
    <row r="638" spans="1:98" ht="25.5" customHeight="1">
      <c r="CD638" s="282" t="s">
        <v>1125</v>
      </c>
      <c r="CE638" s="282"/>
      <c r="CF638" s="282"/>
      <c r="CG638" s="282"/>
      <c r="CH638" s="282"/>
      <c r="CI638" s="282"/>
      <c r="CJ638" s="282"/>
      <c r="CK638" s="282"/>
      <c r="CL638" s="283"/>
      <c r="CM638" s="283"/>
      <c r="CN638" s="283"/>
      <c r="CO638" s="283"/>
      <c r="CP638" s="283"/>
      <c r="CQ638" s="283"/>
      <c r="CR638" s="283"/>
    </row>
    <row r="640" spans="1:98" ht="23.25" customHeight="1">
      <c r="I640" s="238" t="s">
        <v>1125</v>
      </c>
      <c r="J640" s="238"/>
      <c r="K640" s="239"/>
      <c r="L640" s="239"/>
      <c r="M640" s="239"/>
      <c r="N640" s="239"/>
      <c r="O640" s="239"/>
      <c r="P640" s="239"/>
      <c r="Q640" s="239"/>
      <c r="R640" s="239"/>
      <c r="S640" s="239"/>
      <c r="T640" s="239"/>
      <c r="U640" s="239"/>
      <c r="V640" s="239"/>
      <c r="W640" s="239"/>
      <c r="X640" s="239"/>
      <c r="Y640" s="239"/>
      <c r="Z640" s="239"/>
      <c r="AA640" s="239"/>
      <c r="AB640" s="238"/>
      <c r="AC640" s="238"/>
      <c r="AD640" s="238"/>
    </row>
  </sheetData>
  <autoFilter ref="A6:CT528" xr:uid="{00000000-0009-0000-0000-000012000000}">
    <filterColumn colId="13">
      <filters>
        <filter val="#"/>
        <filter val="x"/>
      </filters>
    </filterColumn>
  </autoFilter>
  <mergeCells count="708">
    <mergeCell ref="G636:H636"/>
    <mergeCell ref="A534:L534"/>
    <mergeCell ref="A535:L535"/>
    <mergeCell ref="A536:L536"/>
    <mergeCell ref="A537:L537"/>
    <mergeCell ref="A538:L538"/>
    <mergeCell ref="A539:J539"/>
    <mergeCell ref="B611:B615"/>
    <mergeCell ref="C614:C615"/>
    <mergeCell ref="A542:J542"/>
    <mergeCell ref="A543:J543"/>
    <mergeCell ref="A544:J544"/>
    <mergeCell ref="A540:J540"/>
    <mergeCell ref="A541:J541"/>
    <mergeCell ref="A596:B600"/>
    <mergeCell ref="C599:C600"/>
    <mergeCell ref="A1:AD1"/>
    <mergeCell ref="C21:H21"/>
    <mergeCell ref="CS629:CS630"/>
    <mergeCell ref="CT629:CT630"/>
    <mergeCell ref="BO632:BW632"/>
    <mergeCell ref="CD632:CR632"/>
    <mergeCell ref="CQ624:CQ625"/>
    <mergeCell ref="CR624:CR625"/>
    <mergeCell ref="CS614:CS615"/>
    <mergeCell ref="CT614:CT615"/>
    <mergeCell ref="B616:B620"/>
    <mergeCell ref="C619:C620"/>
    <mergeCell ref="CM619:CM620"/>
    <mergeCell ref="CN619:CN620"/>
    <mergeCell ref="CO619:CO620"/>
    <mergeCell ref="CP619:CP620"/>
    <mergeCell ref="CQ619:CQ620"/>
    <mergeCell ref="CR619:CR620"/>
    <mergeCell ref="CS609:CS610"/>
    <mergeCell ref="CT609:CT610"/>
    <mergeCell ref="C204:H204"/>
    <mergeCell ref="C225:H225"/>
    <mergeCell ref="C235:H235"/>
    <mergeCell ref="C236:H236"/>
    <mergeCell ref="CT619:CT620"/>
    <mergeCell ref="B621:B625"/>
    <mergeCell ref="C624:C625"/>
    <mergeCell ref="CM624:CM625"/>
    <mergeCell ref="CN624:CN625"/>
    <mergeCell ref="CO624:CO625"/>
    <mergeCell ref="CP624:CP625"/>
    <mergeCell ref="J3:J6"/>
    <mergeCell ref="C7:H7"/>
    <mergeCell ref="C8:H8"/>
    <mergeCell ref="C9:H9"/>
    <mergeCell ref="C242:H242"/>
    <mergeCell ref="C246:H246"/>
    <mergeCell ref="C106:H106"/>
    <mergeCell ref="C107:H107"/>
    <mergeCell ref="C116:H116"/>
    <mergeCell ref="C128:H128"/>
    <mergeCell ref="C148:H148"/>
    <mergeCell ref="F226:F228"/>
    <mergeCell ref="C230:E230"/>
    <mergeCell ref="C231:C234"/>
    <mergeCell ref="D231:D234"/>
    <mergeCell ref="E231:E234"/>
    <mergeCell ref="F231:F234"/>
    <mergeCell ref="CT624:CT625"/>
    <mergeCell ref="B626:B630"/>
    <mergeCell ref="C629:C630"/>
    <mergeCell ref="CM629:CM630"/>
    <mergeCell ref="CN629:CN630"/>
    <mergeCell ref="CO629:CO630"/>
    <mergeCell ref="CP629:CP630"/>
    <mergeCell ref="CQ629:CQ630"/>
    <mergeCell ref="CR629:CR630"/>
    <mergeCell ref="CQ609:CQ610"/>
    <mergeCell ref="CR609:CR610"/>
    <mergeCell ref="CD638:CR638"/>
    <mergeCell ref="G10:H10"/>
    <mergeCell ref="C22:H22"/>
    <mergeCell ref="C34:H34"/>
    <mergeCell ref="C49:H49"/>
    <mergeCell ref="C83:H83"/>
    <mergeCell ref="CS624:CS625"/>
    <mergeCell ref="CS619:CS620"/>
    <mergeCell ref="C222:E222"/>
    <mergeCell ref="C224:E224"/>
    <mergeCell ref="C226:C228"/>
    <mergeCell ref="D226:D228"/>
    <mergeCell ref="E226:E228"/>
    <mergeCell ref="C218:E218"/>
    <mergeCell ref="C219:C221"/>
    <mergeCell ref="I631:AD631"/>
    <mergeCell ref="I632:AD632"/>
    <mergeCell ref="I636:AD636"/>
    <mergeCell ref="A631:C631"/>
    <mergeCell ref="A632:C632"/>
    <mergeCell ref="A636:C636"/>
    <mergeCell ref="G632:H632"/>
    <mergeCell ref="CT599:CT600"/>
    <mergeCell ref="A601:A630"/>
    <mergeCell ref="B601:B605"/>
    <mergeCell ref="C604:C605"/>
    <mergeCell ref="CM604:CM605"/>
    <mergeCell ref="CN604:CN605"/>
    <mergeCell ref="CO604:CO605"/>
    <mergeCell ref="CP604:CP605"/>
    <mergeCell ref="CQ604:CQ605"/>
    <mergeCell ref="CR604:CR605"/>
    <mergeCell ref="CM614:CM615"/>
    <mergeCell ref="CN614:CN615"/>
    <mergeCell ref="CO614:CO615"/>
    <mergeCell ref="CP614:CP615"/>
    <mergeCell ref="CQ614:CQ615"/>
    <mergeCell ref="CR614:CR615"/>
    <mergeCell ref="CS604:CS605"/>
    <mergeCell ref="CT604:CT605"/>
    <mergeCell ref="B606:B610"/>
    <mergeCell ref="C609:C610"/>
    <mergeCell ref="CM609:CM610"/>
    <mergeCell ref="CN609:CN610"/>
    <mergeCell ref="CO609:CO610"/>
    <mergeCell ref="CP609:CP610"/>
    <mergeCell ref="CM599:CM600"/>
    <mergeCell ref="CN599:CN600"/>
    <mergeCell ref="CO599:CO600"/>
    <mergeCell ref="CP599:CP600"/>
    <mergeCell ref="CQ599:CQ600"/>
    <mergeCell ref="CR599:CR600"/>
    <mergeCell ref="CS599:CS600"/>
    <mergeCell ref="CT589:CT590"/>
    <mergeCell ref="A591:B595"/>
    <mergeCell ref="C594:C595"/>
    <mergeCell ref="CM594:CM595"/>
    <mergeCell ref="CN594:CN595"/>
    <mergeCell ref="CO594:CO595"/>
    <mergeCell ref="CP594:CP595"/>
    <mergeCell ref="CQ594:CQ595"/>
    <mergeCell ref="CR594:CR595"/>
    <mergeCell ref="CS594:CS595"/>
    <mergeCell ref="CT594:CT595"/>
    <mergeCell ref="A586:B590"/>
    <mergeCell ref="C589:C590"/>
    <mergeCell ref="CM589:CM590"/>
    <mergeCell ref="CN589:CN590"/>
    <mergeCell ref="CO589:CO590"/>
    <mergeCell ref="CP589:CP590"/>
    <mergeCell ref="CQ589:CQ590"/>
    <mergeCell ref="CR589:CR590"/>
    <mergeCell ref="CS589:CS590"/>
    <mergeCell ref="CT579:CT580"/>
    <mergeCell ref="A581:B585"/>
    <mergeCell ref="C584:C585"/>
    <mergeCell ref="CM584:CM585"/>
    <mergeCell ref="CN584:CN585"/>
    <mergeCell ref="CO584:CO585"/>
    <mergeCell ref="CP584:CP585"/>
    <mergeCell ref="CQ584:CQ585"/>
    <mergeCell ref="CR584:CR585"/>
    <mergeCell ref="CS584:CS585"/>
    <mergeCell ref="CT584:CT585"/>
    <mergeCell ref="A576:B580"/>
    <mergeCell ref="C579:C580"/>
    <mergeCell ref="CM579:CM580"/>
    <mergeCell ref="CN579:CN580"/>
    <mergeCell ref="CO579:CO580"/>
    <mergeCell ref="CP579:CP580"/>
    <mergeCell ref="CQ579:CQ580"/>
    <mergeCell ref="CR579:CR580"/>
    <mergeCell ref="CS579:CS580"/>
    <mergeCell ref="CT569:CT570"/>
    <mergeCell ref="A571:B575"/>
    <mergeCell ref="C574:C575"/>
    <mergeCell ref="CM574:CM575"/>
    <mergeCell ref="CN574:CN575"/>
    <mergeCell ref="CO574:CO575"/>
    <mergeCell ref="CP574:CP575"/>
    <mergeCell ref="CQ574:CQ575"/>
    <mergeCell ref="CR574:CR575"/>
    <mergeCell ref="CS574:CS575"/>
    <mergeCell ref="CT574:CT575"/>
    <mergeCell ref="A566:B570"/>
    <mergeCell ref="C569:C570"/>
    <mergeCell ref="CM569:CM570"/>
    <mergeCell ref="CN569:CN570"/>
    <mergeCell ref="CO569:CO570"/>
    <mergeCell ref="CP569:CP570"/>
    <mergeCell ref="CQ569:CQ570"/>
    <mergeCell ref="CR569:CR570"/>
    <mergeCell ref="CS569:CS570"/>
    <mergeCell ref="CT559:CT560"/>
    <mergeCell ref="A561:B565"/>
    <mergeCell ref="C564:C565"/>
    <mergeCell ref="CM564:CM565"/>
    <mergeCell ref="CN564:CN565"/>
    <mergeCell ref="CO564:CO565"/>
    <mergeCell ref="CP564:CP565"/>
    <mergeCell ref="CQ564:CQ565"/>
    <mergeCell ref="CR564:CR565"/>
    <mergeCell ref="CS564:CS565"/>
    <mergeCell ref="CT564:CT565"/>
    <mergeCell ref="A556:B560"/>
    <mergeCell ref="C559:C560"/>
    <mergeCell ref="CM559:CM560"/>
    <mergeCell ref="CN559:CN560"/>
    <mergeCell ref="CO559:CO560"/>
    <mergeCell ref="CP559:CP560"/>
    <mergeCell ref="CQ559:CQ560"/>
    <mergeCell ref="CR559:CR560"/>
    <mergeCell ref="CS559:CS560"/>
    <mergeCell ref="CT549:CT550"/>
    <mergeCell ref="A551:B555"/>
    <mergeCell ref="C554:C555"/>
    <mergeCell ref="CM554:CM555"/>
    <mergeCell ref="CN554:CN555"/>
    <mergeCell ref="CO554:CO555"/>
    <mergeCell ref="CP554:CP555"/>
    <mergeCell ref="CQ554:CQ555"/>
    <mergeCell ref="CR554:CR555"/>
    <mergeCell ref="CS554:CS555"/>
    <mergeCell ref="CN549:CN550"/>
    <mergeCell ref="CO549:CO550"/>
    <mergeCell ref="CP549:CP550"/>
    <mergeCell ref="CQ549:CQ550"/>
    <mergeCell ref="CR549:CR550"/>
    <mergeCell ref="CS549:CS550"/>
    <mergeCell ref="A546:B550"/>
    <mergeCell ref="C549:C550"/>
    <mergeCell ref="CM549:CM550"/>
    <mergeCell ref="CT554:CT555"/>
    <mergeCell ref="A530:L530"/>
    <mergeCell ref="A531:L531"/>
    <mergeCell ref="A532:L532"/>
    <mergeCell ref="A533:L533"/>
    <mergeCell ref="C524:L524"/>
    <mergeCell ref="C525:L525"/>
    <mergeCell ref="C526:L526"/>
    <mergeCell ref="C527:L527"/>
    <mergeCell ref="C528:L528"/>
    <mergeCell ref="C529:L529"/>
    <mergeCell ref="C519:C520"/>
    <mergeCell ref="D519:D520"/>
    <mergeCell ref="E519:E520"/>
    <mergeCell ref="F519:F520"/>
    <mergeCell ref="C522:L522"/>
    <mergeCell ref="C523:L523"/>
    <mergeCell ref="C513:E513"/>
    <mergeCell ref="C514:C515"/>
    <mergeCell ref="D514:D515"/>
    <mergeCell ref="E514:E515"/>
    <mergeCell ref="F514:F515"/>
    <mergeCell ref="C516:C518"/>
    <mergeCell ref="D516:D518"/>
    <mergeCell ref="E516:E518"/>
    <mergeCell ref="F516:F518"/>
    <mergeCell ref="C507:C510"/>
    <mergeCell ref="D507:D510"/>
    <mergeCell ref="E507:E510"/>
    <mergeCell ref="F507:F510"/>
    <mergeCell ref="G507:G510"/>
    <mergeCell ref="C511:C512"/>
    <mergeCell ref="D511:D512"/>
    <mergeCell ref="E511:E512"/>
    <mergeCell ref="F511:F512"/>
    <mergeCell ref="G495:G496"/>
    <mergeCell ref="H495:H496"/>
    <mergeCell ref="C497:C506"/>
    <mergeCell ref="D497:D506"/>
    <mergeCell ref="E497:E506"/>
    <mergeCell ref="F497:F506"/>
    <mergeCell ref="G497:G498"/>
    <mergeCell ref="C489:C494"/>
    <mergeCell ref="D489:D494"/>
    <mergeCell ref="E489:E494"/>
    <mergeCell ref="F489:F494"/>
    <mergeCell ref="C495:C496"/>
    <mergeCell ref="D495:D496"/>
    <mergeCell ref="E495:E496"/>
    <mergeCell ref="F495:F496"/>
    <mergeCell ref="C479:C484"/>
    <mergeCell ref="D479:D484"/>
    <mergeCell ref="E479:E484"/>
    <mergeCell ref="F479:F484"/>
    <mergeCell ref="C485:C488"/>
    <mergeCell ref="D485:D488"/>
    <mergeCell ref="E485:E488"/>
    <mergeCell ref="F485:F488"/>
    <mergeCell ref="C470:C471"/>
    <mergeCell ref="D470:D471"/>
    <mergeCell ref="E470:E471"/>
    <mergeCell ref="F470:F471"/>
    <mergeCell ref="C474:C478"/>
    <mergeCell ref="D474:D478"/>
    <mergeCell ref="E474:E478"/>
    <mergeCell ref="F474:F478"/>
    <mergeCell ref="C460:C462"/>
    <mergeCell ref="D460:D462"/>
    <mergeCell ref="E460:E462"/>
    <mergeCell ref="F460:F462"/>
    <mergeCell ref="C463:C469"/>
    <mergeCell ref="D463:D469"/>
    <mergeCell ref="E463:E469"/>
    <mergeCell ref="F463:F469"/>
    <mergeCell ref="C430:C439"/>
    <mergeCell ref="D430:D439"/>
    <mergeCell ref="E430:E439"/>
    <mergeCell ref="F430:F439"/>
    <mergeCell ref="C440:C458"/>
    <mergeCell ref="D440:D458"/>
    <mergeCell ref="E440:E458"/>
    <mergeCell ref="F440:F458"/>
    <mergeCell ref="C429:H429"/>
    <mergeCell ref="C421:C425"/>
    <mergeCell ref="D421:D425"/>
    <mergeCell ref="E421:E425"/>
    <mergeCell ref="F421:F425"/>
    <mergeCell ref="C426:C428"/>
    <mergeCell ref="D426:D428"/>
    <mergeCell ref="E426:E428"/>
    <mergeCell ref="F426:F428"/>
    <mergeCell ref="C418:C420"/>
    <mergeCell ref="D418:D420"/>
    <mergeCell ref="E418:E420"/>
    <mergeCell ref="F418:F420"/>
    <mergeCell ref="C416:H416"/>
    <mergeCell ref="C417:H417"/>
    <mergeCell ref="C409:C410"/>
    <mergeCell ref="D409:D410"/>
    <mergeCell ref="E409:E410"/>
    <mergeCell ref="F409:F410"/>
    <mergeCell ref="C411:E411"/>
    <mergeCell ref="C413:C414"/>
    <mergeCell ref="D413:D414"/>
    <mergeCell ref="E413:E414"/>
    <mergeCell ref="F413:F414"/>
    <mergeCell ref="C403:C404"/>
    <mergeCell ref="D403:D404"/>
    <mergeCell ref="E403:E404"/>
    <mergeCell ref="F403:F404"/>
    <mergeCell ref="C405:C407"/>
    <mergeCell ref="D405:D407"/>
    <mergeCell ref="E405:E407"/>
    <mergeCell ref="F405:F407"/>
    <mergeCell ref="C398:C399"/>
    <mergeCell ref="D398:D399"/>
    <mergeCell ref="E398:E399"/>
    <mergeCell ref="F398:F399"/>
    <mergeCell ref="C401:C402"/>
    <mergeCell ref="D401:D402"/>
    <mergeCell ref="E401:E402"/>
    <mergeCell ref="F401:F402"/>
    <mergeCell ref="C397:H397"/>
    <mergeCell ref="C386:C393"/>
    <mergeCell ref="D386:D393"/>
    <mergeCell ref="E386:E393"/>
    <mergeCell ref="F386:F393"/>
    <mergeCell ref="C383:H383"/>
    <mergeCell ref="C396:H396"/>
    <mergeCell ref="C366:E366"/>
    <mergeCell ref="C371:C382"/>
    <mergeCell ref="E371:E378"/>
    <mergeCell ref="D379:D382"/>
    <mergeCell ref="F379:F382"/>
    <mergeCell ref="E380:E382"/>
    <mergeCell ref="C369:H369"/>
    <mergeCell ref="C361:C362"/>
    <mergeCell ref="D361:D362"/>
    <mergeCell ref="E361:E362"/>
    <mergeCell ref="F361:F362"/>
    <mergeCell ref="C364:H364"/>
    <mergeCell ref="C365:H365"/>
    <mergeCell ref="G350:G351"/>
    <mergeCell ref="C353:C356"/>
    <mergeCell ref="D353:D356"/>
    <mergeCell ref="E353:E356"/>
    <mergeCell ref="F353:F356"/>
    <mergeCell ref="C352:H352"/>
    <mergeCell ref="C348:C349"/>
    <mergeCell ref="D348:D349"/>
    <mergeCell ref="E348:E349"/>
    <mergeCell ref="F348:F349"/>
    <mergeCell ref="C350:C351"/>
    <mergeCell ref="D350:D351"/>
    <mergeCell ref="E350:E351"/>
    <mergeCell ref="F350:F351"/>
    <mergeCell ref="C344:C345"/>
    <mergeCell ref="D344:D345"/>
    <mergeCell ref="E344:E345"/>
    <mergeCell ref="F344:F345"/>
    <mergeCell ref="C346:C347"/>
    <mergeCell ref="D346:D347"/>
    <mergeCell ref="E346:E347"/>
    <mergeCell ref="F346:F347"/>
    <mergeCell ref="C312:C315"/>
    <mergeCell ref="D312:D315"/>
    <mergeCell ref="E312:E315"/>
    <mergeCell ref="F312:F315"/>
    <mergeCell ref="C316:C343"/>
    <mergeCell ref="D316:D343"/>
    <mergeCell ref="E316:E343"/>
    <mergeCell ref="F316:F343"/>
    <mergeCell ref="C307:C309"/>
    <mergeCell ref="D307:D309"/>
    <mergeCell ref="E307:E309"/>
    <mergeCell ref="F307:F309"/>
    <mergeCell ref="C310:C311"/>
    <mergeCell ref="D310:D311"/>
    <mergeCell ref="E310:E311"/>
    <mergeCell ref="F310:F311"/>
    <mergeCell ref="C301:C303"/>
    <mergeCell ref="D301:D303"/>
    <mergeCell ref="E301:E303"/>
    <mergeCell ref="F301:F303"/>
    <mergeCell ref="C305:C306"/>
    <mergeCell ref="D305:D306"/>
    <mergeCell ref="E305:E306"/>
    <mergeCell ref="F305:F306"/>
    <mergeCell ref="C304:H304"/>
    <mergeCell ref="C270:C290"/>
    <mergeCell ref="D270:D290"/>
    <mergeCell ref="E270:E290"/>
    <mergeCell ref="F270:F290"/>
    <mergeCell ref="C291:C300"/>
    <mergeCell ref="D291:D300"/>
    <mergeCell ref="E291:E300"/>
    <mergeCell ref="F291:F300"/>
    <mergeCell ref="C265:C266"/>
    <mergeCell ref="D265:D266"/>
    <mergeCell ref="E265:E266"/>
    <mergeCell ref="F265:F266"/>
    <mergeCell ref="C267:C269"/>
    <mergeCell ref="D267:D269"/>
    <mergeCell ref="E267:E269"/>
    <mergeCell ref="F267:F269"/>
    <mergeCell ref="G249:G250"/>
    <mergeCell ref="C259:C264"/>
    <mergeCell ref="D259:D264"/>
    <mergeCell ref="E259:E264"/>
    <mergeCell ref="F259:F264"/>
    <mergeCell ref="C257:H257"/>
    <mergeCell ref="C258:H258"/>
    <mergeCell ref="F243:F245"/>
    <mergeCell ref="C247:C254"/>
    <mergeCell ref="D247:D254"/>
    <mergeCell ref="E247:E254"/>
    <mergeCell ref="F247:F254"/>
    <mergeCell ref="C243:C245"/>
    <mergeCell ref="D243:D245"/>
    <mergeCell ref="E243:E245"/>
    <mergeCell ref="D219:D221"/>
    <mergeCell ref="E219:E221"/>
    <mergeCell ref="F219:F221"/>
    <mergeCell ref="G219:G221"/>
    <mergeCell ref="C210:C213"/>
    <mergeCell ref="D210:D213"/>
    <mergeCell ref="E210:E213"/>
    <mergeCell ref="F210:F213"/>
    <mergeCell ref="C214:C215"/>
    <mergeCell ref="D214:D217"/>
    <mergeCell ref="E214:E215"/>
    <mergeCell ref="F214:F217"/>
    <mergeCell ref="F197:F199"/>
    <mergeCell ref="C200:E200"/>
    <mergeCell ref="C202:E202"/>
    <mergeCell ref="C205:C208"/>
    <mergeCell ref="D205:D208"/>
    <mergeCell ref="E205:E208"/>
    <mergeCell ref="F205:F208"/>
    <mergeCell ref="C203:H203"/>
    <mergeCell ref="C192:E192"/>
    <mergeCell ref="C193:C195"/>
    <mergeCell ref="E193:E194"/>
    <mergeCell ref="C196:E196"/>
    <mergeCell ref="C197:C199"/>
    <mergeCell ref="D197:D199"/>
    <mergeCell ref="E197:E199"/>
    <mergeCell ref="H186:H187"/>
    <mergeCell ref="C188:C189"/>
    <mergeCell ref="D188:D189"/>
    <mergeCell ref="E188:E189"/>
    <mergeCell ref="F188:F189"/>
    <mergeCell ref="C190:E190"/>
    <mergeCell ref="C185:E185"/>
    <mergeCell ref="C186:C187"/>
    <mergeCell ref="D186:D187"/>
    <mergeCell ref="E186:E187"/>
    <mergeCell ref="F186:F187"/>
    <mergeCell ref="G186:G187"/>
    <mergeCell ref="C177:E177"/>
    <mergeCell ref="C178:C183"/>
    <mergeCell ref="D178:D183"/>
    <mergeCell ref="E178:E183"/>
    <mergeCell ref="F178:F183"/>
    <mergeCell ref="C184:E184"/>
    <mergeCell ref="C170:C172"/>
    <mergeCell ref="D170:D172"/>
    <mergeCell ref="E170:E172"/>
    <mergeCell ref="F170:F172"/>
    <mergeCell ref="C173:E173"/>
    <mergeCell ref="C174:C176"/>
    <mergeCell ref="D174:D176"/>
    <mergeCell ref="F174:F176"/>
    <mergeCell ref="C165:E165"/>
    <mergeCell ref="C166:E166"/>
    <mergeCell ref="C168:E168"/>
    <mergeCell ref="C169:E169"/>
    <mergeCell ref="C164:H164"/>
    <mergeCell ref="C149:C150"/>
    <mergeCell ref="D149:D150"/>
    <mergeCell ref="E149:E150"/>
    <mergeCell ref="F149:F150"/>
    <mergeCell ref="C152:C161"/>
    <mergeCell ref="E160:E161"/>
    <mergeCell ref="F160:F161"/>
    <mergeCell ref="C144:C145"/>
    <mergeCell ref="D144:D145"/>
    <mergeCell ref="E144:E145"/>
    <mergeCell ref="F144:F145"/>
    <mergeCell ref="C146:C147"/>
    <mergeCell ref="D146:D147"/>
    <mergeCell ref="E146:E147"/>
    <mergeCell ref="F146:F147"/>
    <mergeCell ref="C162:C163"/>
    <mergeCell ref="C136:C137"/>
    <mergeCell ref="D136:D137"/>
    <mergeCell ref="E136:E137"/>
    <mergeCell ref="F136:F137"/>
    <mergeCell ref="C139:C143"/>
    <mergeCell ref="D140:D141"/>
    <mergeCell ref="E140:E141"/>
    <mergeCell ref="F140:F141"/>
    <mergeCell ref="D142:D143"/>
    <mergeCell ref="E142:E143"/>
    <mergeCell ref="F142:F143"/>
    <mergeCell ref="C126:C127"/>
    <mergeCell ref="D126:D127"/>
    <mergeCell ref="E126:E127"/>
    <mergeCell ref="F126:F127"/>
    <mergeCell ref="C129:C135"/>
    <mergeCell ref="E129:E130"/>
    <mergeCell ref="E133:E135"/>
    <mergeCell ref="C121:C122"/>
    <mergeCell ref="D121:D122"/>
    <mergeCell ref="E121:E122"/>
    <mergeCell ref="F121:F122"/>
    <mergeCell ref="C123:C125"/>
    <mergeCell ref="D123:D125"/>
    <mergeCell ref="E123:E125"/>
    <mergeCell ref="F123:F125"/>
    <mergeCell ref="C108:C110"/>
    <mergeCell ref="D108:D110"/>
    <mergeCell ref="E108:E110"/>
    <mergeCell ref="F108:F110"/>
    <mergeCell ref="C112:C114"/>
    <mergeCell ref="D112:D114"/>
    <mergeCell ref="E112:E114"/>
    <mergeCell ref="F112:F114"/>
    <mergeCell ref="C101:C105"/>
    <mergeCell ref="D101:D105"/>
    <mergeCell ref="E101:E105"/>
    <mergeCell ref="F101:F105"/>
    <mergeCell ref="C95:C96"/>
    <mergeCell ref="D95:D96"/>
    <mergeCell ref="E95:E96"/>
    <mergeCell ref="F95:F96"/>
    <mergeCell ref="C97:C100"/>
    <mergeCell ref="D97:D100"/>
    <mergeCell ref="E97:E100"/>
    <mergeCell ref="F97:F100"/>
    <mergeCell ref="C91:C92"/>
    <mergeCell ref="D91:D92"/>
    <mergeCell ref="E91:E92"/>
    <mergeCell ref="F91:F92"/>
    <mergeCell ref="C93:C94"/>
    <mergeCell ref="D93:D94"/>
    <mergeCell ref="E93:E94"/>
    <mergeCell ref="F93:F94"/>
    <mergeCell ref="C86:C87"/>
    <mergeCell ref="D86:D87"/>
    <mergeCell ref="E86:E87"/>
    <mergeCell ref="F86:F87"/>
    <mergeCell ref="C88:C89"/>
    <mergeCell ref="D88:D89"/>
    <mergeCell ref="E88:E89"/>
    <mergeCell ref="F88:F89"/>
    <mergeCell ref="C84:C85"/>
    <mergeCell ref="D84:D85"/>
    <mergeCell ref="E84:E85"/>
    <mergeCell ref="F84:F85"/>
    <mergeCell ref="G84:G85"/>
    <mergeCell ref="C78:C79"/>
    <mergeCell ref="D78:D79"/>
    <mergeCell ref="E78:E79"/>
    <mergeCell ref="F78:F79"/>
    <mergeCell ref="C80:C81"/>
    <mergeCell ref="D80:D81"/>
    <mergeCell ref="E80:E81"/>
    <mergeCell ref="F80:F81"/>
    <mergeCell ref="C77:H77"/>
    <mergeCell ref="C63:C69"/>
    <mergeCell ref="D63:D69"/>
    <mergeCell ref="E63:E69"/>
    <mergeCell ref="F63:F69"/>
    <mergeCell ref="C72:C73"/>
    <mergeCell ref="D72:D73"/>
    <mergeCell ref="E72:E73"/>
    <mergeCell ref="F72:F73"/>
    <mergeCell ref="G50:G51"/>
    <mergeCell ref="C58:C62"/>
    <mergeCell ref="D58:D62"/>
    <mergeCell ref="E58:E62"/>
    <mergeCell ref="F58:F62"/>
    <mergeCell ref="G58:G59"/>
    <mergeCell ref="C57:H57"/>
    <mergeCell ref="C44:C48"/>
    <mergeCell ref="D44:D48"/>
    <mergeCell ref="E44:E48"/>
    <mergeCell ref="F44:F48"/>
    <mergeCell ref="C50:C53"/>
    <mergeCell ref="D50:D53"/>
    <mergeCell ref="E50:E53"/>
    <mergeCell ref="F50:F53"/>
    <mergeCell ref="C35:C39"/>
    <mergeCell ref="D35:D39"/>
    <mergeCell ref="E35:E39"/>
    <mergeCell ref="F35:F39"/>
    <mergeCell ref="C41:C43"/>
    <mergeCell ref="D41:D43"/>
    <mergeCell ref="E41:E43"/>
    <mergeCell ref="F41:F43"/>
    <mergeCell ref="C30:C32"/>
    <mergeCell ref="D30:D32"/>
    <mergeCell ref="E30:E32"/>
    <mergeCell ref="F30:F32"/>
    <mergeCell ref="G30:G32"/>
    <mergeCell ref="C23:C24"/>
    <mergeCell ref="D23:D24"/>
    <mergeCell ref="E23:E24"/>
    <mergeCell ref="F23:F24"/>
    <mergeCell ref="C25:C28"/>
    <mergeCell ref="D25:D28"/>
    <mergeCell ref="E25:E28"/>
    <mergeCell ref="F25:F28"/>
    <mergeCell ref="CQ4:CR5"/>
    <mergeCell ref="CS4:CS5"/>
    <mergeCell ref="CT4:CT5"/>
    <mergeCell ref="C3:D6"/>
    <mergeCell ref="G3:G6"/>
    <mergeCell ref="H3:H6"/>
    <mergeCell ref="I3:I6"/>
    <mergeCell ref="CI4:CI5"/>
    <mergeCell ref="CJ4:CJ5"/>
    <mergeCell ref="CK4:CK5"/>
    <mergeCell ref="CL4:CL5"/>
    <mergeCell ref="CM4:CN5"/>
    <mergeCell ref="CO4:CP5"/>
    <mergeCell ref="CC4:CC5"/>
    <mergeCell ref="CD4:CD5"/>
    <mergeCell ref="CE4:CE5"/>
    <mergeCell ref="CF4:CF5"/>
    <mergeCell ref="CG4:CG5"/>
    <mergeCell ref="CH4:CH5"/>
    <mergeCell ref="BW4:BW5"/>
    <mergeCell ref="BX4:BX5"/>
    <mergeCell ref="BY4:BY5"/>
    <mergeCell ref="BZ4:BZ5"/>
    <mergeCell ref="CA4:CA5"/>
    <mergeCell ref="CB4:CB5"/>
    <mergeCell ref="CS3:CT3"/>
    <mergeCell ref="Y4:Y6"/>
    <mergeCell ref="BK4:BK5"/>
    <mergeCell ref="BL4:BL5"/>
    <mergeCell ref="BM4:BM5"/>
    <mergeCell ref="BN4:BN5"/>
    <mergeCell ref="BO4:BO5"/>
    <mergeCell ref="BP4:BP5"/>
    <mergeCell ref="BQ4:BQ5"/>
    <mergeCell ref="BR4:BR5"/>
    <mergeCell ref="AX3:BA4"/>
    <mergeCell ref="BB3:BD4"/>
    <mergeCell ref="BE3:BG4"/>
    <mergeCell ref="BH3:BJ4"/>
    <mergeCell ref="BK3:CL3"/>
    <mergeCell ref="CM3:CR3"/>
    <mergeCell ref="BS4:BS5"/>
    <mergeCell ref="BT4:BT5"/>
    <mergeCell ref="I640:AD640"/>
    <mergeCell ref="A3:A5"/>
    <mergeCell ref="B3:B5"/>
    <mergeCell ref="E3:F5"/>
    <mergeCell ref="K3:K5"/>
    <mergeCell ref="BU4:BU5"/>
    <mergeCell ref="BV4:BV5"/>
    <mergeCell ref="AE3:AF4"/>
    <mergeCell ref="AG3:AI4"/>
    <mergeCell ref="AJ3:AM4"/>
    <mergeCell ref="AN3:AQ4"/>
    <mergeCell ref="AR3:AS4"/>
    <mergeCell ref="AT3:AW4"/>
    <mergeCell ref="L3:L5"/>
    <mergeCell ref="M3:M5"/>
    <mergeCell ref="N3:Y3"/>
    <mergeCell ref="Z3:Z6"/>
    <mergeCell ref="AA3:AA6"/>
    <mergeCell ref="AB3:AD4"/>
    <mergeCell ref="B10:B20"/>
    <mergeCell ref="C10:C20"/>
    <mergeCell ref="D10:D20"/>
    <mergeCell ref="E10:E20"/>
    <mergeCell ref="F10:F20"/>
  </mergeCells>
  <dataValidations count="9">
    <dataValidation type="list" allowBlank="1" showInputMessage="1" showErrorMessage="1" sqref="AB58:BJ76 AB129:BJ147 AB85:BJ105 AB305:BJ351 AB353:BJ363 AB370:BJ382 AB117:BJ127 AB199:BJ199 BJ459 AB367:BJ368 AB245:BJ245 AB226:BJ229 AB223:BJ223 AB149:BJ163 AB201:BJ201 AB193:BJ195 AB191:BJ191 AB186:BJ189 AB172:BJ172 AB167:BJ167 AB35:BJ48 AB110:BJ115 AB237:BJ241 AB398:BJ410 AB412:BJ415 AB514:BJ521 AB460:BJ512 AB10:BJ20 AB247:BJ256 AB174:BJ176 AB231:BJ234 AB23:BJ33 AB384:BJ395 AB50:BJ56 AB78:BJ82 AB205:BJ217 AB178:BJ183 AB418:BJ428 AB430:BJ458 AB459:BH459 AB259:BJ303" xr:uid="{68249EBC-6B6A-435E-8E3D-FD009B0594F8}">
      <formula1>"ĐTT, TDS, HĐH, HĐG, HĐNT, VS-AN, HĐC, TQDN, LH, x,#"</formula1>
    </dataValidation>
    <dataValidation type="list" allowBlank="1" showInputMessage="1" showErrorMessage="1" sqref="AA983171 AA65667 AA131203 AA196739 AA262275 AA327811 AA393347 AA458883 AA524419 AA589955 AA655491 AA721027 AA786563 AA852099 AA917635 L514:L521 L353:L512 L7:L351 M383" xr:uid="{6816365C-3290-46C0-A4FE-1700E875C645}">
      <formula1>"#, 3T, 4T, 5T, 3+4T, 4+5T, 3+4+5T"</formula1>
    </dataValidation>
    <dataValidation type="list" allowBlank="1" showInputMessage="1" showErrorMessage="1" sqref="J514:J521 K184:K185 K364:K366 K246 K230 K83 K106:K107 K235:K236 K49 K21:K22 K116 K128 K148 K164:K166 K34 K77 K173 K177 K190 K192 K196 K200 K202:K204 K218 K222 K7:K9 K224:K225 K242 K257:K258 K304 K383 K396:K397 K411 K416:K417 K429 K57 J494:J512 K369 J196:J351 J184:J194 J58:J181 J7:J22 J25:J56 J353:J492 K168:K169" xr:uid="{7416F3F7-5F93-4C78-B420-5B3190CD539D}">
      <formula1>"Lớp học, Sân chơi, Phòng chức năng, Ngoài nhà trường"</formula1>
    </dataValidation>
    <dataValidation type="list" allowBlank="1" showInputMessage="1" showErrorMessage="1" sqref="K353:K363 K84:K105 K243:K245 K178:K183 K226:K229 K223 K514:K521 K108:K115 K117:K127 K10:K20 K149:K163 K78:K82 K219:K221 K191 K193:K195 K197:K199 K201 K430:K512 K237:K241 K259:K303 K186:K189 K129:K147 K370:K382 K305:K351 K412:K415 K418:K428 K247:K256 K367:K368 K384:K395 K174:K176 K231:K234 K205:K217 K58:K76 K35:K48 K50:K56 K23:K33 K398:K410 K167 K170:K172" xr:uid="{62E5A281-565D-401E-9E74-9543E6ECC4B0}">
      <formula1>"Thể chất, Nhận thức, Ngôn ngữ, TCKNXH, Thẩm mỹ"</formula1>
    </dataValidation>
    <dataValidation type="list" allowBlank="1" showInputMessage="1" showErrorMessage="1" sqref="CM57:CT57 CM21:CT22 CM34:CT34 CM396:CT397 CM49:CT49 CM77:CT77 CM83:CT83 CM116:CT116 CM128:CT128 CM148:CT148 CM164:CT166 CM173:CT173 CM177:CT177 CM184:CT185 CM190:CT190 CM192:CT192 CM200:CT200 CM202:CT204 CM218:CT218 CM222:CT222 CM513:CT513 CM235:CT236 CM242:CT242 CM246:CT246 CM257:CT258 CM304:CT304 CM364:CT366 CM369:CT369 CM383:CT383 CM411:CT411 CM416:CT417 CM429:CT429 CM352:CT352 CM168:CS169 CM196:CT196 CM106:CT107 CM224:CT225 BK398:CL410 BK370:CL382 BK178:CL183 BK149:CL163 BK170:CL172 BK84:CL105 BK186:CL189 BK367:CL368 BK305:CL351 BK197:CL199 BK219:CL221 BK514:CL521 BK108:CL115 BK353:CL363 BK243:CL245 BK247:CL256 BK167:CL167 BK191:CL191 BK418:CL428 BK412:CL415 BK193:CL195 BK237:CL241 BK384:CL395 CC304:CD304 BK117:CL127 BK129:CL147 BK10:CL20 BK201:CL201 BK223:CL223 BK226:CL229 BK58:CL76 BK174:CL176 BK231:CL234 BK23:CL33 BK35:CL48 BK50:CL56 BK78:CL82 BK205:CL217 BK259:CL303 BK430:CL512" xr:uid="{BFE45C8D-8371-4464-95EE-8A5B44E30745}">
      <formula1>"2, 1, 0, KĐG,#"</formula1>
    </dataValidation>
    <dataValidation type="list" allowBlank="1" showInputMessage="1" showErrorMessage="1" sqref="I514:I521 I10:I20 I117:I127 I85:I105 I78:I82 I167 I178:I183 I219:I221 I191 I197:I199 I201 I223 I226:I229 I237:I241 I259:I303 I129:I147 I367:I368 I412:I415 I305:I351 I418:I428 I243:I245 I186:I189 I247:I256 I193:I195 I108:I115 I149:I163 I231:I234 I353:I363 I170:I172 I370:I382 I384:I395 I174:I176 I205:I217 I58:I76 I35:I48 I50:I56 I23:I33 I398:I410 I430:I512" xr:uid="{2FFF5D2E-6ADE-4391-A112-41132AED1A9F}">
      <formula1>"Khối, lớp, trường"</formula1>
    </dataValidation>
    <dataValidation type="list" allowBlank="1" showInputMessage="1" showErrorMessage="1" sqref="V205:W208 Z353:Z512 Z7:Z351 Z514:Z521 AA7 T134:X204 N134:S351 T205:U209 X205:X209 T210:X351 Y200 Y173 Y177 Y184:Y185 Y190 Y192 N7:X133 N353:X512 N514:X521" xr:uid="{8F614BAC-4C2E-4B1D-9895-FE5F6FA1B475}">
      <formula1>"x"</formula1>
    </dataValidation>
    <dataValidation type="list" allowBlank="1" showInputMessage="1" showErrorMessage="1" sqref="CM9:CT9 BK218:CL218 BK242:CL242 BL352:CL352 BK168:CL169 BK83:CL83 BK196:CL196 BK106:CL107 CE304:CL304 AB257:CL258 AB190:CL190 AB7:CL9 AB200:CL200 AB230:CT230 AB411:CL411 AB364:CL366 AB21:CL22 AB34:CL34 AB369:CL369 AB246:CL246 AB242:BJ244 AB196:BJ198 AB429:CL429 AB177:CL177 AB383:CL383 AB128:CL128 AB116:CL116 AB173:CL173 AB57:CL57 AB49:CL49 AB106:BJ109 AB184:CL185 AB218:BJ221 AB416:CL417 AB304:CB304 AB224:CL225 AB396:CL397 AB168:BJ171 AB222:CL222 AB77:CL77 AB192:CL192 AB83:BJ84 AB202:CL204 AB164:CL166 AB235:CL236 AB148:CL148" xr:uid="{D7C40012-4E2D-43C7-B33B-BD0837974689}">
      <formula1>"x, ĐTT, TDS, HĐH, HĐG, HĐNT, VS-AN, HĐC, TQDN, LH"</formula1>
    </dataValidation>
    <dataValidation type="list" allowBlank="1" showInputMessage="1" showErrorMessage="1" sqref="D10:D11 D115 F415 D44 D82 D74:D76 F82 F101 F115 F511 F170:F171 F167 D170:D171 D167 D174 F191 F44 D191 D178:D179 F178:F179 F197 F174 F193:F195 D197 D193:D195 F201 D201 D205 D384:D386 F223 D223 D229 D231 F205 F229 F231 D247 F243:F244 D243:D244 D301 F247 D316:D318 F301 D363 F129:F136 F357:F361 F367:F368 D367:D368 D395 D415 D370:D379 F394:F395 F10:F11 D511 D226 F226 D237:D241 F151:F160 D188 D270:D272 D430 F430 F465 F259 D470 F470 D474:D476 F474:F476 D479 F479 D485:D486 F485:F486 D412:D413 F412:F413 F162:F163 D25 F35 D35 D40:D41 F40:F41 D58:D59 F58:F59 D63 F63 D70:D72 F497:F498 F70:F72 D78 F78 D80 F80 D88 F88 D90:D91 F90:F91 D101 D97 F97 F25 D29:D31 D117:D121 F117:F121 D149 F149 D186 F186 D151:D163 D259 D265 F265 D267 D350 F267 D305 F305 D307 F307 D310 F310 D312:D314 F312:F314 F316:F318 F350 D344 F344 D346 F346 D348 F348 F363 D357:D361 D353:D355 F353:F355 F74:F76 D398 F398 D400:D401 F400:F401 D403 F403 D418 F418 D421 F421 D426 F426 D514 F514 D516:D517 F516:F517 F519 D519 D521 F521 D495 D497:D498 F495 F95 F146 F270:F272 F507 F463 D463 D465 D84 D86 F84 F86 D93 D95 F93 F138:F140 D146 D142 F142 D138:D140 D33 D144 F144 F126 D23 F23 F29:F31 D108 D111:D113 F108 F111:F113 D123 D126 F123 F237:F241 F370:F379 D405 D50:D55 F405 D129:D136 F384:F386 F188 F50:F55 D408:D409 F408:F409" xr:uid="{27898633-86B5-4CDB-96A8-69DA698BAAFD}">
      <formula1>"KQMĐ, NDCT, TLHD, BC, ĐP"</formula1>
    </dataValidation>
  </dataValidations>
  <pageMargins left="0.40866141732283501" right="2.8661417322835E-2" top="0.38803149606299198" bottom="0.38740157480315002" header="0.31496062992126" footer="0.31496062992126"/>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vt:i4>
      </vt:variant>
      <vt:variant>
        <vt:lpstr>Phạm vi Có tên</vt:lpstr>
      </vt:variant>
      <vt:variant>
        <vt:i4>2</vt:i4>
      </vt:variant>
    </vt:vector>
  </HeadingPairs>
  <TitlesOfParts>
    <vt:vector size="4" baseType="lpstr">
      <vt:lpstr>KHTỔ</vt:lpstr>
      <vt:lpstr>MN</vt:lpstr>
      <vt:lpstr>KHTỔ!Print_Titles</vt:lpstr>
      <vt:lpstr>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duongthithiet93hp</cp:lastModifiedBy>
  <cp:lastPrinted>2024-09-01T14:31:52Z</cp:lastPrinted>
  <dcterms:created xsi:type="dcterms:W3CDTF">2019-07-05T03:48:23Z</dcterms:created>
  <dcterms:modified xsi:type="dcterms:W3CDTF">2024-09-02T07:53:38Z</dcterms:modified>
</cp:coreProperties>
</file>