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NĂM HỌC 2025-2026\CÁC KẾ HOẠCH\KH CHỦ ĐỀ\"/>
    </mc:Choice>
  </mc:AlternateContent>
  <bookViews>
    <workbookView xWindow="-120" yWindow="-120" windowWidth="20730" windowHeight="11160" tabRatio="770" firstSheet="1" activeTab="1"/>
  </bookViews>
  <sheets>
    <sheet name="SGV" sheetId="41" state="veryHidden" r:id="rId1"/>
    <sheet name="BẢN THÂN" sheetId="45" r:id="rId2"/>
  </sheets>
  <definedNames>
    <definedName name="_xlnm._FilterDatabase" localSheetId="1" hidden="1">'BẢN THÂN'!$A$5:$T$153</definedName>
    <definedName name="_xlnm.Print_Area" localSheetId="1">'BẢN THÂN'!$A$1:$O$158</definedName>
    <definedName name="_xlnm.Print_Titles" localSheetId="1">'BẢN THÂN'!$2:$4</definedName>
  </definedNames>
  <calcPr calcId="162913" iterateCount="1"/>
</workbook>
</file>

<file path=xl/calcChain.xml><?xml version="1.0" encoding="utf-8"?>
<calcChain xmlns="http://schemas.openxmlformats.org/spreadsheetml/2006/main">
  <c r="N133" i="45" l="1"/>
  <c r="N134" i="45"/>
  <c r="N135" i="45"/>
  <c r="N136" i="45"/>
  <c r="N137" i="45"/>
  <c r="M144" i="45"/>
  <c r="N144" i="45"/>
  <c r="M141" i="45"/>
  <c r="N141" i="45"/>
  <c r="M137" i="45"/>
  <c r="M136" i="45"/>
  <c r="M135" i="45"/>
  <c r="M134" i="45"/>
  <c r="M133" i="45"/>
  <c r="L136" i="45"/>
  <c r="L135" i="45"/>
  <c r="L134" i="45"/>
  <c r="L133" i="45"/>
  <c r="L137" i="45"/>
  <c r="L144" i="45"/>
  <c r="L141" i="45"/>
  <c r="M148" i="45"/>
  <c r="N148" i="45"/>
  <c r="M149" i="45"/>
  <c r="N149" i="45"/>
  <c r="M150" i="45"/>
  <c r="N150" i="45"/>
  <c r="M151" i="45"/>
  <c r="N151" i="45"/>
  <c r="M152" i="45"/>
  <c r="N152" i="45"/>
  <c r="M153" i="45"/>
  <c r="N153" i="45"/>
  <c r="L153" i="45"/>
  <c r="L152" i="45"/>
  <c r="L151" i="45"/>
  <c r="L150" i="45"/>
  <c r="L149" i="45"/>
  <c r="L148" i="45"/>
  <c r="M139" i="45"/>
  <c r="N139" i="45"/>
  <c r="M140" i="45"/>
  <c r="N140" i="45"/>
  <c r="M142" i="45"/>
  <c r="N142" i="45"/>
  <c r="M143" i="45"/>
  <c r="N143" i="45"/>
  <c r="M145" i="45"/>
  <c r="N145" i="45"/>
  <c r="M146" i="45"/>
  <c r="N146" i="45"/>
  <c r="M147" i="45"/>
  <c r="N147" i="45"/>
  <c r="L147" i="45"/>
  <c r="L146" i="45"/>
  <c r="L145" i="45"/>
  <c r="L143" i="45"/>
  <c r="L142" i="45"/>
  <c r="L140" i="45"/>
  <c r="M138" i="45" l="1"/>
  <c r="N138" i="45"/>
  <c r="L139" i="45"/>
  <c r="M132" i="45" l="1"/>
  <c r="N132" i="45"/>
  <c r="K147" i="45"/>
  <c r="K148" i="45"/>
  <c r="K149" i="45"/>
  <c r="K150" i="45"/>
  <c r="E129" i="45" l="1"/>
  <c r="E98" i="45"/>
  <c r="E67" i="45"/>
  <c r="E26" i="45"/>
  <c r="E23" i="45"/>
  <c r="E79" i="45"/>
  <c r="E114" i="45" l="1"/>
  <c r="E111" i="45"/>
  <c r="E109" i="45"/>
  <c r="E106" i="45"/>
  <c r="E101" i="45"/>
  <c r="E95" i="45"/>
  <c r="E88" i="45"/>
  <c r="E73" i="45"/>
  <c r="E63" i="45"/>
  <c r="E62" i="45"/>
  <c r="E61" i="45"/>
  <c r="E60" i="45"/>
  <c r="E59" i="45"/>
  <c r="E58" i="45"/>
  <c r="E55" i="45"/>
  <c r="E54" i="45"/>
  <c r="E47" i="45"/>
  <c r="E45" i="45"/>
  <c r="E35" i="45"/>
  <c r="E29" i="45"/>
  <c r="E11" i="45"/>
  <c r="E8" i="45"/>
  <c r="E22" i="45" l="1"/>
  <c r="E110" i="45"/>
  <c r="E72" i="45"/>
  <c r="E94" i="45"/>
  <c r="E57" i="45"/>
  <c r="E6" i="45" l="1"/>
  <c r="L132" i="45"/>
  <c r="L138" i="45"/>
  <c r="E56" i="45" l="1"/>
</calcChain>
</file>

<file path=xl/sharedStrings.xml><?xml version="1.0" encoding="utf-8"?>
<sst xmlns="http://schemas.openxmlformats.org/spreadsheetml/2006/main" count="845" uniqueCount="349">
  <si>
    <t>KQMĐ</t>
  </si>
  <si>
    <t>TLHD</t>
  </si>
  <si>
    <t>NDCT</t>
  </si>
  <si>
    <t>ĐP</t>
  </si>
  <si>
    <t>1. Các bộ phận cơ thể con người</t>
  </si>
  <si>
    <t>Đặc điểm nổi bật, công dụng, cách sử dụng đồ dùng, đồ chơi</t>
  </si>
  <si>
    <t>* Phương tiện giao thông</t>
  </si>
  <si>
    <t>3. Động vật và thực vật</t>
  </si>
  <si>
    <t>*Nước</t>
  </si>
  <si>
    <t>* Không khí, ánh sáng</t>
  </si>
  <si>
    <t>* Đất, đá, cát, sỏi</t>
  </si>
  <si>
    <t>B. Làm quen với một số khái niệm sơ đẳng về toán</t>
  </si>
  <si>
    <t>C. Khám phá xã hội</t>
  </si>
  <si>
    <t>I. LĨNH VỰC GIÁO DỤC PHÁT TRIỂN THỂ CHẤT</t>
  </si>
  <si>
    <t>Một số khu vực nguy hiểm</t>
  </si>
  <si>
    <t>A. Khám phá khoa học</t>
  </si>
  <si>
    <t>II. LĨNH VỰC GIÁO DỤC PHÁT TRIỂN NHẬN THỨC</t>
  </si>
  <si>
    <t>III. LĨNH VỰC GIÁO DỤC PHÁT TRIỂN NGÔN NGỮ</t>
  </si>
  <si>
    <t>V. LĨNH VỰC GIÁO DỤC PHÁT TRIỂN THẨM MỸ</t>
  </si>
  <si>
    <t>Làm quen một số cách bảo quản thực phẩm/ thức ăn đơn giản.</t>
  </si>
  <si>
    <t>x</t>
  </si>
  <si>
    <t>Biết một số đặc điểm nổi bật và cách sử dụng đồ dùng, đồ chơi quen thuộc</t>
  </si>
  <si>
    <t>5. Công nghệ</t>
  </si>
  <si>
    <t>A. Phát triển vận động</t>
  </si>
  <si>
    <t>B. Giáo dục dinh dưỡng và sức khỏe</t>
  </si>
  <si>
    <t>1. Nhận biết một số món ăn, thực phẩm thông thường và ích lợi của chúng đối với sức khỏe</t>
  </si>
  <si>
    <t>2. Tập làm một số việc tự phục vụ trong sinh hoạt</t>
  </si>
  <si>
    <t>3. Hành vi và thói quen tốt trong sinh hoạt, giữ gìn sức khỏe</t>
  </si>
  <si>
    <t>4. Nhận biết một số nguy cơ không an toàn và phòng tránh</t>
  </si>
  <si>
    <t>2. Xếp tương ứng</t>
  </si>
  <si>
    <t>3. Sắp xếp theo quy tắc</t>
  </si>
  <si>
    <t>4. So sánh , đo lường</t>
  </si>
  <si>
    <t>A. Nghe hiểu lời nói</t>
  </si>
  <si>
    <t>B. Sử dụng lời nói trong cuộc sống hằng ngày</t>
  </si>
  <si>
    <t>C. Làm quen với việc đọc - viết</t>
  </si>
  <si>
    <t>IV. LĨNH VỰC TÌNH CẢM - KỸ NĂNG XÃ HỘI</t>
  </si>
  <si>
    <t>A. Phát triển tình cảm</t>
  </si>
  <si>
    <t>1. Thể hiện ý thức về bản thân</t>
  </si>
  <si>
    <t>2. Thể hiện sự tự tin, tự lực</t>
  </si>
  <si>
    <t>3. Nhận biết và thể hiện cảm xúc, tình cảm với con người, sự vật, hiện tượng xung quanh</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</si>
  <si>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</si>
  <si>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</si>
  <si>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</si>
  <si>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</si>
  <si>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</si>
  <si>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 Vận động: bật, nhảy</t>
  </si>
  <si>
    <t>Nguồn</t>
  </si>
  <si>
    <t>* Vận động: đi</t>
  </si>
  <si>
    <t>Biết sử dụng đúng cách một số văn phòng phẩm thông thường</t>
  </si>
  <si>
    <t>Biết tránh và không làm một số hành động nguy hiểm khi được nhắc nhở phù hợp độ tuổi</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</si>
  <si>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</si>
  <si>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</si>
  <si>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 Thời tiết, mùa</t>
  </si>
  <si>
    <t>1. Nhận biết tập hợp, số lượng, số thứ tự, đếm</t>
  </si>
  <si>
    <t>5. Hình dạng</t>
  </si>
  <si>
    <t>Ghi chú về các điều chỉnh khác trong năm học (nếu có)</t>
  </si>
  <si>
    <t>CỘNG TỔNG SỐ NỘI DUNG TRONG NĂM HỌC PHÂN BỔ THEO ĐỘ TUỔI</t>
  </si>
  <si>
    <t>Có khả năng đọc thuộc bài thơ, ca dao, đồng dao phù hợp độ tuổi và chủ đề thực hiện. Có khả năng đọc biểu cảm bài thơ, ca dao, đồng dao phù hợp độ tuổi</t>
  </si>
  <si>
    <t>2. Đồ vật</t>
  </si>
  <si>
    <t>Trẻ được chăm sóc sức khỏe, dinh dưỡng theo khoa học</t>
  </si>
  <si>
    <t>Biết một số hoạt động của các ngày lễ hội trong năm</t>
  </si>
  <si>
    <t>BT</t>
  </si>
  <si>
    <t>Tài nguyên học liệu</t>
  </si>
  <si>
    <t>Đọc bài thơ, ca dao, đồng dao phù hợp độ tuổi và chủ đề "Bản thân"</t>
  </si>
  <si>
    <t>Thích chơi các trò chơi vận động. Biết luật chơi, cách chơi. Phối hợp với bạn trọng khi chơi.</t>
  </si>
  <si>
    <t>Chơi trò chơi vận động</t>
  </si>
  <si>
    <t>ATGT</t>
  </si>
  <si>
    <t>Mục tiêu năm</t>
  </si>
  <si>
    <t>.</t>
  </si>
  <si>
    <t>Cố gắng thực hiện công việc đơn giản được giao</t>
  </si>
  <si>
    <t>Nói cảm nhận về vẻ đẹp nổi bật của tác phẩm tạo hình</t>
  </si>
  <si>
    <t>TTHP</t>
  </si>
  <si>
    <t>TTKL</t>
  </si>
  <si>
    <t>Thực hiện đủ các bước của động tác hô hấp trong bài tập thể dục theo hướng dẫn</t>
  </si>
  <si>
    <t>Giữ được thăng bằng cơ thể khi thực hiện vận động đi trong đường hẹp 3m x 0,2m</t>
  </si>
  <si>
    <t>Đi trong đường hẹp 3m x 0,2m</t>
  </si>
  <si>
    <t>https://drive.google.com/file/d/1Jv3hdKAhfZEisEriPLFAmY4QBSlQK5Sb/view?usp=sharing</t>
  </si>
  <si>
    <t>Giữ được thăng bằng cơ thể khi thực hiện vận động đi trong đường hẹp 3m x 0,2m, đầu đội túi cát</t>
  </si>
  <si>
    <t>Đi trong đường hẹp 3m x 0,2m, đầu đội túi cát</t>
  </si>
  <si>
    <t>Giữ được thăng bằng cơ thể khi thực hiện vận động đi bước qua vật cản.</t>
  </si>
  <si>
    <t>Đi bước qua vật cản.</t>
  </si>
  <si>
    <t>Thực hiện được vận động xoay tròn cổ tay</t>
  </si>
  <si>
    <t>Xếp chồng được 8-10 khối không đổ</t>
  </si>
  <si>
    <t>Biết tự cài, cởi cúc to</t>
  </si>
  <si>
    <t>Bước đầu biết sử dụng bút tô vẽ nguệch ngoạc một số hình đơn giản hoặc theo ý thích</t>
  </si>
  <si>
    <t>Nói đúng tên một số thực phẩm quen thuộc, sẵn có tại địa phương</t>
  </si>
  <si>
    <t>Bước đầu làm quen với các thao tác rửa tay bằng xà phòng. Biết rửa tay với sự giúp đỡ của người lớn</t>
  </si>
  <si>
    <t>Biết thể hiện bằng lời nói về nhu cầu ăn, ngủ, vệ sinh cá nhân</t>
  </si>
  <si>
    <t>Diễn đạt nhu cầu cá nhân</t>
  </si>
  <si>
    <t>Có một số hành vi tốt trong ăn uống khi được nhắc nhở</t>
  </si>
  <si>
    <t>Có khả năng nhận biết trang phục theo thời tiết. Bước đầu tập mặc quần áo</t>
  </si>
  <si>
    <t>Có khả năng nhận biết một số biểu hiện  khi ốm. Biết nói với người lớn khi bị đau, chảy máu</t>
  </si>
  <si>
    <t>Nhận biết một số biểu hiện khi ốm</t>
  </si>
  <si>
    <t>https://drive.google.com/file/d/13weXfgFXvVRjaGY75P7Wda-EJYW0sDho/view?usp=sharing</t>
  </si>
  <si>
    <t>Nhận ra và biết tránh nơi nguy hiểm khi được nhắc nhở</t>
  </si>
  <si>
    <t>Biết một số bộ phận của cơ thể và chức năng của chúng</t>
  </si>
  <si>
    <t>Biết được mối liên hệ đơn giản giữa cây quen thuộc với môi trường sống. Cách chăm sóc bảo vệ chúng</t>
  </si>
  <si>
    <t>Biết một số hiện tượng nắng mưa, nóng, lạnh và ảnh hưởng của nó đến sức khỏe, sinh hoạt của trẻ</t>
  </si>
  <si>
    <t xml:space="preserve"> Hiện tượng nắng mưa, nóng, lạnh và ảnh hưởng của nó đến sức khỏe, sinh hoạt của trẻ</t>
  </si>
  <si>
    <t>Biết một số nguồn nước trong sinh hoạt hàng ngày. Ích lợi của nước với đời sống con người, con vật, cây</t>
  </si>
  <si>
    <t>Ích lợi của nước với đời sống con người, con vật, cây</t>
  </si>
  <si>
    <t>Nhận biết được phía trên - phía dưới - phía trước - phái sau, tay phải - tay trái của bản thân</t>
  </si>
  <si>
    <t>Nhận biết  phía trên - phía dưới, phía trước - phía sau, tay phải- tay trái của bản thân chủ đề "Bản thân"</t>
  </si>
  <si>
    <t>Nói được tên, tuổi, giới tính của bản thân khi được hỏi</t>
  </si>
  <si>
    <t>Tên, tuổi, giới tính của bản thân</t>
  </si>
  <si>
    <t>Kể được tên một số lễ hội: Ngày khai giảng, tết trung thu….qua trò chuyện, tranh ảnh</t>
  </si>
  <si>
    <t>Tên một số lễ hội: Trung thu</t>
  </si>
  <si>
    <t>Có khả năng nghe hiểu và làm theo yêu cầu đơn giản</t>
  </si>
  <si>
    <t>Nghe hiểu và làm theo yêu cầu đơn giản</t>
  </si>
  <si>
    <t>Có khả năng nghe hiểu, sử dụng các câu đơn, câu mở rộng trong giao tiếp</t>
  </si>
  <si>
    <t>Nghe hiểu, sử dụng các câu đơn, câu mở rộng trong giao tiếp</t>
  </si>
  <si>
    <t>Nghe hiểu nội dung truyện kể, truyện đọc phù hợp với độ tuổi và chủ đề bản thân</t>
  </si>
  <si>
    <t>Biết lắng nghe và trả lời được câu hỏi của người đối thoại</t>
  </si>
  <si>
    <t>Lắng nghe và trả lời câu hỏi của người đối thoại</t>
  </si>
  <si>
    <t>Biết bày tỏ tình cảm, nhu cầu và hiểu biết của bản thân bằng các câu đơn, câu đơn mở rộng</t>
  </si>
  <si>
    <t>Sử dụng câu đơn, câu mở rộng để bày tỏ tình cảm, nhu cầu và hiểu biết của bản thân.</t>
  </si>
  <si>
    <t>Kể lại được chuyện đơn giản đã được nghe với sự giúp đỡ của người lớn</t>
  </si>
  <si>
    <t>Có khả năng bắt chước giọng nói của nhân vật trong truyện</t>
  </si>
  <si>
    <t>Biết nói đủ nghe, không nói lí nhí</t>
  </si>
  <si>
    <t>Nói đủ nghe, không nói lí nhí</t>
  </si>
  <si>
    <t xml:space="preserve">Biết đề nghị người khác đọc sách cho nghe, tự giở sách xem tranh. </t>
  </si>
  <si>
    <t>Tiếp xúc với chữ, sách, truyện</t>
  </si>
  <si>
    <t xml:space="preserve">Biết cầm sách đúng chiều và mở sách, xem tranh và "đọc" truyện. </t>
  </si>
  <si>
    <t xml:space="preserve">Cầm sách đúng chiều, mở sách, xem tranh và "đọc" truyện. </t>
  </si>
  <si>
    <t>Thích tiếp xúc với chữ, sách truyện. Thích vẽ nguệch ngoạc.</t>
  </si>
  <si>
    <t>Thích vẽ, "viết" nguệch ngoạc</t>
  </si>
  <si>
    <t xml:space="preserve">Nói được tên, tuổi, giới tính của bản thân </t>
  </si>
  <si>
    <t>Nói được điều bé thích, không thích</t>
  </si>
  <si>
    <t>Những điều bé thích, không thích</t>
  </si>
  <si>
    <t>Mạnh dạn tham gia vào các hoạt động, mạnh dạn khi trả lời câu hỏi</t>
  </si>
  <si>
    <t>Kể về bản thân thông qua những câu hỏi gợi mở của cô</t>
  </si>
  <si>
    <t>Đi tất/ găng tay</t>
  </si>
  <si>
    <t>Biết biểu lộ cảm xúc vui, buồn, sợ hãi, tức giận</t>
  </si>
  <si>
    <t>Biểu lộ trạng thái cảm xúc qua nét mặt, cử chỉ, giọng nói; trò chơi; hát, vận động</t>
  </si>
  <si>
    <t>Biết chào hỏi và nói cảm ơn, xin lỗi khi được nhắc nhở</t>
  </si>
  <si>
    <t>Cử chỉ, lời nói lễ phép trong giao tiếp</t>
  </si>
  <si>
    <t>Biết cùng chơi với các bạn trong các trò chơi theo nhóm nhỏ, giúp đỡ bạn khi cần thiết.</t>
  </si>
  <si>
    <t>Chơi cùng bạn theo nhóm nhỏ, giúp đỡ bạn khi cần thiết.</t>
  </si>
  <si>
    <t>Thích nghe các bài hát, bản nhạc (nhạc thiếu nhi, dân ca) theo chủ đề, phù hợp với độ tuổi</t>
  </si>
  <si>
    <t>Biết hát tự nhiên, hát được theo giai điệu bài hát quen thuộc</t>
  </si>
  <si>
    <t>Hát đúng giai điệu, lời ca bài hát chủ đề bản thân</t>
  </si>
  <si>
    <t>Có khả năng vận động theo nhịp điệu bài hát, bản nhạc (vỗ tay theo phách, nhịp, vận động minh họa)</t>
  </si>
  <si>
    <t>Vận động đơn giản theo nhịp điệu của các bài hát, bản nhạc / Sử dụng các dụng cụ gõ đệm theo phách chủ để bản thân</t>
  </si>
  <si>
    <t>Biết sử dụng các nguyên vật liệu tạo hình để tạo ra sản phẩm theo sự gợi ý</t>
  </si>
  <si>
    <t>Sử dụng các nguyên vật liệu tạo hình để tạo ra các sản phẩm chủ đề bản thân</t>
  </si>
  <si>
    <t>Biết tô màu trong hình rỗng không chờm ra ngoài</t>
  </si>
  <si>
    <t>Tô màu hình vẽ chủ đề bản thân</t>
  </si>
  <si>
    <t>Biết vẽ các nét thẳng, xiên, ngang để tạo thành bức tranh đơn giản</t>
  </si>
  <si>
    <t>Sử dụng một số kỹ năng vẽ nét thẳng, xiên, ngang để tạo thành bức tranh đơn giản chủ đề bản thân.</t>
  </si>
  <si>
    <t>Biết xé theo dải, xé vụn và dán thành sản phẩm đơn giản</t>
  </si>
  <si>
    <t>Biết lăn dọc, xoay tròn, ấn dẹt đất nặn để tạo thành các sản phẩm có 1 khối hoặc 2 khối</t>
  </si>
  <si>
    <t xml:space="preserve"> Lăn dọc, xoay tròn, ấn dẹt đất nặn để tạo thành các sản phẩm có 1 khối hoặc 2 khối chủ đề bản thân</t>
  </si>
  <si>
    <t>Biết xếp chồng, xếp cạnh, xếp cách tạo thành các sản phẩm có cấu trúc đơn giản</t>
  </si>
  <si>
    <t>Xếp những sản phẩm có cấu trúc đơn giản chủ đề bản thân</t>
  </si>
  <si>
    <t>Biết và gọi tên màu sắc cơ bản (màu nước)</t>
  </si>
  <si>
    <t>Màu sắc cơ bản của màu nước chủ đề bản thân</t>
  </si>
  <si>
    <t>Nhận biết được màu sắc cơ bản: Vàng, xanh, đỏ của màu nước</t>
  </si>
  <si>
    <t>Biết nhận xét các sản phẩm tạo hình</t>
  </si>
  <si>
    <t>Nhận xét sản phẩm tạo hình</t>
  </si>
  <si>
    <t>Có khả năng vận động theo ý thích các bài hát, bản nhạc quen thuộc</t>
  </si>
  <si>
    <t>Vận động theo ý thích khi hát / nghe các bài hát, bản nhạc quen thuộc chủ đề bản thân</t>
  </si>
  <si>
    <t>Có khả năng tạo ra các sản phẩm tạo hình theo ý thích</t>
  </si>
  <si>
    <t>Làm đồ chơi chủ đề bản thân</t>
  </si>
  <si>
    <t>https://drive.google.com/file/d/1RfHMamY0JPGYohYqzWaLWIgsuSVvll7O/view?usp=sharing</t>
  </si>
  <si>
    <t>https://drive.google.com/file/d/1znxTkPpbLgxyXp7yzP8WgQSGSkdxLrEJ/view?usp=sharing</t>
  </si>
  <si>
    <t>https://drive.google.com/file/d/1AspcoGtSzZHOC3SXVSsW74-AYdeNaKfR/view?usp=sharing</t>
  </si>
  <si>
    <t>LINH TINH\nhạc, video\TDS CĐBT.mp3</t>
  </si>
  <si>
    <t>Mục tiêu</t>
  </si>
  <si>
    <t xml:space="preserve">         - Lĩnh vực nhận thức </t>
  </si>
  <si>
    <t xml:space="preserve">         - Lĩnh vực ngôn ngữ</t>
  </si>
  <si>
    <t xml:space="preserve">         - Lĩnh vực tình cảm kỹ năng xã hội</t>
  </si>
  <si>
    <t xml:space="preserve">         - Lĩnh vực thẩm mỹ</t>
  </si>
  <si>
    <t>Hoạt động chủ đề</t>
  </si>
  <si>
    <t>PTTC</t>
  </si>
  <si>
    <t>Thực hiện được một số việc đơn giản tự phục vụ trong sinh hoạt với sự giúp đỡ của người lớn: rửa tay, lau mặt, xúc miệng, tháo tất, cởi quần, áo,</t>
  </si>
  <si>
    <t>Nghe các bài hát, bài thơ, ca dao, đồng dao, tục ngữ, câu đố, hò, vè về chủ đề bản thân</t>
  </si>
  <si>
    <t xml:space="preserve"> HĐNT: Khu trải nghiệm nghề dịch vụ: Tiệm sapa; Tiệm nail; Cửa hàng may đo quần áo.                                          </t>
  </si>
  <si>
    <t>Kể lại một vài tình tiết của chuyện đã được nghe chủ đề "Bản thân"</t>
  </si>
  <si>
    <t>Tập đóng vai theo lời dẫn chuyện của giáo viên chủ đề "Bản thân"</t>
  </si>
  <si>
    <t>Nội dung chủ đề</t>
  </si>
  <si>
    <t>Tập kết hợp 5 động tác cơ bản trong bài tập thể dục kết hợp với nhạc bài hát theo chủ đề "Bản thân"</t>
  </si>
  <si>
    <t>Phạm vi thực hiện</t>
  </si>
  <si>
    <t>Lớp</t>
  </si>
  <si>
    <t>Luyện tập cử động, bàn tay, ngón tay.</t>
  </si>
  <si>
    <t>Thực hiện vận động khéo léo của bàn tay, ngón tay.</t>
  </si>
  <si>
    <t>Tập vận động khéo léo của bàn tay, ngón tay.</t>
  </si>
  <si>
    <t>Tập phối hợp cử động các ngón tay, bàn tay, tập sử dụng bút.</t>
  </si>
  <si>
    <t>HĐNT: Vẽ tự do trên sân trường</t>
  </si>
  <si>
    <t xml:space="preserve">HĐG: 
 + Góc phân vai:  Bé với búp bê (Mặc, cởi áo cho búp bê).  
 + Góc học tập; Gắn hoa băng, nút áo </t>
  </si>
  <si>
    <t>Tập phối hợp cử động các ngón tay, bàn tay, tập sử dụng bút, kéo, hồ dan.</t>
  </si>
  <si>
    <t>Làm quen với các món ăn trong trường mầm non và lợi ích của các món ăn đối với sức khỏe của bé.</t>
  </si>
  <si>
    <t xml:space="preserve"> VSĂN: Trò chuyện về nguồn thực phẩm giàu vitamin và muối khoáng.
</t>
  </si>
  <si>
    <t xml:space="preserve">Hướng dẫn cách chế biến một số món ăn dành cho trẻ
</t>
  </si>
  <si>
    <t xml:space="preserve">ĐTT: Trò chuyện về cách nấu một số món ăn: súp bò, thịt lợn sốt cà chua; trứng chiên, thịt lợn sốt chuối đậu; tôm sốt nấu….                                                      </t>
  </si>
  <si>
    <t>Tập một số thao tác vệ sinh sá nhân: rửa tay bằng xà phòng.</t>
  </si>
  <si>
    <t xml:space="preserve">VSĂN: Tập rửa tay bằng xà phòng; Rèn kĩ năng rửa tay đúng cách. Rửa tay trước và sau khi ăn. </t>
  </si>
  <si>
    <t>VSĂN: Thể hiện bằng lời nói về nhu cầu ăn, ngủ, vệ sinh</t>
  </si>
  <si>
    <t>VSĂN: Phân biệt thực phẩm/ thức ăn sạch an toàn.</t>
  </si>
  <si>
    <t>Luyện tập các thói quen trong ăn uống: chào mời khi ăn.</t>
  </si>
  <si>
    <t>Cách sử dụng, bảo quản thực phẩm, thức ăn đơn giản.</t>
  </si>
  <si>
    <t>Luyện tập kĩ năng tự phục vụ: tửa tay, lau mặt, xúc miệng, tháo tất, cới quân áo.</t>
  </si>
  <si>
    <t>Sự thay đổi của thời tiết, nhận biết trang phục phù hợp.</t>
  </si>
  <si>
    <t xml:space="preserve"> ĐTT: Trò chuyện với trẻ về trang phục phù hợp thời tiết.</t>
  </si>
  <si>
    <t xml:space="preserve"> VSĂN: Làm quen cách đánh răng, lau mặt. Tập rửa tay bằng xà phòng; Thể hiện bằng lời nói về nhu cầu ăn, ngủ, vệ sinh</t>
  </si>
  <si>
    <t>HĐC: Trò chuyện, xem tranh ảnh về nơi nguy hiểm . Hướng dẫn trẻ biết một số biển báo gây nguy hiểm</t>
  </si>
  <si>
    <t>ĐTT: Trò chuyện về những tình huống nguy hiểm và cách phòng tránh (xe đang chuyển hướng, chướng ngại vật trên đường, tầm nhìn bị che khuất, vội vàng đi lên xuống xe, xe ô tô đột ngột mở cửa)</t>
  </si>
  <si>
    <t>Những tình huống nguy hiểm khi ngồi trên xe và phòng tránh.</t>
  </si>
  <si>
    <t>Điều kiện sống của cây, hoa, rau, quả quen thuộc.</t>
  </si>
  <si>
    <t xml:space="preserve">HĐNT: Quan sát, theo dõi sự lớn lên của cây: nảy mầm, ra lá và lớn lên.
Sự chuyển màu của: hoa, lá, thân cây….. 
Cách chăm sóc cây, hoa...    </t>
  </si>
  <si>
    <t>HĐNT: Quan sát: Đám mây; Ông mặt trời; Sự thay đổi của thời tiết; Trời mưa, …</t>
  </si>
  <si>
    <t>HĐNT: Trò chơi: Hành vi đúng sai đối với nguồn nước
Quan sát: Vật gì nổi vật gì chìm? Mưa to mưa nhỏ; Thổi bong bóng xà phòng; Sự bốc hơi của nước; Nước đi đường nào; Hoa nở trong nước; Nước giúp hoa tươi tốt.</t>
  </si>
  <si>
    <r>
      <t xml:space="preserve">SHHN:  Hướng dẫn trẻ cất lấy dồ dùng cá nhân.
Yêu cầu trẻ thực hiện 1 số việc đơn giản.
Khuyến khích trẻ thực hiện các yêu cầu của cô, trong hoạt động học, hoạt động chơi, hoạt động ăn…
</t>
    </r>
    <r>
      <rPr>
        <b/>
        <sz val="14"/>
        <rFont val="Times New Roman"/>
        <family val="1"/>
      </rPr>
      <t/>
    </r>
  </si>
  <si>
    <t>HĐG: Chơi
 Bán hàng.
 Nấu ăn
 Bác sĩ…..</t>
  </si>
  <si>
    <t xml:space="preserve"> SHHN: Khuyến khích trẻ bày tỏ tình cảm và hiểu biết về bản thân qua giao tiếp với cô, với bạn, bố mẹ và những người thân xung quanh…</t>
  </si>
  <si>
    <t>SHHN: Giáo dục trẻ, rèn kỹ năng cho trẻ nói to, rõ ràng khi trả lời câu hỏi của cô</t>
  </si>
  <si>
    <t>HĐG: Xem sách, tranh truyện, tranh ảnh, xem album về chủ đề.</t>
  </si>
  <si>
    <t>HĐG: Hướng dẫn trẻ cầm sách đúng chiều, mở sách, xem tranh, "đọc" truyện.</t>
  </si>
  <si>
    <t>Tiếp xúc với chữ, sách truyện</t>
  </si>
  <si>
    <t>HĐG: Xem album về chủ đề và tô, vẽ theo ý thích về chủ đề.</t>
  </si>
  <si>
    <t>Vẽ, tô màu chủ đề.</t>
  </si>
  <si>
    <t>HĐG: Vẽ tô màu tranh rỗng về chủ đề</t>
  </si>
  <si>
    <t>Những trạng thái cảm xúc: vui, buồn, sợ hãi, tức giận, ngạc nhiên.</t>
  </si>
  <si>
    <t>Hào hứng tham gia vào các hoạt động trong ngày lễ tết Trung thu</t>
  </si>
  <si>
    <t>ĐTT: Chăm chú lắng nghe, và hưởng ứng cảm xúc theo bài hát, bản nhạc về chủ đề</t>
  </si>
  <si>
    <t>Nghe bài hát, bản nhạc; thơ, đồng dao, ca dao, tục ngữ; kể chuyện phù hợp với chủ đề "Bản thân"</t>
  </si>
  <si>
    <t>Nghe các bài hát, bản nhạc (nhạc thiếu nhi, dân ca) chủ đề bản thân</t>
  </si>
  <si>
    <t>Xé theo dải, xé vụn và dán thành sản phẩm đơn giản chủ đề bản thân</t>
  </si>
  <si>
    <t>HĐH/HĐG: 
Nặn bánh trung thu, nặn hình bạn trai, bạn gái, nặn những chiếc vòng to, nhỏ…</t>
  </si>
  <si>
    <t xml:space="preserve">HĐG: Nói lên cảm nhận của mình trước vẻ đẹp nổi bật về màu sắc hình dáng …của các tác phẩm tạo hình. </t>
  </si>
  <si>
    <t>Tổ</t>
  </si>
  <si>
    <t xml:space="preserve"> HĐNT: Cuộn - xoay tròn cổ tay, vo, xoáy, xoắn.</t>
  </si>
  <si>
    <t>HĐG: Xếp trại trung thu, xếp khu vui chơi trẻ em (nhà bóng…)</t>
  </si>
  <si>
    <t>CHỦ ĐỀ BẢN THÂN</t>
  </si>
  <si>
    <t>N1</t>
  </si>
  <si>
    <t>N2</t>
  </si>
  <si>
    <t>N3</t>
  </si>
  <si>
    <t>Bé vui trung thu</t>
  </si>
  <si>
    <t>Bé cần gì để lớn lên và khoẻ mạnh</t>
  </si>
  <si>
    <t>Trang phục của bé</t>
  </si>
  <si>
    <t>TDS</t>
  </si>
  <si>
    <t>HĐH</t>
  </si>
  <si>
    <t>HĐNT</t>
  </si>
  <si>
    <t>HĐG</t>
  </si>
  <si>
    <t xml:space="preserve">Góc nghệ thuật: Tô màu, di màu, xé, dán, vẽ, nặn hình búp bê, trang phục bạn trai, bạn gái..; tập sử dụng kéo.                                   </t>
  </si>
  <si>
    <t>VS-AN</t>
  </si>
  <si>
    <t>ĐTT</t>
  </si>
  <si>
    <t xml:space="preserve"> ĐTT: Trò chuyện với trẻ về các dấu hiệu khị bị ốm và cách phòng tránh đơn giản.</t>
  </si>
  <si>
    <t>HĐC</t>
  </si>
  <si>
    <t>HĐNT: Nhận biết, phân biệt bạn trai - bạn gái.
HĐNT: Quan sát bạn trai, bạn gái.</t>
  </si>
  <si>
    <t>LH</t>
  </si>
  <si>
    <t>SHHN</t>
  </si>
  <si>
    <t>HĐG/HĐC</t>
  </si>
  <si>
    <t>HĐH: Thơ "Trăng sáng"</t>
  </si>
  <si>
    <t>HĐG:
Truyện: Bé hành đi khám bệnh</t>
  </si>
  <si>
    <t>ĐTT: Giới thiệu tên, tuổi, giới tính của bản thân</t>
  </si>
  <si>
    <t>HĐC: Đôi bàn tay xinh</t>
  </si>
  <si>
    <t>ĐTT: Bé xỏ, cởi và gấp tất</t>
  </si>
  <si>
    <t>HĐC: 
Cảm xúc của bé
Dạy trẻ kỹ năng nhận biết cảm xúc vui- buồn</t>
  </si>
  <si>
    <t>HĐG:  Bé vui tết trung thu.</t>
  </si>
  <si>
    <t>HĐG: Kỹ năng phối hợp với bạn trong khi chơi 
Bé hợp tác với bạn khi chơi</t>
  </si>
  <si>
    <t xml:space="preserve">SHHN: Thích được ngắm nhìn vẻ đẹp của các sản phẩm tạo hình </t>
  </si>
  <si>
    <t>HĐH: Bài hát: Chiếc áo mới</t>
  </si>
  <si>
    <t>HĐG: Bài hát: Mời bạn ăn, Tay thơm tay ngoan; Rước đèn dưới trăng. Đêm trung thu; Rước đèn tháng 8…</t>
  </si>
  <si>
    <t>HĐG: 
Xé, dán trang trí trang phục bạn trai, bạn gái, đèn lồng, đèn ông sao</t>
  </si>
  <si>
    <t>HĐH: Dán trang trí đèn ông sao</t>
  </si>
  <si>
    <t xml:space="preserve"> VSĂN: Giáo dục trẻ thói quen kỹ năng mời chào khi ăn uống</t>
  </si>
  <si>
    <t>Những việc làm có thể gây nguy hiểm cho bản thân (cười đùa khi ăn uống dễ gây sặc, ngậm hột hạt, tự ý uống thuốc/ ăn thức ăn lạ, không leo trèo bàn ghế , lan can, không theo người lạ, trêu động vật,…)</t>
  </si>
  <si>
    <t>Các giác quan và chức năng của đối tượng</t>
  </si>
  <si>
    <t xml:space="preserve">HĐH: Bài hát: Mời bạn ăn. </t>
  </si>
  <si>
    <t>GIÁO VIÊN CHỦ NHIỆM</t>
  </si>
  <si>
    <t>TỔ TRƯỞNG CM DUYỆT</t>
  </si>
  <si>
    <t>Bùi Thị Mến</t>
  </si>
  <si>
    <t>HIỆU PHÓ CM DUYỆT</t>
  </si>
  <si>
    <t>Lưu Thị Thắm</t>
  </si>
  <si>
    <t>Nguyễn Thị Mai</t>
  </si>
  <si>
    <t>Cộng tổng số nội dung phân bổ vào chủ đề</t>
  </si>
  <si>
    <t xml:space="preserve">Trong đó: </t>
  </si>
  <si>
    <t xml:space="preserve">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</si>
  <si>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</si>
  <si>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</si>
  <si>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</si>
  <si>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</si>
  <si>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</si>
  <si>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Sinh hoạt hàng ngày</t>
  </si>
  <si>
    <t xml:space="preserve"> - Thăm quan dã ngoại</t>
  </si>
  <si>
    <t xml:space="preserve"> - Lễ hội</t>
  </si>
  <si>
    <t xml:space="preserve"> - Hoạt động học</t>
  </si>
  <si>
    <t>Chia ra:</t>
  </si>
  <si>
    <t xml:space="preserve"> + Giờ thể chất</t>
  </si>
  <si>
    <t xml:space="preserve"> + Giờ nhận thức</t>
  </si>
  <si>
    <t xml:space="preserve"> + Giờ ngôn ngữ</t>
  </si>
  <si>
    <t xml:space="preserve"> + Giờ TCKNXH</t>
  </si>
  <si>
    <t xml:space="preserve"> + Giờ thẩm mĩ</t>
  </si>
  <si>
    <t xml:space="preserve"> - Lĩnh vực thể chất</t>
  </si>
  <si>
    <t xml:space="preserve"> - Lĩnh vực nhận thức </t>
  </si>
  <si>
    <t xml:space="preserve">  - Lĩnh vực ngôn ngữ</t>
  </si>
  <si>
    <t xml:space="preserve">   - Lĩnh vực tình cảm kỹ năng xã hội</t>
  </si>
  <si>
    <t xml:space="preserve">   - Lĩnh vực thẩm mỹ</t>
  </si>
  <si>
    <t>Nhận biết vị trí trong không gian và định hướng thời gian</t>
  </si>
  <si>
    <t>HĐH: Thơ "Trang phục"</t>
  </si>
  <si>
    <t>VSAN: Trò chuyện với trẻ  không cười đùa khi ăn uống dễ gây sặc, ngậm hột hạt, tự ý uống thuốc/ ăn thức ăn lạ, không leo trèo bàn ghế, lan can, không theo người lạ, trêu động vật, hút thuốc lá có hại cho sức khỏe,,…</t>
  </si>
  <si>
    <t xml:space="preserve">HĐH: Bài hát: Rước đèn dưới trăng. </t>
  </si>
  <si>
    <t>HĐG: 
Vẽ tóc cho bạn
Vẽ đèn lồng; đèn ông sao.</t>
  </si>
  <si>
    <t>HĐG: 
Tô màu  trang phục bạn trai, bạn gái.
Tô màu rau, củ, quả
Tô màu đèn lồng; đèn ông sao</t>
  </si>
  <si>
    <t>HĐG:
Xây khuôn viên, lắp ghép trại trung thu.
 Xếp mâm ngũ quả, bánh vuông bánh tròn.</t>
  </si>
  <si>
    <t>HĐH: Truyện "Cô bé quàng khăn đỏ"</t>
  </si>
  <si>
    <t xml:space="preserve">HĐG/HĐC:
Truyện: Sự tích chú cuội; Mỗi người một việc; Chiếc áo ấm; </t>
  </si>
  <si>
    <t>HĐC: Bài thơ: 
Đèn lồng, rằm trung thu, mở hội đón trăng; Lời chào; Bé ơi;Thời trang; Chiếc mũ nhỏ xinh; Găng tay và mũ ….</t>
  </si>
  <si>
    <t>HĐG/HĐC:
Truyện: Sự tích bánh trung thu, Cái áo của Thỏ con ; Chiếc áo ấm; Ba người bạn.</t>
  </si>
  <si>
    <t xml:space="preserve"> Trẻ trải nghiệm, xem video ngày tết trung thu: Đón tết trung thu, trang trí môi trường trong lớp về ngày tết trung thu, múa sư tử, múa lân, kể tên các hoạt động, món ăn.. trong ngày tết trung thu. Xem sách tranh về ngày hội trung thu.</t>
  </si>
  <si>
    <t>HĐNT: Rồng rắn lên mây; Trồng nụ trồng hoa; Gánh gánh gồng gồng; Đá bóng vào gôn; Nhảy lò cò; Mèo đuổi chuột; Đá cầu; Nhảy dây, Ném vòng cổ chai;…</t>
  </si>
  <si>
    <t>1. Thực hiện các động tác pt các nhóm cơ và hô hấp</t>
  </si>
  <si>
    <t xml:space="preserve">Hô hấp: Thổi nơ
- Tay: Hai tay đưa  sang ngang, lên cao.
- Lưng, bụng, lườn: Đứng cúi về phía trước
- Chân: Đứng, khụy gối.      </t>
  </si>
  <si>
    <t>2. Thể hiện kỹ năng VĐ cơ bản và các tố chất trong VĐ</t>
  </si>
  <si>
    <t xml:space="preserve">Một số bộ phận cơ thể và chức năng của chúng </t>
  </si>
  <si>
    <t>HĐG: Nối số lượng các ngón tay/ ngón chân với số chấm tròn.</t>
  </si>
  <si>
    <t>Các tình huống nguy hiểm và cách phòng tránh (xe đang chuyển hướng, chướng ngại vật trên đường, tầm nhìn bị che khuất,…)</t>
  </si>
  <si>
    <t>4. Một số hiện tượng tự nhiên</t>
  </si>
  <si>
    <t>HĐH:
NB phía trên - phía dưới của bản thân</t>
  </si>
  <si>
    <t>HĐH:
NB phía trước- phía sau của bản thân</t>
  </si>
  <si>
    <t>ĐTT: Bé vui hay buồn
+ Tô màu tranh những khuôn mặt biểu cảm</t>
  </si>
  <si>
    <t>Nb được cảm xúc vui, buồn, sợ hãi, tức giận, ngạc nhiên qua nét mặt, lời nói, cử chỉ, qua tranh ảnh</t>
  </si>
  <si>
    <t>ĐTT: Bé nói lời cảm ơn.
Dạy trẻ KN chào hỏi, cảm ơn và xin lỗi.</t>
  </si>
  <si>
    <t>Chăm chú lắng nghe và hưởng ứng cảm xúc (hát theo, vỗ tay, nhún nhảy, lắc lư) theo bài hát, bản nhạc; thích nghe đọc thơ, đồng dao, ca dao, tục ngữ; thích nghe kể câu chuyện phù hợp với độ tuổi và chủ đề thực hiện.</t>
  </si>
  <si>
    <t>HĐC: Rước đèn dưới ánh trăng; Chiếc đèn ông sao; Ánh trăng tình bạn; Tia nắng hạt mưa; Đôi bàn chân;  Năm ngón tay ngoan; Khúc hát đôi bàn tay.</t>
  </si>
  <si>
    <t>Thích thú, ngắm nhìn và biết sd các từ gợi cảm nói lên cảm xúc của mình trước vẻ đẹp nổi bật (về màu sắc, hình dáng, bố cục…) của tác phẩm</t>
  </si>
  <si>
    <t xml:space="preserve">HĐNT: VĐ sáng tạo theo ý thích bài hát:  Rước đèn dưới ánh trăng; Chiếc đèn ông sao; .... Dạy bé mặc quần áo </t>
  </si>
  <si>
    <t xml:space="preserve">C. Thể hiện sự sáng tạo khi tham gia các hoạt động nghệ thuật </t>
  </si>
  <si>
    <t>HĐG:
Làm đèn lồng
Làm đồ dùng bạn gái (Vòng, dây buộc tóc, ..)
Làm cái nón bằng bìa</t>
  </si>
  <si>
    <t>Địa điểm tổ chức</t>
  </si>
  <si>
    <t>Sân chơi</t>
  </si>
  <si>
    <t>Lớp học + Sân chơi</t>
  </si>
  <si>
    <t>Lớp học</t>
  </si>
  <si>
    <t xml:space="preserve"> Xem video ngày tết trung thu: Múa lân, rước đèn, phá cỗ,…</t>
  </si>
  <si>
    <t>HĐG: Phân biệt đèn lồng, đèn ông sao; Phân biệt trang phục bạn trai bạn gái; Xếp xen kẽ; Bé đếm giỏi; Gạch bỏ đối tượng không cùng loại; Xếp hình; Ghép tranh</t>
  </si>
  <si>
    <t>Biết sd giác quan, phối hợp các giác quan để xem xét, tìm hiểu đặc điểm của đối tượng (nhìn, nghe, ngửi, sờ…để nhận ra đặc điểm nổi bật của đối tượng)</t>
  </si>
  <si>
    <t xml:space="preserve"> Nhận biết bản thân, gđ, trường lớp mầm non và cộng đồng</t>
  </si>
  <si>
    <t>Nhận biết một số lễ hội và danh lam, thắng cảnh</t>
  </si>
  <si>
    <t>https://www.youtube.com/watch?v=d8LD1grFe0g</t>
  </si>
  <si>
    <t>https://www.youtube.com/watch?v=RlzWKGyHwfU</t>
  </si>
  <si>
    <t>https://www.youtube.com/watch?v=NEwotiD7YPk</t>
  </si>
  <si>
    <t>https://www.youtube.com/watch?v=x2byldS2eFY</t>
  </si>
  <si>
    <t>https://www.youtube.com/watch?v=nZSAsacioDI</t>
  </si>
  <si>
    <t>https://www.youtube.com/watch?v=V1D9poWdzQg</t>
  </si>
  <si>
    <t>https://www.youtube.com/watch?v=0_tA7qvqzg8</t>
  </si>
  <si>
    <t>HĐH: Cảm xúc của bé (SEL)</t>
  </si>
  <si>
    <t>HĐH: Khám phá đèn ông sao; (5E)</t>
  </si>
  <si>
    <t>Dán trang trí cái váy. (EDP)</t>
  </si>
  <si>
    <t>KẾ HOẠCH CHĂM SÓC GIÁO DỤC TRẺ CHỦ ĐỀ BẢN THÂN
NĂM HỌC 2025 - 2026. Thời gian thực hiện 3 tuần(Từ 29/09-17/10/2025)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</si>
</sst>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_(&quot;$&quot;* \(#,##0.00\);_(&quot;$&quot;* &quot;-&quot;??_);_(@_)"/>
    <numFmt numFmtId="164" formatCode="_-* #,##0_-;\-* #,##0_-;_-* &quot;-&quot;_-;_-@_-"/>
    <numFmt numFmtId="165" formatCode="_-* #,##0.00_-;\-* #,##0.00_-;_-* &quot;-&quot;??_-;_-@_-"/>
    <numFmt numFmtId="166" formatCode="0.000%"/>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30">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u/>
      <sz val="11"/>
      <color theme="10"/>
      <name val="Calibri"/>
      <family val="2"/>
      <scheme val="minor"/>
    </font>
    <font>
      <b/>
      <sz val="14"/>
      <color theme="1"/>
      <name val="Times New Roman"/>
      <family val="1"/>
    </font>
    <font>
      <sz val="14"/>
      <color theme="1"/>
      <name val="Times New Roman"/>
      <family val="1"/>
    </font>
    <font>
      <b/>
      <sz val="14"/>
      <name val="Times New Roman"/>
      <family val="1"/>
    </font>
    <font>
      <b/>
      <sz val="12"/>
      <color rgb="FFFF0000"/>
      <name val="Times New Roman"/>
      <family val="1"/>
    </font>
    <font>
      <sz val="12"/>
      <name val="Times New Roman"/>
      <family val="1"/>
    </font>
    <font>
      <sz val="8"/>
      <name val="Calibri"/>
      <family val="2"/>
      <scheme val="minor"/>
    </font>
    <font>
      <sz val="14"/>
      <color rgb="FFFF0000"/>
      <name val="Times New Roman"/>
      <family val="1"/>
    </font>
    <font>
      <sz val="14"/>
      <name val="Times New Roman"/>
      <family val="1"/>
    </font>
    <font>
      <sz val="12"/>
      <color theme="1"/>
      <name val="Times New Roman"/>
      <family val="1"/>
    </font>
    <font>
      <b/>
      <sz val="12"/>
      <color theme="1"/>
      <name val="Times New Roman"/>
      <family val="1"/>
    </font>
    <font>
      <b/>
      <i/>
      <sz val="12"/>
      <color theme="1"/>
      <name val="Times New Roman"/>
      <family val="1"/>
    </font>
    <font>
      <i/>
      <sz val="12"/>
      <color theme="1"/>
      <name val="Times New Roman"/>
      <family val="1"/>
    </font>
    <font>
      <sz val="12"/>
      <color rgb="FFFF0000"/>
      <name val="Times New Roman"/>
      <family val="1"/>
    </font>
    <font>
      <b/>
      <sz val="12"/>
      <name val="Times New Roman"/>
      <family val="1"/>
    </font>
    <font>
      <b/>
      <i/>
      <sz val="12"/>
      <name val="Times New Roman"/>
      <family val="1"/>
    </font>
    <font>
      <u/>
      <sz val="12"/>
      <color theme="10"/>
      <name val="Times New Roman"/>
      <family val="1"/>
    </font>
    <font>
      <i/>
      <sz val="12"/>
      <name val="Times New Roman"/>
      <family val="1"/>
    </font>
    <font>
      <b/>
      <sz val="11"/>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s>
  <borders count="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4" fontId="7" fillId="0" borderId="0" applyFont="0" applyFill="0" applyBorder="0" applyAlignment="0" applyProtection="0"/>
    <xf numFmtId="165" fontId="7"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11" fillId="0" borderId="0" applyNumberFormat="0" applyFill="0" applyBorder="0" applyAlignment="0" applyProtection="0"/>
  </cellStyleXfs>
  <cellXfs count="163">
    <xf numFmtId="0" fontId="0" fillId="0" borderId="0" xfId="0"/>
    <xf numFmtId="0" fontId="13" fillId="2" borderId="0" xfId="0" applyNumberFormat="1" applyFont="1" applyFill="1" applyAlignment="1">
      <alignment horizontal="center" vertical="center" wrapText="1"/>
    </xf>
    <xf numFmtId="0" fontId="19" fillId="2" borderId="0" xfId="0" applyNumberFormat="1" applyFont="1" applyFill="1" applyAlignment="1">
      <alignment horizontal="center" vertical="center" wrapText="1"/>
    </xf>
    <xf numFmtId="0" fontId="18" fillId="2" borderId="0" xfId="0" applyNumberFormat="1" applyFont="1" applyFill="1" applyAlignment="1">
      <alignment horizontal="center" vertical="center" wrapText="1"/>
    </xf>
    <xf numFmtId="0" fontId="13" fillId="2" borderId="0" xfId="0" applyNumberFormat="1" applyFont="1" applyFill="1" applyAlignment="1">
      <alignment horizontal="left" vertical="center" wrapText="1"/>
    </xf>
    <xf numFmtId="0" fontId="13" fillId="3" borderId="0" xfId="0" applyNumberFormat="1" applyFont="1" applyFill="1" applyAlignment="1">
      <alignment horizontal="center" vertical="center" wrapText="1"/>
    </xf>
    <xf numFmtId="1" fontId="21" fillId="2" borderId="3" xfId="0" applyNumberFormat="1" applyFont="1" applyFill="1" applyBorder="1" applyAlignment="1">
      <alignment horizontal="center" vertical="center" wrapText="1"/>
    </xf>
    <xf numFmtId="0" fontId="21" fillId="2" borderId="3" xfId="0" applyNumberFormat="1" applyFont="1" applyFill="1" applyBorder="1" applyAlignment="1">
      <alignment horizontal="center" vertical="center" wrapText="1"/>
    </xf>
    <xf numFmtId="49" fontId="21" fillId="2" borderId="3" xfId="0" applyNumberFormat="1" applyFont="1" applyFill="1" applyBorder="1" applyAlignment="1">
      <alignment horizontal="center" vertical="center" wrapText="1"/>
    </xf>
    <xf numFmtId="49" fontId="20" fillId="2" borderId="3" xfId="0" applyNumberFormat="1" applyFont="1" applyFill="1" applyBorder="1" applyAlignment="1">
      <alignment vertical="center" wrapText="1"/>
    </xf>
    <xf numFmtId="0" fontId="20" fillId="2" borderId="3" xfId="0" applyNumberFormat="1" applyFont="1" applyFill="1" applyBorder="1" applyAlignment="1">
      <alignment vertical="center" wrapText="1"/>
    </xf>
    <xf numFmtId="49" fontId="22" fillId="2" borderId="3" xfId="0" applyNumberFormat="1" applyFont="1" applyFill="1" applyBorder="1" applyAlignment="1">
      <alignment vertical="center" wrapText="1"/>
    </xf>
    <xf numFmtId="1" fontId="24" fillId="2" borderId="3" xfId="0" applyNumberFormat="1" applyFont="1" applyFill="1" applyBorder="1" applyAlignment="1">
      <alignment horizontal="center" vertical="center" wrapText="1"/>
    </xf>
    <xf numFmtId="1" fontId="15" fillId="2" borderId="3" xfId="0" applyNumberFormat="1" applyFont="1" applyFill="1" applyBorder="1" applyAlignment="1">
      <alignment horizontal="center" vertical="center" wrapText="1"/>
    </xf>
    <xf numFmtId="1" fontId="20" fillId="2" borderId="3" xfId="0" applyNumberFormat="1" applyFont="1" applyFill="1" applyBorder="1" applyAlignment="1">
      <alignment vertical="center" wrapText="1"/>
    </xf>
    <xf numFmtId="0" fontId="20"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center" vertical="center" wrapText="1"/>
    </xf>
    <xf numFmtId="1" fontId="16" fillId="2" borderId="3" xfId="0" applyNumberFormat="1" applyFont="1" applyFill="1" applyBorder="1" applyAlignment="1">
      <alignment horizontal="center" vertical="center" wrapText="1"/>
    </xf>
    <xf numFmtId="49" fontId="25" fillId="2" borderId="3" xfId="0" applyNumberFormat="1" applyFont="1" applyFill="1" applyBorder="1" applyAlignment="1">
      <alignment horizontal="center" vertical="center" wrapText="1"/>
    </xf>
    <xf numFmtId="49" fontId="16" fillId="2" borderId="3" xfId="0" applyNumberFormat="1" applyFont="1" applyFill="1" applyBorder="1" applyAlignment="1">
      <alignment vertical="center" wrapText="1"/>
    </xf>
    <xf numFmtId="1" fontId="16" fillId="2" borderId="3" xfId="0" applyNumberFormat="1" applyFont="1" applyFill="1" applyBorder="1" applyAlignment="1">
      <alignment vertical="center" wrapText="1"/>
    </xf>
    <xf numFmtId="1" fontId="20" fillId="2" borderId="3" xfId="0" applyNumberFormat="1" applyFont="1" applyFill="1" applyBorder="1" applyAlignment="1">
      <alignment horizontal="left" vertical="center" wrapText="1"/>
    </xf>
    <xf numFmtId="0" fontId="25" fillId="2" borderId="3" xfId="0" applyNumberFormat="1" applyFont="1" applyFill="1" applyBorder="1" applyAlignment="1">
      <alignment horizontal="center" vertical="center" wrapText="1"/>
    </xf>
    <xf numFmtId="0" fontId="24"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26" fillId="2" borderId="3" xfId="0" applyFont="1" applyFill="1" applyBorder="1" applyAlignment="1">
      <alignment horizontal="center" vertical="center"/>
    </xf>
    <xf numFmtId="1" fontId="26" fillId="2" borderId="3" xfId="0" applyNumberFormat="1" applyFont="1" applyFill="1" applyBorder="1" applyAlignment="1">
      <alignment horizontal="center" vertical="center"/>
    </xf>
    <xf numFmtId="0" fontId="16" fillId="2" borderId="3" xfId="0" applyNumberFormat="1" applyFont="1" applyFill="1" applyBorder="1" applyAlignment="1">
      <alignment vertical="center" wrapText="1"/>
    </xf>
    <xf numFmtId="49" fontId="15" fillId="2" borderId="3" xfId="0" applyNumberFormat="1" applyFont="1" applyFill="1" applyBorder="1" applyAlignment="1">
      <alignment horizontal="left" vertical="center" wrapText="1"/>
    </xf>
    <xf numFmtId="1" fontId="16" fillId="2" borderId="3" xfId="0" applyNumberFormat="1" applyFont="1" applyFill="1" applyBorder="1" applyAlignment="1">
      <alignment horizontal="left" vertical="center" wrapText="1"/>
    </xf>
    <xf numFmtId="0" fontId="16" fillId="2" borderId="3" xfId="0" applyFont="1" applyFill="1" applyBorder="1" applyAlignment="1">
      <alignment vertical="center" wrapText="1"/>
    </xf>
    <xf numFmtId="49" fontId="23"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left" vertical="center" wrapText="1"/>
    </xf>
    <xf numFmtId="0" fontId="20" fillId="2" borderId="3" xfId="0" applyFont="1" applyFill="1" applyBorder="1" applyAlignment="1">
      <alignment horizontal="center" vertical="center" wrapText="1"/>
    </xf>
    <xf numFmtId="0" fontId="20" fillId="2" borderId="0" xfId="0" applyNumberFormat="1" applyFont="1" applyFill="1" applyAlignment="1">
      <alignment horizontal="center" vertical="center" wrapText="1"/>
    </xf>
    <xf numFmtId="49" fontId="16" fillId="2" borderId="3" xfId="0" applyNumberFormat="1" applyFont="1" applyFill="1" applyBorder="1" applyAlignment="1">
      <alignment horizontal="left" vertical="center" wrapText="1"/>
    </xf>
    <xf numFmtId="49" fontId="26" fillId="2" borderId="3" xfId="0" applyNumberFormat="1" applyFont="1" applyFill="1" applyBorder="1" applyAlignment="1">
      <alignment vertical="center" wrapText="1"/>
    </xf>
    <xf numFmtId="49" fontId="26" fillId="2" borderId="3" xfId="0" applyNumberFormat="1" applyFont="1" applyFill="1" applyBorder="1" applyAlignment="1">
      <alignment horizontal="left" vertical="center" wrapText="1"/>
    </xf>
    <xf numFmtId="49" fontId="20" fillId="2" borderId="3" xfId="0" applyNumberFormat="1" applyFont="1" applyFill="1" applyBorder="1" applyAlignment="1">
      <alignment horizontal="left" vertical="center" wrapText="1"/>
    </xf>
    <xf numFmtId="0" fontId="16" fillId="2" borderId="3" xfId="0" applyNumberFormat="1" applyFont="1" applyFill="1" applyBorder="1" applyAlignment="1">
      <alignment horizontal="left" vertical="center" wrapText="1"/>
    </xf>
    <xf numFmtId="0" fontId="16" fillId="2" borderId="3" xfId="0" applyNumberFormat="1" applyFont="1" applyFill="1" applyBorder="1" applyAlignment="1">
      <alignment vertical="top" wrapText="1"/>
    </xf>
    <xf numFmtId="0" fontId="14" fillId="2" borderId="0" xfId="0" applyFont="1" applyFill="1" applyAlignment="1">
      <alignment vertical="center" wrapText="1"/>
    </xf>
    <xf numFmtId="1" fontId="19" fillId="2" borderId="0" xfId="0" applyNumberFormat="1" applyFont="1" applyFill="1" applyAlignment="1">
      <alignment horizontal="center" vertical="center" wrapText="1"/>
    </xf>
    <xf numFmtId="0" fontId="25" fillId="4" borderId="3" xfId="0" applyFont="1" applyFill="1" applyBorder="1" applyAlignment="1">
      <alignment horizontal="center" vertical="center" wrapText="1"/>
    </xf>
    <xf numFmtId="0" fontId="14" fillId="2" borderId="0" xfId="0" applyFont="1" applyFill="1" applyAlignment="1">
      <alignment horizontal="center" vertical="center" wrapText="1"/>
    </xf>
    <xf numFmtId="0" fontId="12" fillId="2" borderId="0" xfId="0" applyNumberFormat="1" applyFont="1" applyFill="1" applyAlignment="1">
      <alignment horizontal="center" vertical="center" wrapText="1"/>
    </xf>
    <xf numFmtId="0" fontId="16" fillId="2" borderId="3" xfId="0" applyNumberFormat="1" applyFont="1" applyFill="1" applyBorder="1" applyAlignment="1">
      <alignment horizontal="center" vertical="center" wrapText="1"/>
    </xf>
    <xf numFmtId="0" fontId="25" fillId="2" borderId="4" xfId="0" applyNumberFormat="1" applyFont="1" applyFill="1" applyBorder="1" applyAlignment="1">
      <alignment horizontal="center" vertical="top" wrapText="1"/>
    </xf>
    <xf numFmtId="1" fontId="25" fillId="2" borderId="3" xfId="0" applyNumberFormat="1" applyFont="1" applyFill="1" applyBorder="1" applyAlignment="1">
      <alignment horizontal="center" vertical="center" wrapText="1"/>
    </xf>
    <xf numFmtId="1" fontId="20" fillId="2" borderId="3" xfId="0" applyNumberFormat="1" applyFont="1" applyFill="1" applyBorder="1" applyAlignment="1">
      <alignment horizontal="center" vertical="center" wrapText="1"/>
    </xf>
    <xf numFmtId="49" fontId="25" fillId="2" borderId="3" xfId="0" applyNumberFormat="1" applyFont="1" applyFill="1" applyBorder="1" applyAlignment="1">
      <alignment horizontal="left" vertical="center" wrapText="1"/>
    </xf>
    <xf numFmtId="49" fontId="21" fillId="2" borderId="3" xfId="0" applyNumberFormat="1" applyFont="1" applyFill="1" applyBorder="1" applyAlignment="1">
      <alignment horizontal="left" vertical="center" wrapText="1"/>
    </xf>
    <xf numFmtId="49" fontId="21" fillId="2" borderId="3" xfId="0" applyNumberFormat="1" applyFont="1" applyFill="1" applyBorder="1" applyAlignment="1">
      <alignment vertical="center" wrapText="1"/>
    </xf>
    <xf numFmtId="49" fontId="20" fillId="2" borderId="3"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25" fillId="2" borderId="4" xfId="0" applyNumberFormat="1" applyFont="1" applyFill="1" applyBorder="1" applyAlignment="1">
      <alignment horizontal="center" vertical="center" wrapText="1"/>
    </xf>
    <xf numFmtId="0" fontId="15" fillId="2" borderId="3" xfId="0" applyNumberFormat="1" applyFont="1" applyFill="1" applyBorder="1" applyAlignment="1">
      <alignment horizontal="center" vertical="center" wrapText="1"/>
    </xf>
    <xf numFmtId="0" fontId="20" fillId="2" borderId="3" xfId="0" applyNumberFormat="1" applyFont="1" applyFill="1" applyBorder="1" applyAlignment="1">
      <alignment horizontal="center" vertical="center" wrapText="1"/>
    </xf>
    <xf numFmtId="49" fontId="25" fillId="2" borderId="3" xfId="0" applyNumberFormat="1" applyFont="1" applyFill="1" applyBorder="1" applyAlignment="1">
      <alignment vertical="center" wrapText="1"/>
    </xf>
    <xf numFmtId="1" fontId="20" fillId="2" borderId="3" xfId="0" applyNumberFormat="1" applyFont="1" applyFill="1" applyBorder="1" applyAlignment="1">
      <alignment horizontal="center" vertical="center" wrapText="1"/>
    </xf>
    <xf numFmtId="0" fontId="20" fillId="2" borderId="3" xfId="0" applyNumberFormat="1" applyFont="1" applyFill="1" applyBorder="1" applyAlignment="1">
      <alignment horizontal="center" vertical="center" wrapText="1"/>
    </xf>
    <xf numFmtId="1" fontId="27" fillId="2" borderId="3" xfId="30" applyNumberFormat="1" applyFont="1" applyFill="1" applyBorder="1" applyAlignment="1">
      <alignment horizontal="center" vertical="center" wrapText="1"/>
    </xf>
    <xf numFmtId="0" fontId="25" fillId="2" borderId="3" xfId="0" applyFont="1" applyFill="1" applyBorder="1" applyAlignment="1">
      <alignment horizontal="center" vertical="center"/>
    </xf>
    <xf numFmtId="0" fontId="21" fillId="2" borderId="3" xfId="0" applyFont="1" applyFill="1" applyBorder="1" applyAlignment="1">
      <alignment horizontal="center" vertical="top"/>
    </xf>
    <xf numFmtId="0" fontId="21" fillId="2" borderId="3" xfId="0" applyNumberFormat="1" applyFont="1" applyFill="1" applyBorder="1" applyAlignment="1">
      <alignment horizontal="center" vertical="top" wrapText="1"/>
    </xf>
    <xf numFmtId="0" fontId="25" fillId="2" borderId="3" xfId="0" applyFont="1" applyFill="1" applyBorder="1" applyAlignment="1">
      <alignment horizontal="center" vertical="center" wrapText="1"/>
    </xf>
    <xf numFmtId="0" fontId="21" fillId="2" borderId="3" xfId="0" applyFont="1" applyFill="1" applyBorder="1" applyAlignment="1">
      <alignment horizontal="center"/>
    </xf>
    <xf numFmtId="0" fontId="21" fillId="2" borderId="4"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20" fillId="2" borderId="3" xfId="0" applyNumberFormat="1" applyFont="1" applyFill="1" applyBorder="1" applyAlignment="1">
      <alignment horizontal="center" vertical="center" wrapText="1"/>
    </xf>
    <xf numFmtId="0" fontId="20" fillId="2" borderId="5" xfId="0" applyNumberFormat="1" applyFont="1" applyFill="1" applyBorder="1" applyAlignment="1">
      <alignment horizontal="center" vertical="center" wrapText="1"/>
    </xf>
    <xf numFmtId="1" fontId="20" fillId="2" borderId="3" xfId="0" applyNumberFormat="1" applyFont="1" applyFill="1" applyBorder="1" applyAlignment="1">
      <alignment horizontal="center" vertical="center" wrapText="1"/>
    </xf>
    <xf numFmtId="49" fontId="20" fillId="2" borderId="5" xfId="0" applyNumberFormat="1" applyFont="1" applyFill="1" applyBorder="1" applyAlignment="1">
      <alignment horizontal="center" vertical="center" wrapText="1"/>
    </xf>
    <xf numFmtId="0" fontId="16" fillId="2" borderId="3" xfId="0" applyNumberFormat="1" applyFont="1" applyFill="1" applyBorder="1" applyAlignment="1">
      <alignment horizontal="center" vertical="center" wrapText="1"/>
    </xf>
    <xf numFmtId="0" fontId="16" fillId="2" borderId="0"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3" fillId="2" borderId="0" xfId="0" applyNumberFormat="1" applyFont="1" applyFill="1" applyBorder="1" applyAlignment="1">
      <alignment horizontal="center" vertical="center" wrapText="1"/>
    </xf>
    <xf numFmtId="0" fontId="16" fillId="2" borderId="7" xfId="0" applyFont="1" applyFill="1" applyBorder="1" applyAlignment="1">
      <alignment vertical="center" wrapText="1"/>
    </xf>
    <xf numFmtId="0" fontId="16" fillId="2" borderId="2" xfId="0" applyFont="1" applyFill="1" applyBorder="1" applyAlignment="1">
      <alignment vertical="center" wrapText="1"/>
    </xf>
    <xf numFmtId="0" fontId="16" fillId="2" borderId="2" xfId="0" applyFont="1" applyFill="1" applyBorder="1" applyAlignment="1">
      <alignment horizontal="left" vertical="center" wrapText="1"/>
    </xf>
    <xf numFmtId="0" fontId="13" fillId="2" borderId="0" xfId="0" applyNumberFormat="1" applyFont="1" applyFill="1" applyAlignment="1">
      <alignment horizontal="center" vertical="center" wrapText="1"/>
    </xf>
    <xf numFmtId="0" fontId="16" fillId="2" borderId="3" xfId="0" applyNumberFormat="1" applyFont="1" applyFill="1" applyBorder="1" applyAlignment="1">
      <alignment horizontal="center" vertical="center" wrapText="1"/>
    </xf>
    <xf numFmtId="0" fontId="20" fillId="2" borderId="3" xfId="0" applyNumberFormat="1" applyFont="1" applyFill="1" applyBorder="1" applyAlignment="1">
      <alignment horizontal="center" vertical="center" wrapText="1"/>
    </xf>
    <xf numFmtId="0" fontId="16" fillId="2" borderId="3" xfId="0" applyFont="1" applyFill="1" applyBorder="1" applyAlignment="1">
      <alignment horizontal="center" vertical="center"/>
    </xf>
    <xf numFmtId="0" fontId="16" fillId="2" borderId="6" xfId="0" applyNumberFormat="1" applyFont="1" applyFill="1" applyBorder="1" applyAlignment="1">
      <alignment horizontal="center" vertical="center" wrapText="1"/>
    </xf>
    <xf numFmtId="0" fontId="20" fillId="2" borderId="3" xfId="0" applyNumberFormat="1" applyFont="1" applyFill="1" applyBorder="1" applyAlignment="1">
      <alignment horizontal="center" vertical="center" wrapText="1"/>
    </xf>
    <xf numFmtId="0" fontId="16" fillId="2" borderId="3" xfId="0" applyNumberFormat="1" applyFont="1" applyFill="1" applyBorder="1" applyAlignment="1">
      <alignment horizontal="center" vertical="center"/>
    </xf>
    <xf numFmtId="0" fontId="25" fillId="2" borderId="6" xfId="0" applyNumberFormat="1" applyFont="1" applyFill="1" applyBorder="1" applyAlignment="1">
      <alignment horizontal="center" vertical="center" wrapText="1"/>
    </xf>
    <xf numFmtId="0" fontId="13" fillId="2" borderId="0" xfId="0" applyNumberFormat="1" applyFont="1" applyFill="1" applyAlignment="1">
      <alignment horizontal="center" vertical="center" wrapText="1"/>
    </xf>
    <xf numFmtId="49" fontId="20" fillId="2" borderId="5" xfId="0" applyNumberFormat="1" applyFont="1" applyFill="1" applyBorder="1" applyAlignment="1">
      <alignment horizontal="center" vertical="center" wrapText="1"/>
    </xf>
    <xf numFmtId="1" fontId="16" fillId="2" borderId="5" xfId="0" applyNumberFormat="1" applyFont="1" applyFill="1" applyBorder="1" applyAlignment="1">
      <alignment horizontal="center" vertical="center" wrapText="1"/>
    </xf>
    <xf numFmtId="49" fontId="20" fillId="2" borderId="5" xfId="0" applyNumberFormat="1" applyFont="1" applyFill="1" applyBorder="1" applyAlignment="1">
      <alignment vertical="center" wrapText="1"/>
    </xf>
    <xf numFmtId="0" fontId="20" fillId="2" borderId="5" xfId="0" applyNumberFormat="1" applyFont="1" applyFill="1" applyBorder="1" applyAlignment="1">
      <alignment vertical="center" wrapText="1"/>
    </xf>
    <xf numFmtId="1" fontId="20" fillId="2" borderId="5" xfId="0" applyNumberFormat="1" applyFont="1" applyFill="1" applyBorder="1" applyAlignment="1">
      <alignment vertical="center" wrapText="1"/>
    </xf>
    <xf numFmtId="0" fontId="16" fillId="2" borderId="6" xfId="0" applyFont="1" applyFill="1" applyBorder="1" applyAlignment="1">
      <alignment horizontal="center" vertical="center" wrapText="1"/>
    </xf>
    <xf numFmtId="1" fontId="16" fillId="2" borderId="5" xfId="0" applyNumberFormat="1" applyFont="1" applyFill="1" applyBorder="1" applyAlignment="1">
      <alignment horizontal="center" vertical="center" wrapText="1"/>
    </xf>
    <xf numFmtId="0" fontId="16" fillId="2" borderId="8" xfId="0" applyFont="1" applyFill="1" applyBorder="1" applyAlignment="1">
      <alignment horizontal="left" vertical="center" wrapText="1"/>
    </xf>
    <xf numFmtId="0" fontId="25" fillId="2" borderId="4" xfId="0" applyNumberFormat="1" applyFont="1" applyFill="1" applyBorder="1" applyAlignment="1">
      <alignment horizontal="center" vertical="top" wrapText="1"/>
    </xf>
    <xf numFmtId="0" fontId="25" fillId="2" borderId="8" xfId="0" applyFont="1" applyFill="1" applyBorder="1" applyAlignment="1">
      <alignment horizontal="center" vertical="center" wrapText="1"/>
    </xf>
    <xf numFmtId="0" fontId="25" fillId="2" borderId="8" xfId="0" applyFont="1" applyFill="1" applyBorder="1" applyAlignment="1">
      <alignment horizontal="left" vertical="center" wrapText="1"/>
    </xf>
    <xf numFmtId="1" fontId="16" fillId="2" borderId="4" xfId="0" applyNumberFormat="1" applyFont="1" applyFill="1" applyBorder="1" applyAlignment="1">
      <alignment horizontal="center" vertical="center" wrapText="1"/>
    </xf>
    <xf numFmtId="1" fontId="20" fillId="2" borderId="5" xfId="0" applyNumberFormat="1" applyFont="1" applyFill="1" applyBorder="1" applyAlignment="1">
      <alignment horizontal="center" vertical="center" wrapText="1"/>
    </xf>
    <xf numFmtId="1" fontId="16" fillId="2" borderId="5" xfId="0" applyNumberFormat="1" applyFont="1" applyFill="1" applyBorder="1" applyAlignment="1">
      <alignment horizontal="center" vertical="center" wrapText="1"/>
    </xf>
    <xf numFmtId="1" fontId="16" fillId="2" borderId="6" xfId="0" applyNumberFormat="1" applyFont="1" applyFill="1" applyBorder="1" applyAlignment="1">
      <alignment horizontal="center" vertical="center" wrapText="1"/>
    </xf>
    <xf numFmtId="1" fontId="16" fillId="2" borderId="4" xfId="0" applyNumberFormat="1" applyFont="1" applyFill="1" applyBorder="1" applyAlignment="1">
      <alignment horizontal="center" vertical="center" wrapText="1"/>
    </xf>
    <xf numFmtId="0" fontId="25" fillId="2" borderId="5" xfId="0" applyNumberFormat="1" applyFont="1" applyFill="1" applyBorder="1" applyAlignment="1">
      <alignment horizontal="center" vertical="top" wrapText="1"/>
    </xf>
    <xf numFmtId="0" fontId="25" fillId="2" borderId="6" xfId="0" applyNumberFormat="1" applyFont="1" applyFill="1" applyBorder="1" applyAlignment="1">
      <alignment horizontal="center" vertical="top" wrapText="1"/>
    </xf>
    <xf numFmtId="0" fontId="25" fillId="2" borderId="4" xfId="0" applyNumberFormat="1" applyFont="1" applyFill="1" applyBorder="1" applyAlignment="1">
      <alignment horizontal="center" vertical="top" wrapText="1"/>
    </xf>
    <xf numFmtId="0" fontId="20" fillId="2" borderId="5" xfId="0" applyNumberFormat="1" applyFont="1" applyFill="1" applyBorder="1" applyAlignment="1">
      <alignment horizontal="center" vertical="center" wrapText="1"/>
    </xf>
    <xf numFmtId="0" fontId="20" fillId="2" borderId="4" xfId="0" applyNumberFormat="1" applyFont="1" applyFill="1" applyBorder="1" applyAlignment="1">
      <alignment horizontal="center" vertical="center" wrapText="1"/>
    </xf>
    <xf numFmtId="49" fontId="20" fillId="2" borderId="5" xfId="0" applyNumberFormat="1" applyFont="1" applyFill="1" applyBorder="1" applyAlignment="1">
      <alignment horizontal="center" vertical="center" wrapText="1"/>
    </xf>
    <xf numFmtId="49" fontId="20" fillId="2" borderId="4" xfId="0" applyNumberFormat="1" applyFont="1" applyFill="1" applyBorder="1" applyAlignment="1">
      <alignment horizontal="center" vertical="center" wrapText="1"/>
    </xf>
    <xf numFmtId="1" fontId="15" fillId="2" borderId="5" xfId="0" applyNumberFormat="1" applyFont="1" applyFill="1" applyBorder="1" applyAlignment="1">
      <alignment horizontal="center" vertical="center" wrapText="1"/>
    </xf>
    <xf numFmtId="1" fontId="15" fillId="2" borderId="4" xfId="0" applyNumberFormat="1" applyFont="1" applyFill="1" applyBorder="1" applyAlignment="1">
      <alignment horizontal="center" vertical="center" wrapText="1"/>
    </xf>
    <xf numFmtId="49" fontId="20" fillId="2" borderId="6" xfId="0" applyNumberFormat="1" applyFont="1" applyFill="1" applyBorder="1" applyAlignment="1">
      <alignment horizontal="center" vertical="center" wrapText="1"/>
    </xf>
    <xf numFmtId="49" fontId="21" fillId="2" borderId="3" xfId="0" applyNumberFormat="1" applyFont="1" applyFill="1" applyBorder="1" applyAlignment="1">
      <alignment vertical="center" wrapText="1"/>
    </xf>
    <xf numFmtId="49" fontId="16" fillId="2" borderId="5" xfId="0" applyNumberFormat="1" applyFont="1" applyFill="1" applyBorder="1" applyAlignment="1">
      <alignment horizontal="center" vertical="center" wrapText="1"/>
    </xf>
    <xf numFmtId="49" fontId="16" fillId="2" borderId="4" xfId="0" applyNumberFormat="1" applyFont="1" applyFill="1" applyBorder="1" applyAlignment="1">
      <alignment horizontal="center" vertical="center" wrapText="1"/>
    </xf>
    <xf numFmtId="1" fontId="20" fillId="2" borderId="5" xfId="0" applyNumberFormat="1" applyFont="1" applyFill="1" applyBorder="1" applyAlignment="1">
      <alignment horizontal="center" vertical="center" wrapText="1"/>
    </xf>
    <xf numFmtId="1" fontId="20" fillId="2" borderId="4" xfId="0" applyNumberFormat="1" applyFont="1" applyFill="1" applyBorder="1" applyAlignment="1">
      <alignment horizontal="center" vertical="center" wrapText="1"/>
    </xf>
    <xf numFmtId="0" fontId="20" fillId="2" borderId="6" xfId="0" applyNumberFormat="1" applyFont="1" applyFill="1" applyBorder="1" applyAlignment="1">
      <alignment horizontal="center" vertical="center" wrapText="1"/>
    </xf>
    <xf numFmtId="0" fontId="16" fillId="2" borderId="6" xfId="0" applyNumberFormat="1" applyFont="1" applyFill="1" applyBorder="1" applyAlignment="1">
      <alignment horizontal="center" vertical="center" wrapText="1"/>
    </xf>
    <xf numFmtId="0" fontId="24" fillId="2" borderId="6" xfId="0" applyNumberFormat="1" applyFont="1" applyFill="1" applyBorder="1" applyAlignment="1">
      <alignment horizontal="center" vertical="center" wrapText="1"/>
    </xf>
    <xf numFmtId="0" fontId="12" fillId="2" borderId="0" xfId="0" applyNumberFormat="1" applyFont="1" applyFill="1" applyAlignment="1">
      <alignment horizontal="center" vertical="center" wrapText="1"/>
    </xf>
    <xf numFmtId="49" fontId="25" fillId="2" borderId="3" xfId="0" applyNumberFormat="1" applyFont="1" applyFill="1" applyBorder="1" applyAlignment="1">
      <alignment vertical="center" wrapText="1"/>
    </xf>
    <xf numFmtId="0" fontId="16" fillId="2" borderId="7"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2"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2" borderId="3" xfId="0" applyNumberFormat="1" applyFont="1" applyFill="1" applyBorder="1" applyAlignment="1">
      <alignment horizontal="center" vertical="center" wrapText="1"/>
    </xf>
    <xf numFmtId="0" fontId="16" fillId="2" borderId="5" xfId="0" applyNumberFormat="1" applyFont="1" applyFill="1" applyBorder="1" applyAlignment="1">
      <alignment horizontal="center" vertical="center" wrapText="1"/>
    </xf>
    <xf numFmtId="49" fontId="21" fillId="2" borderId="3" xfId="0" applyNumberFormat="1" applyFont="1" applyFill="1" applyBorder="1" applyAlignment="1">
      <alignment horizontal="left" vertical="center" wrapText="1"/>
    </xf>
    <xf numFmtId="1" fontId="20" fillId="2" borderId="6" xfId="0" applyNumberFormat="1" applyFont="1" applyFill="1" applyBorder="1" applyAlignment="1">
      <alignment horizontal="center" vertical="center" wrapText="1"/>
    </xf>
    <xf numFmtId="0" fontId="20" fillId="2" borderId="3" xfId="0" applyNumberFormat="1" applyFont="1" applyFill="1" applyBorder="1" applyAlignment="1">
      <alignment horizontal="center" vertical="center" wrapText="1"/>
    </xf>
    <xf numFmtId="0" fontId="12" fillId="2" borderId="0"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25" fillId="2" borderId="3" xfId="0" applyNumberFormat="1" applyFont="1" applyFill="1" applyBorder="1" applyAlignment="1">
      <alignment horizontal="center" vertical="center" wrapText="1"/>
    </xf>
    <xf numFmtId="0" fontId="29" fillId="2" borderId="3" xfId="0" applyNumberFormat="1" applyFont="1" applyFill="1" applyBorder="1" applyAlignment="1">
      <alignment horizontal="center" vertical="center" wrapText="1"/>
    </xf>
    <xf numFmtId="49" fontId="25" fillId="2" borderId="3" xfId="0" applyNumberFormat="1" applyFont="1" applyFill="1" applyBorder="1" applyAlignment="1">
      <alignment horizontal="left" vertical="center" wrapText="1"/>
    </xf>
    <xf numFmtId="0" fontId="16" fillId="2" borderId="6" xfId="0" applyFont="1" applyFill="1" applyBorder="1" applyAlignment="1">
      <alignment horizontal="center" vertical="center" wrapText="1"/>
    </xf>
    <xf numFmtId="49" fontId="21" fillId="2" borderId="3" xfId="0" applyNumberFormat="1" applyFont="1" applyFill="1" applyBorder="1" applyAlignment="1">
      <alignment vertical="top" wrapText="1"/>
    </xf>
    <xf numFmtId="49" fontId="12" fillId="2" borderId="0" xfId="0" applyNumberFormat="1" applyFont="1" applyFill="1" applyAlignment="1">
      <alignment horizontal="center" vertical="center" wrapText="1"/>
    </xf>
    <xf numFmtId="1" fontId="25" fillId="2" borderId="7" xfId="0" applyNumberFormat="1" applyFont="1" applyFill="1" applyBorder="1" applyAlignment="1">
      <alignment horizontal="center" vertical="center" wrapText="1"/>
    </xf>
    <xf numFmtId="1" fontId="25" fillId="2" borderId="2" xfId="0" applyNumberFormat="1" applyFont="1" applyFill="1" applyBorder="1" applyAlignment="1">
      <alignment horizontal="center" vertical="center" wrapText="1"/>
    </xf>
    <xf numFmtId="1" fontId="25" fillId="2" borderId="8" xfId="0" applyNumberFormat="1" applyFont="1" applyFill="1" applyBorder="1" applyAlignment="1">
      <alignment horizontal="center" vertical="center" wrapText="1"/>
    </xf>
    <xf numFmtId="0" fontId="21" fillId="2" borderId="3" xfId="0" applyNumberFormat="1" applyFont="1" applyFill="1" applyBorder="1" applyAlignment="1">
      <alignment horizontal="center" vertical="top" wrapText="1"/>
    </xf>
    <xf numFmtId="0" fontId="21" fillId="2" borderId="3" xfId="0" applyNumberFormat="1" applyFont="1" applyFill="1" applyBorder="1" applyAlignment="1">
      <alignment horizontal="center" vertical="center" wrapText="1"/>
    </xf>
    <xf numFmtId="0" fontId="25" fillId="2" borderId="5" xfId="0" applyNumberFormat="1" applyFont="1" applyFill="1" applyBorder="1" applyAlignment="1">
      <alignment horizontal="center" vertical="center" wrapText="1"/>
    </xf>
    <xf numFmtId="0" fontId="25" fillId="2" borderId="6" xfId="0" applyNumberFormat="1" applyFont="1" applyFill="1" applyBorder="1" applyAlignment="1">
      <alignment horizontal="center" vertical="center" wrapText="1"/>
    </xf>
    <xf numFmtId="0" fontId="25" fillId="2" borderId="4" xfId="0" applyNumberFormat="1" applyFont="1" applyFill="1" applyBorder="1" applyAlignment="1">
      <alignment horizontal="center" vertical="center" wrapText="1"/>
    </xf>
    <xf numFmtId="0" fontId="21" fillId="2" borderId="5" xfId="0" applyNumberFormat="1" applyFont="1" applyFill="1" applyBorder="1" applyAlignment="1">
      <alignment horizontal="center" vertical="center" wrapText="1"/>
    </xf>
    <xf numFmtId="0" fontId="21" fillId="2" borderId="6" xfId="0" applyNumberFormat="1" applyFont="1" applyFill="1" applyBorder="1" applyAlignment="1">
      <alignment horizontal="center" vertical="center" wrapText="1"/>
    </xf>
    <xf numFmtId="0" fontId="21" fillId="2" borderId="4" xfId="0" applyNumberFormat="1" applyFont="1" applyFill="1" applyBorder="1" applyAlignment="1">
      <alignment horizontal="center" vertical="center" wrapText="1"/>
    </xf>
    <xf numFmtId="0" fontId="15" fillId="2" borderId="3" xfId="0" applyNumberFormat="1" applyFont="1" applyFill="1" applyBorder="1" applyAlignment="1">
      <alignment horizontal="center" vertical="center" wrapText="1"/>
    </xf>
    <xf numFmtId="0" fontId="21" fillId="2" borderId="3" xfId="0" applyFont="1" applyFill="1" applyBorder="1" applyAlignment="1">
      <alignment horizontal="center"/>
    </xf>
    <xf numFmtId="0" fontId="13" fillId="2" borderId="0" xfId="0" applyNumberFormat="1" applyFont="1" applyFill="1" applyAlignment="1">
      <alignment horizontal="center" vertical="center" wrapText="1"/>
    </xf>
    <xf numFmtId="0" fontId="25" fillId="2" borderId="7"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5" fillId="2" borderId="2" xfId="0" applyFont="1" applyFill="1" applyBorder="1" applyAlignment="1">
      <alignment horizontal="left" vertical="center" wrapText="1"/>
    </xf>
    <xf numFmtId="0" fontId="25" fillId="2" borderId="8" xfId="0" applyFont="1" applyFill="1" applyBorder="1" applyAlignment="1">
      <alignment horizontal="left" vertical="center" wrapText="1"/>
    </xf>
    <xf numFmtId="1" fontId="11" fillId="2" borderId="5" xfId="30" applyNumberFormat="1" applyFill="1" applyBorder="1" applyAlignment="1">
      <alignment horizontal="center" vertical="center" wrapText="1"/>
    </xf>
  </cellXfs>
  <cellStyles count="31">
    <cellStyle name="Currency 3" xfId="1"/>
    <cellStyle name="Header1" xfId="2"/>
    <cellStyle name="Header2" xfId="3"/>
    <cellStyle name="Hyperlink" xfId="30" builtinId="8"/>
    <cellStyle name="Normal" xfId="0" builtinId="0"/>
    <cellStyle name="Normal 2" xfId="4"/>
    <cellStyle name="Normal 3" xfId="5"/>
    <cellStyle name="Normal 4" xfId="6"/>
    <cellStyle name="Normal 4 2" xfId="7"/>
    <cellStyle name="Normal 4 3" xfId="8"/>
    <cellStyle name="Normal 6" xfId="9"/>
    <cellStyle name="Percent 2" xfId="11"/>
    <cellStyle name="Percent 3" xfId="12"/>
    <cellStyle name="Percent 4" xfId="13"/>
    <cellStyle name="Percent 5" xfId="10"/>
    <cellStyle name="똿뗦먛귟 [0.00]_PRODUCT DETAIL Q1" xfId="14"/>
    <cellStyle name="똿뗦먛귟_PRODUCT DETAIL Q1" xfId="15"/>
    <cellStyle name="믅됞 [0.00]_PRODUCT DETAIL Q1" xfId="16"/>
    <cellStyle name="믅됞_PRODUCT DETAIL Q1" xfId="17"/>
    <cellStyle name="백분율_95" xfId="18"/>
    <cellStyle name="뷭?_BOOKSHIP" xfId="19"/>
    <cellStyle name="콤마 [0]_1202" xfId="23"/>
    <cellStyle name="콤마_1202" xfId="24"/>
    <cellStyle name="통화 [0]_1202" xfId="25"/>
    <cellStyle name="통화_1202" xfId="26"/>
    <cellStyle name="표준_(정보부문)월별인원계획" xfId="27"/>
    <cellStyle name="一般_Book1" xfId="20"/>
    <cellStyle name="千分位[0]_Book1" xfId="21"/>
    <cellStyle name="千分位_Book1" xfId="22"/>
    <cellStyle name="貨幣 [0]_Book1" xfId="28"/>
    <cellStyle name="貨幣_Book1" xfId="29"/>
  </cellStyles>
  <dxfs count="0"/>
  <tableStyles count="0" defaultTableStyle="TableStyleMedium2" defaultPivotStyle="PivotStyleLight16"/>
  <colors>
    <mruColors>
      <color rgb="FFFFFFCC"/>
      <color rgb="FFFFCCCC"/>
      <color rgb="FFFFFF00"/>
      <color rgb="FF66FFFF"/>
      <color rgb="FF00FF00"/>
      <color rgb="FFFF9900"/>
      <color rgb="FFFFFF99"/>
      <color rgb="FFFFCC66"/>
      <color rgb="FFCCFF33"/>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youtube.com/watch?v=nZSAsacioDI" TargetMode="External"/><Relationship Id="rId1" Type="http://schemas.openxmlformats.org/officeDocument/2006/relationships/hyperlink" Target="..\AppData\Local\Temp\3TC1%202023%20-2024\1.%20Soan%20bai%202023%20-%202024\2.%20KH%20-%20&#272;&#225;nh%20gi&#225;\1.%20K&#7871;%20ho&#7841;ch%20ch&#7911;%20&#273;&#7873;\excell\LINH%20TINH\nh&#7841;c,%20video\TDS%20C&#272;BT.mp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59"/>
  <sheetViews>
    <sheetView tabSelected="1" view="pageBreakPreview" topLeftCell="B1" zoomScale="48" zoomScaleNormal="62" zoomScaleSheetLayoutView="48" workbookViewId="0">
      <pane ySplit="4" topLeftCell="A50" activePane="bottomLeft" state="frozen"/>
      <selection activeCell="B1" sqref="B1"/>
      <selection pane="bottomLeft" activeCell="J53" sqref="J53"/>
    </sheetView>
  </sheetViews>
  <sheetFormatPr defaultRowHeight="18.75"/>
  <cols>
    <col min="1" max="1" width="6.42578125" style="3" hidden="1" customWidth="1"/>
    <col min="2" max="2" width="6.42578125" style="1" customWidth="1"/>
    <col min="3" max="3" width="18.42578125" style="4" customWidth="1"/>
    <col min="4" max="4" width="8" style="1" customWidth="1"/>
    <col min="5" max="5" width="4.5703125" style="1" customWidth="1"/>
    <col min="6" max="6" width="18" style="34" customWidth="1"/>
    <col min="7" max="7" width="18.42578125" style="1" customWidth="1"/>
    <col min="8" max="8" width="8" style="1" customWidth="1"/>
    <col min="9" max="10" width="7.140625" style="34" customWidth="1"/>
    <col min="11" max="11" width="8.5703125" style="42" hidden="1" customWidth="1"/>
    <col min="12" max="14" width="7.140625" style="42" customWidth="1"/>
    <col min="15" max="15" width="7.140625" style="1" customWidth="1"/>
    <col min="16" max="103" width="9.140625" style="1"/>
    <col min="104" max="104" width="20.140625" style="1" customWidth="1"/>
    <col min="105" max="105" width="4.28515625" style="1" customWidth="1"/>
    <col min="106" max="106" width="39" style="1" customWidth="1"/>
    <col min="107" max="107" width="53.5703125" style="1" customWidth="1"/>
    <col min="108" max="111" width="7.7109375" style="1" customWidth="1"/>
    <col min="112" max="112" width="10" style="1" customWidth="1"/>
    <col min="113" max="114" width="9.28515625" style="1" customWidth="1"/>
    <col min="115" max="115" width="8" style="1" customWidth="1"/>
    <col min="116" max="359" width="9.140625" style="1"/>
    <col min="360" max="360" width="20.140625" style="1" customWidth="1"/>
    <col min="361" max="361" width="4.28515625" style="1" customWidth="1"/>
    <col min="362" max="362" width="39" style="1" customWidth="1"/>
    <col min="363" max="363" width="53.5703125" style="1" customWidth="1"/>
    <col min="364" max="367" width="7.7109375" style="1" customWidth="1"/>
    <col min="368" max="368" width="10" style="1" customWidth="1"/>
    <col min="369" max="370" width="9.28515625" style="1" customWidth="1"/>
    <col min="371" max="371" width="8" style="1" customWidth="1"/>
    <col min="372" max="615" width="9.140625" style="1"/>
    <col min="616" max="616" width="20.140625" style="1" customWidth="1"/>
    <col min="617" max="617" width="4.28515625" style="1" customWidth="1"/>
    <col min="618" max="618" width="39" style="1" customWidth="1"/>
    <col min="619" max="619" width="53.5703125" style="1" customWidth="1"/>
    <col min="620" max="623" width="7.7109375" style="1" customWidth="1"/>
    <col min="624" max="624" width="10" style="1" customWidth="1"/>
    <col min="625" max="626" width="9.28515625" style="1" customWidth="1"/>
    <col min="627" max="627" width="8" style="1" customWidth="1"/>
    <col min="628" max="871" width="9.140625" style="1"/>
    <col min="872" max="872" width="20.140625" style="1" customWidth="1"/>
    <col min="873" max="873" width="4.28515625" style="1" customWidth="1"/>
    <col min="874" max="874" width="39" style="1" customWidth="1"/>
    <col min="875" max="875" width="53.5703125" style="1" customWidth="1"/>
    <col min="876" max="879" width="7.7109375" style="1" customWidth="1"/>
    <col min="880" max="880" width="10" style="1" customWidth="1"/>
    <col min="881" max="882" width="9.28515625" style="1" customWidth="1"/>
    <col min="883" max="883" width="8" style="1" customWidth="1"/>
    <col min="884" max="1127" width="9.140625" style="1"/>
    <col min="1128" max="1128" width="20.140625" style="1" customWidth="1"/>
    <col min="1129" max="1129" width="4.28515625" style="1" customWidth="1"/>
    <col min="1130" max="1130" width="39" style="1" customWidth="1"/>
    <col min="1131" max="1131" width="53.5703125" style="1" customWidth="1"/>
    <col min="1132" max="1135" width="7.7109375" style="1" customWidth="1"/>
    <col min="1136" max="1136" width="10" style="1" customWidth="1"/>
    <col min="1137" max="1138" width="9.28515625" style="1" customWidth="1"/>
    <col min="1139" max="1139" width="8" style="1" customWidth="1"/>
    <col min="1140" max="1383" width="9.140625" style="1"/>
    <col min="1384" max="1384" width="20.140625" style="1" customWidth="1"/>
    <col min="1385" max="1385" width="4.28515625" style="1" customWidth="1"/>
    <col min="1386" max="1386" width="39" style="1" customWidth="1"/>
    <col min="1387" max="1387" width="53.5703125" style="1" customWidth="1"/>
    <col min="1388" max="1391" width="7.7109375" style="1" customWidth="1"/>
    <col min="1392" max="1392" width="10" style="1" customWidth="1"/>
    <col min="1393" max="1394" width="9.28515625" style="1" customWidth="1"/>
    <col min="1395" max="1395" width="8" style="1" customWidth="1"/>
    <col min="1396" max="1639" width="9.140625" style="1"/>
    <col min="1640" max="1640" width="20.140625" style="1" customWidth="1"/>
    <col min="1641" max="1641" width="4.28515625" style="1" customWidth="1"/>
    <col min="1642" max="1642" width="39" style="1" customWidth="1"/>
    <col min="1643" max="1643" width="53.5703125" style="1" customWidth="1"/>
    <col min="1644" max="1647" width="7.7109375" style="1" customWidth="1"/>
    <col min="1648" max="1648" width="10" style="1" customWidth="1"/>
    <col min="1649" max="1650" width="9.28515625" style="1" customWidth="1"/>
    <col min="1651" max="1651" width="8" style="1" customWidth="1"/>
    <col min="1652" max="1895" width="9.140625" style="1"/>
    <col min="1896" max="1896" width="20.140625" style="1" customWidth="1"/>
    <col min="1897" max="1897" width="4.28515625" style="1" customWidth="1"/>
    <col min="1898" max="1898" width="39" style="1" customWidth="1"/>
    <col min="1899" max="1899" width="53.5703125" style="1" customWidth="1"/>
    <col min="1900" max="1903" width="7.7109375" style="1" customWidth="1"/>
    <col min="1904" max="1904" width="10" style="1" customWidth="1"/>
    <col min="1905" max="1906" width="9.28515625" style="1" customWidth="1"/>
    <col min="1907" max="1907" width="8" style="1" customWidth="1"/>
    <col min="1908" max="2151" width="9.140625" style="1"/>
    <col min="2152" max="2152" width="20.140625" style="1" customWidth="1"/>
    <col min="2153" max="2153" width="4.28515625" style="1" customWidth="1"/>
    <col min="2154" max="2154" width="39" style="1" customWidth="1"/>
    <col min="2155" max="2155" width="53.5703125" style="1" customWidth="1"/>
    <col min="2156" max="2159" width="7.7109375" style="1" customWidth="1"/>
    <col min="2160" max="2160" width="10" style="1" customWidth="1"/>
    <col min="2161" max="2162" width="9.28515625" style="1" customWidth="1"/>
    <col min="2163" max="2163" width="8" style="1" customWidth="1"/>
    <col min="2164" max="2407" width="9.140625" style="1"/>
    <col min="2408" max="2408" width="20.140625" style="1" customWidth="1"/>
    <col min="2409" max="2409" width="4.28515625" style="1" customWidth="1"/>
    <col min="2410" max="2410" width="39" style="1" customWidth="1"/>
    <col min="2411" max="2411" width="53.5703125" style="1" customWidth="1"/>
    <col min="2412" max="2415" width="7.7109375" style="1" customWidth="1"/>
    <col min="2416" max="2416" width="10" style="1" customWidth="1"/>
    <col min="2417" max="2418" width="9.28515625" style="1" customWidth="1"/>
    <col min="2419" max="2419" width="8" style="1" customWidth="1"/>
    <col min="2420" max="2663" width="9.140625" style="1"/>
    <col min="2664" max="2664" width="20.140625" style="1" customWidth="1"/>
    <col min="2665" max="2665" width="4.28515625" style="1" customWidth="1"/>
    <col min="2666" max="2666" width="39" style="1" customWidth="1"/>
    <col min="2667" max="2667" width="53.5703125" style="1" customWidth="1"/>
    <col min="2668" max="2671" width="7.7109375" style="1" customWidth="1"/>
    <col min="2672" max="2672" width="10" style="1" customWidth="1"/>
    <col min="2673" max="2674" width="9.28515625" style="1" customWidth="1"/>
    <col min="2675" max="2675" width="8" style="1" customWidth="1"/>
    <col min="2676" max="2919" width="9.140625" style="1"/>
    <col min="2920" max="2920" width="20.140625" style="1" customWidth="1"/>
    <col min="2921" max="2921" width="4.28515625" style="1" customWidth="1"/>
    <col min="2922" max="2922" width="39" style="1" customWidth="1"/>
    <col min="2923" max="2923" width="53.5703125" style="1" customWidth="1"/>
    <col min="2924" max="2927" width="7.7109375" style="1" customWidth="1"/>
    <col min="2928" max="2928" width="10" style="1" customWidth="1"/>
    <col min="2929" max="2930" width="9.28515625" style="1" customWidth="1"/>
    <col min="2931" max="2931" width="8" style="1" customWidth="1"/>
    <col min="2932" max="3175" width="9.140625" style="1"/>
    <col min="3176" max="3176" width="20.140625" style="1" customWidth="1"/>
    <col min="3177" max="3177" width="4.28515625" style="1" customWidth="1"/>
    <col min="3178" max="3178" width="39" style="1" customWidth="1"/>
    <col min="3179" max="3179" width="53.5703125" style="1" customWidth="1"/>
    <col min="3180" max="3183" width="7.7109375" style="1" customWidth="1"/>
    <col min="3184" max="3184" width="10" style="1" customWidth="1"/>
    <col min="3185" max="3186" width="9.28515625" style="1" customWidth="1"/>
    <col min="3187" max="3187" width="8" style="1" customWidth="1"/>
    <col min="3188" max="3431" width="9.140625" style="1"/>
    <col min="3432" max="3432" width="20.140625" style="1" customWidth="1"/>
    <col min="3433" max="3433" width="4.28515625" style="1" customWidth="1"/>
    <col min="3434" max="3434" width="39" style="1" customWidth="1"/>
    <col min="3435" max="3435" width="53.5703125" style="1" customWidth="1"/>
    <col min="3436" max="3439" width="7.7109375" style="1" customWidth="1"/>
    <col min="3440" max="3440" width="10" style="1" customWidth="1"/>
    <col min="3441" max="3442" width="9.28515625" style="1" customWidth="1"/>
    <col min="3443" max="3443" width="8" style="1" customWidth="1"/>
    <col min="3444" max="3687" width="9.140625" style="1"/>
    <col min="3688" max="3688" width="20.140625" style="1" customWidth="1"/>
    <col min="3689" max="3689" width="4.28515625" style="1" customWidth="1"/>
    <col min="3690" max="3690" width="39" style="1" customWidth="1"/>
    <col min="3691" max="3691" width="53.5703125" style="1" customWidth="1"/>
    <col min="3692" max="3695" width="7.7109375" style="1" customWidth="1"/>
    <col min="3696" max="3696" width="10" style="1" customWidth="1"/>
    <col min="3697" max="3698" width="9.28515625" style="1" customWidth="1"/>
    <col min="3699" max="3699" width="8" style="1" customWidth="1"/>
    <col min="3700" max="3943" width="9.140625" style="1"/>
    <col min="3944" max="3944" width="20.140625" style="1" customWidth="1"/>
    <col min="3945" max="3945" width="4.28515625" style="1" customWidth="1"/>
    <col min="3946" max="3946" width="39" style="1" customWidth="1"/>
    <col min="3947" max="3947" width="53.5703125" style="1" customWidth="1"/>
    <col min="3948" max="3951" width="7.7109375" style="1" customWidth="1"/>
    <col min="3952" max="3952" width="10" style="1" customWidth="1"/>
    <col min="3953" max="3954" width="9.28515625" style="1" customWidth="1"/>
    <col min="3955" max="3955" width="8" style="1" customWidth="1"/>
    <col min="3956" max="4199" width="9.140625" style="1"/>
    <col min="4200" max="4200" width="20.140625" style="1" customWidth="1"/>
    <col min="4201" max="4201" width="4.28515625" style="1" customWidth="1"/>
    <col min="4202" max="4202" width="39" style="1" customWidth="1"/>
    <col min="4203" max="4203" width="53.5703125" style="1" customWidth="1"/>
    <col min="4204" max="4207" width="7.7109375" style="1" customWidth="1"/>
    <col min="4208" max="4208" width="10" style="1" customWidth="1"/>
    <col min="4209" max="4210" width="9.28515625" style="1" customWidth="1"/>
    <col min="4211" max="4211" width="8" style="1" customWidth="1"/>
    <col min="4212" max="4455" width="9.140625" style="1"/>
    <col min="4456" max="4456" width="20.140625" style="1" customWidth="1"/>
    <col min="4457" max="4457" width="4.28515625" style="1" customWidth="1"/>
    <col min="4458" max="4458" width="39" style="1" customWidth="1"/>
    <col min="4459" max="4459" width="53.5703125" style="1" customWidth="1"/>
    <col min="4460" max="4463" width="7.7109375" style="1" customWidth="1"/>
    <col min="4464" max="4464" width="10" style="1" customWidth="1"/>
    <col min="4465" max="4466" width="9.28515625" style="1" customWidth="1"/>
    <col min="4467" max="4467" width="8" style="1" customWidth="1"/>
    <col min="4468" max="4711" width="9.140625" style="1"/>
    <col min="4712" max="4712" width="20.140625" style="1" customWidth="1"/>
    <col min="4713" max="4713" width="4.28515625" style="1" customWidth="1"/>
    <col min="4714" max="4714" width="39" style="1" customWidth="1"/>
    <col min="4715" max="4715" width="53.5703125" style="1" customWidth="1"/>
    <col min="4716" max="4719" width="7.7109375" style="1" customWidth="1"/>
    <col min="4720" max="4720" width="10" style="1" customWidth="1"/>
    <col min="4721" max="4722" width="9.28515625" style="1" customWidth="1"/>
    <col min="4723" max="4723" width="8" style="1" customWidth="1"/>
    <col min="4724" max="4967" width="9.140625" style="1"/>
    <col min="4968" max="4968" width="20.140625" style="1" customWidth="1"/>
    <col min="4969" max="4969" width="4.28515625" style="1" customWidth="1"/>
    <col min="4970" max="4970" width="39" style="1" customWidth="1"/>
    <col min="4971" max="4971" width="53.5703125" style="1" customWidth="1"/>
    <col min="4972" max="4975" width="7.7109375" style="1" customWidth="1"/>
    <col min="4976" max="4976" width="10" style="1" customWidth="1"/>
    <col min="4977" max="4978" width="9.28515625" style="1" customWidth="1"/>
    <col min="4979" max="4979" width="8" style="1" customWidth="1"/>
    <col min="4980" max="5223" width="9.140625" style="1"/>
    <col min="5224" max="5224" width="20.140625" style="1" customWidth="1"/>
    <col min="5225" max="5225" width="4.28515625" style="1" customWidth="1"/>
    <col min="5226" max="5226" width="39" style="1" customWidth="1"/>
    <col min="5227" max="5227" width="53.5703125" style="1" customWidth="1"/>
    <col min="5228" max="5231" width="7.7109375" style="1" customWidth="1"/>
    <col min="5232" max="5232" width="10" style="1" customWidth="1"/>
    <col min="5233" max="5234" width="9.28515625" style="1" customWidth="1"/>
    <col min="5235" max="5235" width="8" style="1" customWidth="1"/>
    <col min="5236" max="5479" width="9.140625" style="1"/>
    <col min="5480" max="5480" width="20.140625" style="1" customWidth="1"/>
    <col min="5481" max="5481" width="4.28515625" style="1" customWidth="1"/>
    <col min="5482" max="5482" width="39" style="1" customWidth="1"/>
    <col min="5483" max="5483" width="53.5703125" style="1" customWidth="1"/>
    <col min="5484" max="5487" width="7.7109375" style="1" customWidth="1"/>
    <col min="5488" max="5488" width="10" style="1" customWidth="1"/>
    <col min="5489" max="5490" width="9.28515625" style="1" customWidth="1"/>
    <col min="5491" max="5491" width="8" style="1" customWidth="1"/>
    <col min="5492" max="5735" width="9.140625" style="1"/>
    <col min="5736" max="5736" width="20.140625" style="1" customWidth="1"/>
    <col min="5737" max="5737" width="4.28515625" style="1" customWidth="1"/>
    <col min="5738" max="5738" width="39" style="1" customWidth="1"/>
    <col min="5739" max="5739" width="53.5703125" style="1" customWidth="1"/>
    <col min="5740" max="5743" width="7.7109375" style="1" customWidth="1"/>
    <col min="5744" max="5744" width="10" style="1" customWidth="1"/>
    <col min="5745" max="5746" width="9.28515625" style="1" customWidth="1"/>
    <col min="5747" max="5747" width="8" style="1" customWidth="1"/>
    <col min="5748" max="5991" width="9.140625" style="1"/>
    <col min="5992" max="5992" width="20.140625" style="1" customWidth="1"/>
    <col min="5993" max="5993" width="4.28515625" style="1" customWidth="1"/>
    <col min="5994" max="5994" width="39" style="1" customWidth="1"/>
    <col min="5995" max="5995" width="53.5703125" style="1" customWidth="1"/>
    <col min="5996" max="5999" width="7.7109375" style="1" customWidth="1"/>
    <col min="6000" max="6000" width="10" style="1" customWidth="1"/>
    <col min="6001" max="6002" width="9.28515625" style="1" customWidth="1"/>
    <col min="6003" max="6003" width="8" style="1" customWidth="1"/>
    <col min="6004" max="6247" width="9.140625" style="1"/>
    <col min="6248" max="6248" width="20.140625" style="1" customWidth="1"/>
    <col min="6249" max="6249" width="4.28515625" style="1" customWidth="1"/>
    <col min="6250" max="6250" width="39" style="1" customWidth="1"/>
    <col min="6251" max="6251" width="53.5703125" style="1" customWidth="1"/>
    <col min="6252" max="6255" width="7.7109375" style="1" customWidth="1"/>
    <col min="6256" max="6256" width="10" style="1" customWidth="1"/>
    <col min="6257" max="6258" width="9.28515625" style="1" customWidth="1"/>
    <col min="6259" max="6259" width="8" style="1" customWidth="1"/>
    <col min="6260" max="6503" width="9.140625" style="1"/>
    <col min="6504" max="6504" width="20.140625" style="1" customWidth="1"/>
    <col min="6505" max="6505" width="4.28515625" style="1" customWidth="1"/>
    <col min="6506" max="6506" width="39" style="1" customWidth="1"/>
    <col min="6507" max="6507" width="53.5703125" style="1" customWidth="1"/>
    <col min="6508" max="6511" width="7.7109375" style="1" customWidth="1"/>
    <col min="6512" max="6512" width="10" style="1" customWidth="1"/>
    <col min="6513" max="6514" width="9.28515625" style="1" customWidth="1"/>
    <col min="6515" max="6515" width="8" style="1" customWidth="1"/>
    <col min="6516" max="6759" width="9.140625" style="1"/>
    <col min="6760" max="6760" width="20.140625" style="1" customWidth="1"/>
    <col min="6761" max="6761" width="4.28515625" style="1" customWidth="1"/>
    <col min="6762" max="6762" width="39" style="1" customWidth="1"/>
    <col min="6763" max="6763" width="53.5703125" style="1" customWidth="1"/>
    <col min="6764" max="6767" width="7.7109375" style="1" customWidth="1"/>
    <col min="6768" max="6768" width="10" style="1" customWidth="1"/>
    <col min="6769" max="6770" width="9.28515625" style="1" customWidth="1"/>
    <col min="6771" max="6771" width="8" style="1" customWidth="1"/>
    <col min="6772" max="7015" width="9.140625" style="1"/>
    <col min="7016" max="7016" width="20.140625" style="1" customWidth="1"/>
    <col min="7017" max="7017" width="4.28515625" style="1" customWidth="1"/>
    <col min="7018" max="7018" width="39" style="1" customWidth="1"/>
    <col min="7019" max="7019" width="53.5703125" style="1" customWidth="1"/>
    <col min="7020" max="7023" width="7.7109375" style="1" customWidth="1"/>
    <col min="7024" max="7024" width="10" style="1" customWidth="1"/>
    <col min="7025" max="7026" width="9.28515625" style="1" customWidth="1"/>
    <col min="7027" max="7027" width="8" style="1" customWidth="1"/>
    <col min="7028" max="7271" width="9.140625" style="1"/>
    <col min="7272" max="7272" width="20.140625" style="1" customWidth="1"/>
    <col min="7273" max="7273" width="4.28515625" style="1" customWidth="1"/>
    <col min="7274" max="7274" width="39" style="1" customWidth="1"/>
    <col min="7275" max="7275" width="53.5703125" style="1" customWidth="1"/>
    <col min="7276" max="7279" width="7.7109375" style="1" customWidth="1"/>
    <col min="7280" max="7280" width="10" style="1" customWidth="1"/>
    <col min="7281" max="7282" width="9.28515625" style="1" customWidth="1"/>
    <col min="7283" max="7283" width="8" style="1" customWidth="1"/>
    <col min="7284" max="7527" width="9.140625" style="1"/>
    <col min="7528" max="7528" width="20.140625" style="1" customWidth="1"/>
    <col min="7529" max="7529" width="4.28515625" style="1" customWidth="1"/>
    <col min="7530" max="7530" width="39" style="1" customWidth="1"/>
    <col min="7531" max="7531" width="53.5703125" style="1" customWidth="1"/>
    <col min="7532" max="7535" width="7.7109375" style="1" customWidth="1"/>
    <col min="7536" max="7536" width="10" style="1" customWidth="1"/>
    <col min="7537" max="7538" width="9.28515625" style="1" customWidth="1"/>
    <col min="7539" max="7539" width="8" style="1" customWidth="1"/>
    <col min="7540" max="7783" width="9.140625" style="1"/>
    <col min="7784" max="7784" width="20.140625" style="1" customWidth="1"/>
    <col min="7785" max="7785" width="4.28515625" style="1" customWidth="1"/>
    <col min="7786" max="7786" width="39" style="1" customWidth="1"/>
    <col min="7787" max="7787" width="53.5703125" style="1" customWidth="1"/>
    <col min="7788" max="7791" width="7.7109375" style="1" customWidth="1"/>
    <col min="7792" max="7792" width="10" style="1" customWidth="1"/>
    <col min="7793" max="7794" width="9.28515625" style="1" customWidth="1"/>
    <col min="7795" max="7795" width="8" style="1" customWidth="1"/>
    <col min="7796" max="8039" width="9.140625" style="1"/>
    <col min="8040" max="8040" width="20.140625" style="1" customWidth="1"/>
    <col min="8041" max="8041" width="4.28515625" style="1" customWidth="1"/>
    <col min="8042" max="8042" width="39" style="1" customWidth="1"/>
    <col min="8043" max="8043" width="53.5703125" style="1" customWidth="1"/>
    <col min="8044" max="8047" width="7.7109375" style="1" customWidth="1"/>
    <col min="8048" max="8048" width="10" style="1" customWidth="1"/>
    <col min="8049" max="8050" width="9.28515625" style="1" customWidth="1"/>
    <col min="8051" max="8051" width="8" style="1" customWidth="1"/>
    <col min="8052" max="8295" width="9.140625" style="1"/>
    <col min="8296" max="8296" width="20.140625" style="1" customWidth="1"/>
    <col min="8297" max="8297" width="4.28515625" style="1" customWidth="1"/>
    <col min="8298" max="8298" width="39" style="1" customWidth="1"/>
    <col min="8299" max="8299" width="53.5703125" style="1" customWidth="1"/>
    <col min="8300" max="8303" width="7.7109375" style="1" customWidth="1"/>
    <col min="8304" max="8304" width="10" style="1" customWidth="1"/>
    <col min="8305" max="8306" width="9.28515625" style="1" customWidth="1"/>
    <col min="8307" max="8307" width="8" style="1" customWidth="1"/>
    <col min="8308" max="8551" width="9.140625" style="1"/>
    <col min="8552" max="8552" width="20.140625" style="1" customWidth="1"/>
    <col min="8553" max="8553" width="4.28515625" style="1" customWidth="1"/>
    <col min="8554" max="8554" width="39" style="1" customWidth="1"/>
    <col min="8555" max="8555" width="53.5703125" style="1" customWidth="1"/>
    <col min="8556" max="8559" width="7.7109375" style="1" customWidth="1"/>
    <col min="8560" max="8560" width="10" style="1" customWidth="1"/>
    <col min="8561" max="8562" width="9.28515625" style="1" customWidth="1"/>
    <col min="8563" max="8563" width="8" style="1" customWidth="1"/>
    <col min="8564" max="8807" width="9.140625" style="1"/>
    <col min="8808" max="8808" width="20.140625" style="1" customWidth="1"/>
    <col min="8809" max="8809" width="4.28515625" style="1" customWidth="1"/>
    <col min="8810" max="8810" width="39" style="1" customWidth="1"/>
    <col min="8811" max="8811" width="53.5703125" style="1" customWidth="1"/>
    <col min="8812" max="8815" width="7.7109375" style="1" customWidth="1"/>
    <col min="8816" max="8816" width="10" style="1" customWidth="1"/>
    <col min="8817" max="8818" width="9.28515625" style="1" customWidth="1"/>
    <col min="8819" max="8819" width="8" style="1" customWidth="1"/>
    <col min="8820" max="9063" width="9.140625" style="1"/>
    <col min="9064" max="9064" width="20.140625" style="1" customWidth="1"/>
    <col min="9065" max="9065" width="4.28515625" style="1" customWidth="1"/>
    <col min="9066" max="9066" width="39" style="1" customWidth="1"/>
    <col min="9067" max="9067" width="53.5703125" style="1" customWidth="1"/>
    <col min="9068" max="9071" width="7.7109375" style="1" customWidth="1"/>
    <col min="9072" max="9072" width="10" style="1" customWidth="1"/>
    <col min="9073" max="9074" width="9.28515625" style="1" customWidth="1"/>
    <col min="9075" max="9075" width="8" style="1" customWidth="1"/>
    <col min="9076" max="9319" width="9.140625" style="1"/>
    <col min="9320" max="9320" width="20.140625" style="1" customWidth="1"/>
    <col min="9321" max="9321" width="4.28515625" style="1" customWidth="1"/>
    <col min="9322" max="9322" width="39" style="1" customWidth="1"/>
    <col min="9323" max="9323" width="53.5703125" style="1" customWidth="1"/>
    <col min="9324" max="9327" width="7.7109375" style="1" customWidth="1"/>
    <col min="9328" max="9328" width="10" style="1" customWidth="1"/>
    <col min="9329" max="9330" width="9.28515625" style="1" customWidth="1"/>
    <col min="9331" max="9331" width="8" style="1" customWidth="1"/>
    <col min="9332" max="9575" width="9.140625" style="1"/>
    <col min="9576" max="9576" width="20.140625" style="1" customWidth="1"/>
    <col min="9577" max="9577" width="4.28515625" style="1" customWidth="1"/>
    <col min="9578" max="9578" width="39" style="1" customWidth="1"/>
    <col min="9579" max="9579" width="53.5703125" style="1" customWidth="1"/>
    <col min="9580" max="9583" width="7.7109375" style="1" customWidth="1"/>
    <col min="9584" max="9584" width="10" style="1" customWidth="1"/>
    <col min="9585" max="9586" width="9.28515625" style="1" customWidth="1"/>
    <col min="9587" max="9587" width="8" style="1" customWidth="1"/>
    <col min="9588" max="9831" width="9.140625" style="1"/>
    <col min="9832" max="9832" width="20.140625" style="1" customWidth="1"/>
    <col min="9833" max="9833" width="4.28515625" style="1" customWidth="1"/>
    <col min="9834" max="9834" width="39" style="1" customWidth="1"/>
    <col min="9835" max="9835" width="53.5703125" style="1" customWidth="1"/>
    <col min="9836" max="9839" width="7.7109375" style="1" customWidth="1"/>
    <col min="9840" max="9840" width="10" style="1" customWidth="1"/>
    <col min="9841" max="9842" width="9.28515625" style="1" customWidth="1"/>
    <col min="9843" max="9843" width="8" style="1" customWidth="1"/>
    <col min="9844" max="10087" width="9.140625" style="1"/>
    <col min="10088" max="10088" width="20.140625" style="1" customWidth="1"/>
    <col min="10089" max="10089" width="4.28515625" style="1" customWidth="1"/>
    <col min="10090" max="10090" width="39" style="1" customWidth="1"/>
    <col min="10091" max="10091" width="53.5703125" style="1" customWidth="1"/>
    <col min="10092" max="10095" width="7.7109375" style="1" customWidth="1"/>
    <col min="10096" max="10096" width="10" style="1" customWidth="1"/>
    <col min="10097" max="10098" width="9.28515625" style="1" customWidth="1"/>
    <col min="10099" max="10099" width="8" style="1" customWidth="1"/>
    <col min="10100" max="10343" width="9.140625" style="1"/>
    <col min="10344" max="10344" width="20.140625" style="1" customWidth="1"/>
    <col min="10345" max="10345" width="4.28515625" style="1" customWidth="1"/>
    <col min="10346" max="10346" width="39" style="1" customWidth="1"/>
    <col min="10347" max="10347" width="53.5703125" style="1" customWidth="1"/>
    <col min="10348" max="10351" width="7.7109375" style="1" customWidth="1"/>
    <col min="10352" max="10352" width="10" style="1" customWidth="1"/>
    <col min="10353" max="10354" width="9.28515625" style="1" customWidth="1"/>
    <col min="10355" max="10355" width="8" style="1" customWidth="1"/>
    <col min="10356" max="10599" width="9.140625" style="1"/>
    <col min="10600" max="10600" width="20.140625" style="1" customWidth="1"/>
    <col min="10601" max="10601" width="4.28515625" style="1" customWidth="1"/>
    <col min="10602" max="10602" width="39" style="1" customWidth="1"/>
    <col min="10603" max="10603" width="53.5703125" style="1" customWidth="1"/>
    <col min="10604" max="10607" width="7.7109375" style="1" customWidth="1"/>
    <col min="10608" max="10608" width="10" style="1" customWidth="1"/>
    <col min="10609" max="10610" width="9.28515625" style="1" customWidth="1"/>
    <col min="10611" max="10611" width="8" style="1" customWidth="1"/>
    <col min="10612" max="10855" width="9.140625" style="1"/>
    <col min="10856" max="10856" width="20.140625" style="1" customWidth="1"/>
    <col min="10857" max="10857" width="4.28515625" style="1" customWidth="1"/>
    <col min="10858" max="10858" width="39" style="1" customWidth="1"/>
    <col min="10859" max="10859" width="53.5703125" style="1" customWidth="1"/>
    <col min="10860" max="10863" width="7.7109375" style="1" customWidth="1"/>
    <col min="10864" max="10864" width="10" style="1" customWidth="1"/>
    <col min="10865" max="10866" width="9.28515625" style="1" customWidth="1"/>
    <col min="10867" max="10867" width="8" style="1" customWidth="1"/>
    <col min="10868" max="11111" width="9.140625" style="1"/>
    <col min="11112" max="11112" width="20.140625" style="1" customWidth="1"/>
    <col min="11113" max="11113" width="4.28515625" style="1" customWidth="1"/>
    <col min="11114" max="11114" width="39" style="1" customWidth="1"/>
    <col min="11115" max="11115" width="53.5703125" style="1" customWidth="1"/>
    <col min="11116" max="11119" width="7.7109375" style="1" customWidth="1"/>
    <col min="11120" max="11120" width="10" style="1" customWidth="1"/>
    <col min="11121" max="11122" width="9.28515625" style="1" customWidth="1"/>
    <col min="11123" max="11123" width="8" style="1" customWidth="1"/>
    <col min="11124" max="11367" width="9.140625" style="1"/>
    <col min="11368" max="11368" width="20.140625" style="1" customWidth="1"/>
    <col min="11369" max="11369" width="4.28515625" style="1" customWidth="1"/>
    <col min="11370" max="11370" width="39" style="1" customWidth="1"/>
    <col min="11371" max="11371" width="53.5703125" style="1" customWidth="1"/>
    <col min="11372" max="11375" width="7.7109375" style="1" customWidth="1"/>
    <col min="11376" max="11376" width="10" style="1" customWidth="1"/>
    <col min="11377" max="11378" width="9.28515625" style="1" customWidth="1"/>
    <col min="11379" max="11379" width="8" style="1" customWidth="1"/>
    <col min="11380" max="11623" width="9.140625" style="1"/>
    <col min="11624" max="11624" width="20.140625" style="1" customWidth="1"/>
    <col min="11625" max="11625" width="4.28515625" style="1" customWidth="1"/>
    <col min="11626" max="11626" width="39" style="1" customWidth="1"/>
    <col min="11627" max="11627" width="53.5703125" style="1" customWidth="1"/>
    <col min="11628" max="11631" width="7.7109375" style="1" customWidth="1"/>
    <col min="11632" max="11632" width="10" style="1" customWidth="1"/>
    <col min="11633" max="11634" width="9.28515625" style="1" customWidth="1"/>
    <col min="11635" max="11635" width="8" style="1" customWidth="1"/>
    <col min="11636" max="11879" width="9.140625" style="1"/>
    <col min="11880" max="11880" width="20.140625" style="1" customWidth="1"/>
    <col min="11881" max="11881" width="4.28515625" style="1" customWidth="1"/>
    <col min="11882" max="11882" width="39" style="1" customWidth="1"/>
    <col min="11883" max="11883" width="53.5703125" style="1" customWidth="1"/>
    <col min="11884" max="11887" width="7.7109375" style="1" customWidth="1"/>
    <col min="11888" max="11888" width="10" style="1" customWidth="1"/>
    <col min="11889" max="11890" width="9.28515625" style="1" customWidth="1"/>
    <col min="11891" max="11891" width="8" style="1" customWidth="1"/>
    <col min="11892" max="12135" width="9.140625" style="1"/>
    <col min="12136" max="12136" width="20.140625" style="1" customWidth="1"/>
    <col min="12137" max="12137" width="4.28515625" style="1" customWidth="1"/>
    <col min="12138" max="12138" width="39" style="1" customWidth="1"/>
    <col min="12139" max="12139" width="53.5703125" style="1" customWidth="1"/>
    <col min="12140" max="12143" width="7.7109375" style="1" customWidth="1"/>
    <col min="12144" max="12144" width="10" style="1" customWidth="1"/>
    <col min="12145" max="12146" width="9.28515625" style="1" customWidth="1"/>
    <col min="12147" max="12147" width="8" style="1" customWidth="1"/>
    <col min="12148" max="12391" width="9.140625" style="1"/>
    <col min="12392" max="12392" width="20.140625" style="1" customWidth="1"/>
    <col min="12393" max="12393" width="4.28515625" style="1" customWidth="1"/>
    <col min="12394" max="12394" width="39" style="1" customWidth="1"/>
    <col min="12395" max="12395" width="53.5703125" style="1" customWidth="1"/>
    <col min="12396" max="12399" width="7.7109375" style="1" customWidth="1"/>
    <col min="12400" max="12400" width="10" style="1" customWidth="1"/>
    <col min="12401" max="12402" width="9.28515625" style="1" customWidth="1"/>
    <col min="12403" max="12403" width="8" style="1" customWidth="1"/>
    <col min="12404" max="12647" width="9.140625" style="1"/>
    <col min="12648" max="12648" width="20.140625" style="1" customWidth="1"/>
    <col min="12649" max="12649" width="4.28515625" style="1" customWidth="1"/>
    <col min="12650" max="12650" width="39" style="1" customWidth="1"/>
    <col min="12651" max="12651" width="53.5703125" style="1" customWidth="1"/>
    <col min="12652" max="12655" width="7.7109375" style="1" customWidth="1"/>
    <col min="12656" max="12656" width="10" style="1" customWidth="1"/>
    <col min="12657" max="12658" width="9.28515625" style="1" customWidth="1"/>
    <col min="12659" max="12659" width="8" style="1" customWidth="1"/>
    <col min="12660" max="12903" width="9.140625" style="1"/>
    <col min="12904" max="12904" width="20.140625" style="1" customWidth="1"/>
    <col min="12905" max="12905" width="4.28515625" style="1" customWidth="1"/>
    <col min="12906" max="12906" width="39" style="1" customWidth="1"/>
    <col min="12907" max="12907" width="53.5703125" style="1" customWidth="1"/>
    <col min="12908" max="12911" width="7.7109375" style="1" customWidth="1"/>
    <col min="12912" max="12912" width="10" style="1" customWidth="1"/>
    <col min="12913" max="12914" width="9.28515625" style="1" customWidth="1"/>
    <col min="12915" max="12915" width="8" style="1" customWidth="1"/>
    <col min="12916" max="13159" width="9.140625" style="1"/>
    <col min="13160" max="13160" width="20.140625" style="1" customWidth="1"/>
    <col min="13161" max="13161" width="4.28515625" style="1" customWidth="1"/>
    <col min="13162" max="13162" width="39" style="1" customWidth="1"/>
    <col min="13163" max="13163" width="53.5703125" style="1" customWidth="1"/>
    <col min="13164" max="13167" width="7.7109375" style="1" customWidth="1"/>
    <col min="13168" max="13168" width="10" style="1" customWidth="1"/>
    <col min="13169" max="13170" width="9.28515625" style="1" customWidth="1"/>
    <col min="13171" max="13171" width="8" style="1" customWidth="1"/>
    <col min="13172" max="13415" width="9.140625" style="1"/>
    <col min="13416" max="13416" width="20.140625" style="1" customWidth="1"/>
    <col min="13417" max="13417" width="4.28515625" style="1" customWidth="1"/>
    <col min="13418" max="13418" width="39" style="1" customWidth="1"/>
    <col min="13419" max="13419" width="53.5703125" style="1" customWidth="1"/>
    <col min="13420" max="13423" width="7.7109375" style="1" customWidth="1"/>
    <col min="13424" max="13424" width="10" style="1" customWidth="1"/>
    <col min="13425" max="13426" width="9.28515625" style="1" customWidth="1"/>
    <col min="13427" max="13427" width="8" style="1" customWidth="1"/>
    <col min="13428" max="13671" width="9.140625" style="1"/>
    <col min="13672" max="13672" width="20.140625" style="1" customWidth="1"/>
    <col min="13673" max="13673" width="4.28515625" style="1" customWidth="1"/>
    <col min="13674" max="13674" width="39" style="1" customWidth="1"/>
    <col min="13675" max="13675" width="53.5703125" style="1" customWidth="1"/>
    <col min="13676" max="13679" width="7.7109375" style="1" customWidth="1"/>
    <col min="13680" max="13680" width="10" style="1" customWidth="1"/>
    <col min="13681" max="13682" width="9.28515625" style="1" customWidth="1"/>
    <col min="13683" max="13683" width="8" style="1" customWidth="1"/>
    <col min="13684" max="13927" width="9.140625" style="1"/>
    <col min="13928" max="13928" width="20.140625" style="1" customWidth="1"/>
    <col min="13929" max="13929" width="4.28515625" style="1" customWidth="1"/>
    <col min="13930" max="13930" width="39" style="1" customWidth="1"/>
    <col min="13931" max="13931" width="53.5703125" style="1" customWidth="1"/>
    <col min="13932" max="13935" width="7.7109375" style="1" customWidth="1"/>
    <col min="13936" max="13936" width="10" style="1" customWidth="1"/>
    <col min="13937" max="13938" width="9.28515625" style="1" customWidth="1"/>
    <col min="13939" max="13939" width="8" style="1" customWidth="1"/>
    <col min="13940" max="14183" width="9.140625" style="1"/>
    <col min="14184" max="14184" width="20.140625" style="1" customWidth="1"/>
    <col min="14185" max="14185" width="4.28515625" style="1" customWidth="1"/>
    <col min="14186" max="14186" width="39" style="1" customWidth="1"/>
    <col min="14187" max="14187" width="53.5703125" style="1" customWidth="1"/>
    <col min="14188" max="14191" width="7.7109375" style="1" customWidth="1"/>
    <col min="14192" max="14192" width="10" style="1" customWidth="1"/>
    <col min="14193" max="14194" width="9.28515625" style="1" customWidth="1"/>
    <col min="14195" max="14195" width="8" style="1" customWidth="1"/>
    <col min="14196" max="14439" width="9.140625" style="1"/>
    <col min="14440" max="14440" width="20.140625" style="1" customWidth="1"/>
    <col min="14441" max="14441" width="4.28515625" style="1" customWidth="1"/>
    <col min="14442" max="14442" width="39" style="1" customWidth="1"/>
    <col min="14443" max="14443" width="53.5703125" style="1" customWidth="1"/>
    <col min="14444" max="14447" width="7.7109375" style="1" customWidth="1"/>
    <col min="14448" max="14448" width="10" style="1" customWidth="1"/>
    <col min="14449" max="14450" width="9.28515625" style="1" customWidth="1"/>
    <col min="14451" max="14451" width="8" style="1" customWidth="1"/>
    <col min="14452" max="14695" width="9.140625" style="1"/>
    <col min="14696" max="14696" width="20.140625" style="1" customWidth="1"/>
    <col min="14697" max="14697" width="4.28515625" style="1" customWidth="1"/>
    <col min="14698" max="14698" width="39" style="1" customWidth="1"/>
    <col min="14699" max="14699" width="53.5703125" style="1" customWidth="1"/>
    <col min="14700" max="14703" width="7.7109375" style="1" customWidth="1"/>
    <col min="14704" max="14704" width="10" style="1" customWidth="1"/>
    <col min="14705" max="14706" width="9.28515625" style="1" customWidth="1"/>
    <col min="14707" max="14707" width="8" style="1" customWidth="1"/>
    <col min="14708" max="14951" width="9.140625" style="1"/>
    <col min="14952" max="14952" width="20.140625" style="1" customWidth="1"/>
    <col min="14953" max="14953" width="4.28515625" style="1" customWidth="1"/>
    <col min="14954" max="14954" width="39" style="1" customWidth="1"/>
    <col min="14955" max="14955" width="53.5703125" style="1" customWidth="1"/>
    <col min="14956" max="14959" width="7.7109375" style="1" customWidth="1"/>
    <col min="14960" max="14960" width="10" style="1" customWidth="1"/>
    <col min="14961" max="14962" width="9.28515625" style="1" customWidth="1"/>
    <col min="14963" max="14963" width="8" style="1" customWidth="1"/>
    <col min="14964" max="15207" width="9.140625" style="1"/>
    <col min="15208" max="15208" width="20.140625" style="1" customWidth="1"/>
    <col min="15209" max="15209" width="4.28515625" style="1" customWidth="1"/>
    <col min="15210" max="15210" width="39" style="1" customWidth="1"/>
    <col min="15211" max="15211" width="53.5703125" style="1" customWidth="1"/>
    <col min="15212" max="15215" width="7.7109375" style="1" customWidth="1"/>
    <col min="15216" max="15216" width="10" style="1" customWidth="1"/>
    <col min="15217" max="15218" width="9.28515625" style="1" customWidth="1"/>
    <col min="15219" max="15219" width="8" style="1" customWidth="1"/>
    <col min="15220" max="15463" width="9.140625" style="1"/>
    <col min="15464" max="15464" width="20.140625" style="1" customWidth="1"/>
    <col min="15465" max="15465" width="4.28515625" style="1" customWidth="1"/>
    <col min="15466" max="15466" width="39" style="1" customWidth="1"/>
    <col min="15467" max="15467" width="53.5703125" style="1" customWidth="1"/>
    <col min="15468" max="15471" width="7.7109375" style="1" customWidth="1"/>
    <col min="15472" max="15472" width="10" style="1" customWidth="1"/>
    <col min="15473" max="15474" width="9.28515625" style="1" customWidth="1"/>
    <col min="15475" max="15475" width="8" style="1" customWidth="1"/>
    <col min="15476" max="15719" width="9.140625" style="1"/>
    <col min="15720" max="15720" width="20.140625" style="1" customWidth="1"/>
    <col min="15721" max="15721" width="4.28515625" style="1" customWidth="1"/>
    <col min="15722" max="15722" width="39" style="1" customWidth="1"/>
    <col min="15723" max="15723" width="53.5703125" style="1" customWidth="1"/>
    <col min="15724" max="15727" width="7.7109375" style="1" customWidth="1"/>
    <col min="15728" max="15728" width="10" style="1" customWidth="1"/>
    <col min="15729" max="15730" width="9.28515625" style="1" customWidth="1"/>
    <col min="15731" max="15731" width="8" style="1" customWidth="1"/>
    <col min="15732" max="15975" width="9.140625" style="1"/>
    <col min="15976" max="15976" width="20.140625" style="1" customWidth="1"/>
    <col min="15977" max="15977" width="4.28515625" style="1" customWidth="1"/>
    <col min="15978" max="15978" width="39" style="1" customWidth="1"/>
    <col min="15979" max="15979" width="53.5703125" style="1" customWidth="1"/>
    <col min="15980" max="15983" width="7.7109375" style="1" customWidth="1"/>
    <col min="15984" max="15984" width="10" style="1" customWidth="1"/>
    <col min="15985" max="15986" width="9.28515625" style="1" customWidth="1"/>
    <col min="15987" max="15987" width="8" style="1" customWidth="1"/>
    <col min="15988" max="16384" width="9.140625" style="1"/>
  </cols>
  <sheetData>
    <row r="1" spans="1:15" ht="45" customHeight="1">
      <c r="A1" s="141" t="s">
        <v>348</v>
      </c>
      <c r="B1" s="141"/>
      <c r="C1" s="141"/>
      <c r="D1" s="141"/>
      <c r="E1" s="141"/>
      <c r="F1" s="141"/>
      <c r="G1" s="141"/>
      <c r="H1" s="141"/>
      <c r="I1" s="141"/>
      <c r="J1" s="141"/>
      <c r="K1" s="141"/>
      <c r="L1" s="141"/>
      <c r="M1" s="141"/>
      <c r="N1" s="141"/>
      <c r="O1" s="141"/>
    </row>
    <row r="2" spans="1:15" s="45" customFormat="1" ht="26.25" customHeight="1">
      <c r="A2" s="153" t="s">
        <v>71</v>
      </c>
      <c r="B2" s="146" t="s">
        <v>72</v>
      </c>
      <c r="C2" s="146" t="s">
        <v>67</v>
      </c>
      <c r="D2" s="146"/>
      <c r="E2" s="146" t="s">
        <v>173</v>
      </c>
      <c r="F2" s="147" t="s">
        <v>179</v>
      </c>
      <c r="G2" s="150" t="s">
        <v>172</v>
      </c>
      <c r="H2" s="145" t="s">
        <v>62</v>
      </c>
      <c r="I2" s="105" t="s">
        <v>181</v>
      </c>
      <c r="J2" s="105" t="s">
        <v>329</v>
      </c>
      <c r="K2" s="142" t="s">
        <v>232</v>
      </c>
      <c r="L2" s="143"/>
      <c r="M2" s="143"/>
      <c r="N2" s="144"/>
      <c r="O2" s="137" t="s">
        <v>55</v>
      </c>
    </row>
    <row r="3" spans="1:15" s="45" customFormat="1" ht="24" customHeight="1">
      <c r="A3" s="153"/>
      <c r="B3" s="154"/>
      <c r="C3" s="146"/>
      <c r="D3" s="146"/>
      <c r="E3" s="146"/>
      <c r="F3" s="148"/>
      <c r="G3" s="151"/>
      <c r="H3" s="145"/>
      <c r="I3" s="106"/>
      <c r="J3" s="106"/>
      <c r="K3" s="48" t="s">
        <v>61</v>
      </c>
      <c r="L3" s="62" t="s">
        <v>233</v>
      </c>
      <c r="M3" s="62" t="s">
        <v>234</v>
      </c>
      <c r="N3" s="62" t="s">
        <v>235</v>
      </c>
      <c r="O3" s="137"/>
    </row>
    <row r="4" spans="1:15" s="45" customFormat="1" ht="101.25" customHeight="1">
      <c r="A4" s="153"/>
      <c r="B4" s="154"/>
      <c r="C4" s="63" t="s">
        <v>167</v>
      </c>
      <c r="D4" s="64" t="s">
        <v>46</v>
      </c>
      <c r="E4" s="146"/>
      <c r="F4" s="149"/>
      <c r="G4" s="152"/>
      <c r="H4" s="145"/>
      <c r="I4" s="107"/>
      <c r="J4" s="107"/>
      <c r="K4" s="22">
        <v>3</v>
      </c>
      <c r="L4" s="54" t="s">
        <v>236</v>
      </c>
      <c r="M4" s="54" t="s">
        <v>237</v>
      </c>
      <c r="N4" s="54" t="s">
        <v>238</v>
      </c>
      <c r="O4" s="137"/>
    </row>
    <row r="5" spans="1:15" s="45" customFormat="1" ht="27.75" customHeight="1">
      <c r="A5" s="56"/>
      <c r="B5" s="66"/>
      <c r="C5" s="63"/>
      <c r="D5" s="64"/>
      <c r="E5" s="7"/>
      <c r="F5" s="55"/>
      <c r="G5" s="67"/>
      <c r="H5" s="64"/>
      <c r="I5" s="47"/>
      <c r="J5" s="97"/>
      <c r="K5" s="22"/>
      <c r="L5" s="65"/>
      <c r="M5" s="65"/>
      <c r="N5" s="65"/>
      <c r="O5" s="7"/>
    </row>
    <row r="6" spans="1:15" s="5" customFormat="1" ht="48" customHeight="1">
      <c r="A6" s="23"/>
      <c r="B6" s="7"/>
      <c r="C6" s="131" t="s">
        <v>13</v>
      </c>
      <c r="D6" s="131"/>
      <c r="E6" s="13">
        <f>E7+E22</f>
        <v>14</v>
      </c>
      <c r="F6" s="6"/>
      <c r="G6" s="8"/>
      <c r="H6" s="8"/>
      <c r="I6" s="8"/>
      <c r="J6" s="8"/>
      <c r="K6" s="48" t="s">
        <v>68</v>
      </c>
      <c r="L6" s="48"/>
      <c r="M6" s="48"/>
      <c r="N6" s="48"/>
      <c r="O6" s="8"/>
    </row>
    <row r="7" spans="1:15" ht="35.25" customHeight="1">
      <c r="A7" s="23"/>
      <c r="B7" s="7"/>
      <c r="C7" s="131" t="s">
        <v>23</v>
      </c>
      <c r="D7" s="131"/>
      <c r="E7" s="13">
        <v>13</v>
      </c>
      <c r="F7" s="6"/>
      <c r="G7" s="8"/>
      <c r="H7" s="8"/>
      <c r="I7" s="8"/>
      <c r="J7" s="8"/>
      <c r="K7" s="48" t="s">
        <v>68</v>
      </c>
      <c r="L7" s="48"/>
      <c r="M7" s="48"/>
      <c r="N7" s="48"/>
      <c r="O7" s="8"/>
    </row>
    <row r="8" spans="1:15" ht="44.25" customHeight="1">
      <c r="A8" s="23"/>
      <c r="B8" s="57"/>
      <c r="C8" s="131" t="s">
        <v>311</v>
      </c>
      <c r="D8" s="131"/>
      <c r="E8" s="13">
        <f>COUNTIF(E9:E9,"x")</f>
        <v>0</v>
      </c>
      <c r="F8" s="6"/>
      <c r="G8" s="8"/>
      <c r="H8" s="8"/>
      <c r="I8" s="8"/>
      <c r="J8" s="8"/>
      <c r="K8" s="48" t="s">
        <v>68</v>
      </c>
      <c r="L8" s="48"/>
      <c r="M8" s="48"/>
      <c r="N8" s="48"/>
      <c r="O8" s="8"/>
    </row>
    <row r="9" spans="1:15" ht="151.5" customHeight="1">
      <c r="A9" s="122"/>
      <c r="B9" s="57">
        <v>1</v>
      </c>
      <c r="C9" s="9" t="s">
        <v>73</v>
      </c>
      <c r="D9" s="53" t="s">
        <v>0</v>
      </c>
      <c r="E9" s="53"/>
      <c r="F9" s="9" t="s">
        <v>180</v>
      </c>
      <c r="G9" s="10" t="s">
        <v>312</v>
      </c>
      <c r="H9" s="61" t="s">
        <v>166</v>
      </c>
      <c r="I9" s="17" t="s">
        <v>182</v>
      </c>
      <c r="J9" s="17" t="s">
        <v>330</v>
      </c>
      <c r="K9" s="17" t="s">
        <v>20</v>
      </c>
      <c r="L9" s="17" t="s">
        <v>239</v>
      </c>
      <c r="M9" s="17" t="s">
        <v>239</v>
      </c>
      <c r="N9" s="17" t="s">
        <v>239</v>
      </c>
      <c r="O9" s="57"/>
    </row>
    <row r="10" spans="1:15" ht="72" customHeight="1">
      <c r="A10" s="23"/>
      <c r="B10" s="57"/>
      <c r="C10" s="115" t="s">
        <v>313</v>
      </c>
      <c r="D10" s="115"/>
      <c r="E10" s="13">
        <v>3</v>
      </c>
      <c r="F10" s="6"/>
      <c r="G10" s="52"/>
      <c r="H10" s="49"/>
      <c r="I10" s="49"/>
      <c r="J10" s="71"/>
      <c r="K10" s="48" t="s">
        <v>68</v>
      </c>
      <c r="L10" s="17"/>
      <c r="M10" s="17"/>
      <c r="N10" s="17"/>
      <c r="O10" s="8"/>
    </row>
    <row r="11" spans="1:15" ht="32.25" customHeight="1">
      <c r="A11" s="23"/>
      <c r="B11" s="57"/>
      <c r="C11" s="115" t="s">
        <v>47</v>
      </c>
      <c r="D11" s="115"/>
      <c r="E11" s="13">
        <f>COUNTIF(E12:E14,"x")</f>
        <v>1</v>
      </c>
      <c r="F11" s="6"/>
      <c r="G11" s="52"/>
      <c r="H11" s="49"/>
      <c r="I11" s="49"/>
      <c r="J11" s="71"/>
      <c r="K11" s="48" t="s">
        <v>68</v>
      </c>
      <c r="L11" s="17"/>
      <c r="M11" s="17"/>
      <c r="N11" s="17"/>
      <c r="O11" s="8"/>
    </row>
    <row r="12" spans="1:15" ht="115.5" customHeight="1">
      <c r="A12" s="23">
        <v>7</v>
      </c>
      <c r="B12" s="57">
        <v>5</v>
      </c>
      <c r="C12" s="9" t="s">
        <v>74</v>
      </c>
      <c r="D12" s="53" t="s">
        <v>0</v>
      </c>
      <c r="E12" s="53"/>
      <c r="F12" s="35" t="s">
        <v>75</v>
      </c>
      <c r="G12" s="9" t="s">
        <v>75</v>
      </c>
      <c r="H12" s="49" t="s">
        <v>76</v>
      </c>
      <c r="I12" s="17" t="s">
        <v>182</v>
      </c>
      <c r="J12" s="17" t="s">
        <v>331</v>
      </c>
      <c r="K12" s="17" t="s">
        <v>20</v>
      </c>
      <c r="L12" s="17"/>
      <c r="M12" s="17" t="s">
        <v>240</v>
      </c>
      <c r="N12" s="17"/>
      <c r="O12" s="57"/>
    </row>
    <row r="13" spans="1:15" ht="129" customHeight="1">
      <c r="A13" s="23">
        <v>8</v>
      </c>
      <c r="B13" s="57">
        <v>6</v>
      </c>
      <c r="C13" s="9" t="s">
        <v>77</v>
      </c>
      <c r="D13" s="53" t="s">
        <v>0</v>
      </c>
      <c r="E13" s="53"/>
      <c r="F13" s="35" t="s">
        <v>78</v>
      </c>
      <c r="G13" s="9" t="s">
        <v>78</v>
      </c>
      <c r="H13" s="49"/>
      <c r="I13" s="17" t="s">
        <v>182</v>
      </c>
      <c r="J13" s="17" t="s">
        <v>331</v>
      </c>
      <c r="K13" s="17" t="s">
        <v>20</v>
      </c>
      <c r="L13" s="17"/>
      <c r="M13" s="17"/>
      <c r="N13" s="17" t="s">
        <v>240</v>
      </c>
      <c r="O13" s="57"/>
    </row>
    <row r="14" spans="1:15" ht="124.5" customHeight="1">
      <c r="A14" s="23">
        <v>9</v>
      </c>
      <c r="B14" s="57">
        <v>7</v>
      </c>
      <c r="C14" s="11" t="s">
        <v>79</v>
      </c>
      <c r="D14" s="31" t="s">
        <v>0</v>
      </c>
      <c r="E14" s="49" t="s">
        <v>20</v>
      </c>
      <c r="F14" s="35" t="s">
        <v>80</v>
      </c>
      <c r="G14" s="9" t="s">
        <v>80</v>
      </c>
      <c r="H14" s="49"/>
      <c r="I14" s="17" t="s">
        <v>182</v>
      </c>
      <c r="J14" s="17"/>
      <c r="K14" s="17" t="s">
        <v>20</v>
      </c>
      <c r="L14" s="17" t="s">
        <v>240</v>
      </c>
      <c r="M14" s="17"/>
      <c r="N14" s="17"/>
      <c r="O14" s="57"/>
    </row>
    <row r="15" spans="1:15" ht="36.75" customHeight="1">
      <c r="A15" s="46"/>
      <c r="B15" s="57"/>
      <c r="C15" s="115" t="s">
        <v>45</v>
      </c>
      <c r="D15" s="115"/>
      <c r="E15" s="13">
        <v>5</v>
      </c>
      <c r="F15" s="6"/>
      <c r="G15" s="52"/>
      <c r="H15" s="49"/>
      <c r="I15" s="49"/>
      <c r="J15" s="71"/>
      <c r="K15" s="48" t="s">
        <v>68</v>
      </c>
      <c r="L15" s="17"/>
      <c r="M15" s="17"/>
      <c r="N15" s="17"/>
      <c r="O15" s="8"/>
    </row>
    <row r="16" spans="1:15" ht="183.75" customHeight="1">
      <c r="A16" s="121"/>
      <c r="B16" s="57">
        <v>37</v>
      </c>
      <c r="C16" s="11" t="s">
        <v>64</v>
      </c>
      <c r="D16" s="9" t="s">
        <v>3</v>
      </c>
      <c r="E16" s="132"/>
      <c r="F16" s="11" t="s">
        <v>65</v>
      </c>
      <c r="G16" s="30" t="s">
        <v>310</v>
      </c>
      <c r="H16" s="49"/>
      <c r="I16" s="17" t="s">
        <v>229</v>
      </c>
      <c r="J16" s="17" t="s">
        <v>330</v>
      </c>
      <c r="K16" s="17" t="s">
        <v>20</v>
      </c>
      <c r="L16" s="17" t="s">
        <v>241</v>
      </c>
      <c r="M16" s="17" t="s">
        <v>241</v>
      </c>
      <c r="N16" s="17" t="s">
        <v>241</v>
      </c>
      <c r="O16" s="57"/>
    </row>
    <row r="17" spans="1:15" ht="84.75" customHeight="1">
      <c r="A17" s="130">
        <v>115</v>
      </c>
      <c r="B17" s="57">
        <v>38</v>
      </c>
      <c r="C17" s="9" t="s">
        <v>81</v>
      </c>
      <c r="D17" s="53" t="s">
        <v>0</v>
      </c>
      <c r="E17" s="53"/>
      <c r="F17" s="35" t="s">
        <v>183</v>
      </c>
      <c r="G17" s="9" t="s">
        <v>230</v>
      </c>
      <c r="H17" s="49"/>
      <c r="I17" s="17" t="s">
        <v>182</v>
      </c>
      <c r="J17" s="17" t="s">
        <v>330</v>
      </c>
      <c r="K17" s="17" t="s">
        <v>20</v>
      </c>
      <c r="L17" s="17" t="s">
        <v>241</v>
      </c>
      <c r="M17" s="17" t="s">
        <v>241</v>
      </c>
      <c r="N17" s="17" t="s">
        <v>241</v>
      </c>
      <c r="O17" s="8"/>
    </row>
    <row r="18" spans="1:15" ht="107.25" customHeight="1">
      <c r="A18" s="129"/>
      <c r="B18" s="57">
        <v>42</v>
      </c>
      <c r="C18" s="9" t="s">
        <v>82</v>
      </c>
      <c r="D18" s="9" t="s">
        <v>0</v>
      </c>
      <c r="E18" s="53"/>
      <c r="F18" s="35" t="s">
        <v>184</v>
      </c>
      <c r="G18" s="10" t="s">
        <v>231</v>
      </c>
      <c r="H18" s="49"/>
      <c r="I18" s="17" t="s">
        <v>229</v>
      </c>
      <c r="J18" s="17"/>
      <c r="K18" s="17" t="s">
        <v>20</v>
      </c>
      <c r="L18" s="17" t="s">
        <v>242</v>
      </c>
      <c r="M18" s="17"/>
      <c r="N18" s="17"/>
      <c r="O18" s="57"/>
    </row>
    <row r="19" spans="1:15" ht="155.25" customHeight="1">
      <c r="A19" s="129"/>
      <c r="B19" s="57">
        <v>43</v>
      </c>
      <c r="C19" s="9" t="s">
        <v>83</v>
      </c>
      <c r="D19" s="53" t="s">
        <v>0</v>
      </c>
      <c r="E19" s="53"/>
      <c r="F19" s="35" t="s">
        <v>185</v>
      </c>
      <c r="G19" s="10" t="s">
        <v>188</v>
      </c>
      <c r="H19" s="49"/>
      <c r="I19" s="17" t="s">
        <v>229</v>
      </c>
      <c r="J19" s="17" t="s">
        <v>332</v>
      </c>
      <c r="K19" s="17" t="s">
        <v>20</v>
      </c>
      <c r="L19" s="17"/>
      <c r="M19" s="17" t="s">
        <v>242</v>
      </c>
      <c r="N19" s="17" t="s">
        <v>242</v>
      </c>
      <c r="O19" s="57"/>
    </row>
    <row r="20" spans="1:15" ht="101.25" customHeight="1">
      <c r="A20" s="121"/>
      <c r="B20" s="57">
        <v>44</v>
      </c>
      <c r="C20" s="9" t="s">
        <v>84</v>
      </c>
      <c r="D20" s="53" t="s">
        <v>2</v>
      </c>
      <c r="E20" s="53"/>
      <c r="F20" s="35" t="s">
        <v>186</v>
      </c>
      <c r="G20" s="10" t="s">
        <v>187</v>
      </c>
      <c r="H20" s="49"/>
      <c r="I20" s="17" t="s">
        <v>229</v>
      </c>
      <c r="J20" s="17" t="s">
        <v>330</v>
      </c>
      <c r="K20" s="17" t="s">
        <v>20</v>
      </c>
      <c r="L20" s="17" t="s">
        <v>241</v>
      </c>
      <c r="M20" s="17" t="s">
        <v>241</v>
      </c>
      <c r="N20" s="17" t="s">
        <v>241</v>
      </c>
      <c r="O20" s="57"/>
    </row>
    <row r="21" spans="1:15" ht="115.5" customHeight="1">
      <c r="A21" s="129"/>
      <c r="B21" s="57">
        <v>46</v>
      </c>
      <c r="C21" s="9" t="s">
        <v>48</v>
      </c>
      <c r="D21" s="53" t="s">
        <v>3</v>
      </c>
      <c r="E21" s="53"/>
      <c r="F21" s="35" t="s">
        <v>189</v>
      </c>
      <c r="G21" s="10" t="s">
        <v>243</v>
      </c>
      <c r="H21" s="49"/>
      <c r="I21" s="17" t="s">
        <v>229</v>
      </c>
      <c r="J21" s="17"/>
      <c r="K21" s="17" t="s">
        <v>20</v>
      </c>
      <c r="L21" s="17"/>
      <c r="M21" s="17" t="s">
        <v>242</v>
      </c>
      <c r="N21" s="17" t="s">
        <v>242</v>
      </c>
      <c r="O21" s="57"/>
    </row>
    <row r="22" spans="1:15" ht="42" customHeight="1">
      <c r="A22" s="129"/>
      <c r="B22" s="7"/>
      <c r="C22" s="115" t="s">
        <v>24</v>
      </c>
      <c r="D22" s="115"/>
      <c r="E22" s="13">
        <f>E23+E26+E29+E35</f>
        <v>1</v>
      </c>
      <c r="F22" s="6"/>
      <c r="G22" s="52"/>
      <c r="H22" s="49"/>
      <c r="I22" s="49"/>
      <c r="J22" s="71"/>
      <c r="K22" s="48" t="s">
        <v>68</v>
      </c>
      <c r="L22" s="17"/>
      <c r="M22" s="17"/>
      <c r="N22" s="17"/>
      <c r="O22" s="8"/>
    </row>
    <row r="23" spans="1:15" ht="92.25" customHeight="1">
      <c r="A23" s="129"/>
      <c r="B23" s="7"/>
      <c r="C23" s="115" t="s">
        <v>25</v>
      </c>
      <c r="D23" s="115"/>
      <c r="E23" s="13">
        <f>COUNTIF(E24:E25,"x")</f>
        <v>0</v>
      </c>
      <c r="F23" s="6"/>
      <c r="G23" s="52"/>
      <c r="H23" s="49"/>
      <c r="I23" s="49"/>
      <c r="J23" s="71"/>
      <c r="K23" s="48" t="s">
        <v>68</v>
      </c>
      <c r="L23" s="17"/>
      <c r="M23" s="17"/>
      <c r="N23" s="17"/>
      <c r="O23" s="8"/>
    </row>
    <row r="24" spans="1:15" ht="135" customHeight="1">
      <c r="A24" s="121"/>
      <c r="B24" s="57">
        <v>47</v>
      </c>
      <c r="C24" s="9" t="s">
        <v>85</v>
      </c>
      <c r="D24" s="53" t="s">
        <v>1</v>
      </c>
      <c r="E24" s="53"/>
      <c r="F24" s="35" t="s">
        <v>190</v>
      </c>
      <c r="G24" s="14" t="s">
        <v>191</v>
      </c>
      <c r="H24" s="49"/>
      <c r="I24" s="17" t="s">
        <v>182</v>
      </c>
      <c r="J24" s="17" t="s">
        <v>332</v>
      </c>
      <c r="K24" s="17" t="s">
        <v>20</v>
      </c>
      <c r="L24" s="17" t="s">
        <v>244</v>
      </c>
      <c r="M24" s="17" t="s">
        <v>244</v>
      </c>
      <c r="N24" s="17" t="s">
        <v>244</v>
      </c>
      <c r="O24" s="8"/>
    </row>
    <row r="25" spans="1:15" ht="152.25" customHeight="1">
      <c r="A25" s="129"/>
      <c r="B25" s="57">
        <v>51</v>
      </c>
      <c r="C25" s="38" t="s">
        <v>59</v>
      </c>
      <c r="D25" s="53" t="s">
        <v>3</v>
      </c>
      <c r="E25" s="133"/>
      <c r="F25" s="9" t="s">
        <v>192</v>
      </c>
      <c r="G25" s="14" t="s">
        <v>193</v>
      </c>
      <c r="H25" s="49"/>
      <c r="I25" s="17" t="s">
        <v>182</v>
      </c>
      <c r="J25" s="17" t="s">
        <v>332</v>
      </c>
      <c r="K25" s="17" t="s">
        <v>20</v>
      </c>
      <c r="L25" s="17" t="s">
        <v>245</v>
      </c>
      <c r="M25" s="17" t="s">
        <v>245</v>
      </c>
      <c r="N25" s="17" t="s">
        <v>245</v>
      </c>
      <c r="O25" s="15"/>
    </row>
    <row r="26" spans="1:15" s="2" customFormat="1" ht="63.75" customHeight="1">
      <c r="A26" s="129"/>
      <c r="B26" s="46"/>
      <c r="C26" s="124" t="s">
        <v>26</v>
      </c>
      <c r="D26" s="124"/>
      <c r="E26" s="12">
        <f>COUNTIF(E27:E28,"x")</f>
        <v>0</v>
      </c>
      <c r="F26" s="17"/>
      <c r="G26" s="58"/>
      <c r="H26" s="17"/>
      <c r="I26" s="17"/>
      <c r="J26" s="17"/>
      <c r="K26" s="48" t="s">
        <v>68</v>
      </c>
      <c r="L26" s="17"/>
      <c r="M26" s="17"/>
      <c r="N26" s="17"/>
      <c r="O26" s="18"/>
    </row>
    <row r="27" spans="1:15" ht="126" customHeight="1">
      <c r="A27" s="121"/>
      <c r="B27" s="57">
        <v>52</v>
      </c>
      <c r="C27" s="9" t="s">
        <v>86</v>
      </c>
      <c r="D27" s="53" t="s">
        <v>0</v>
      </c>
      <c r="E27" s="53"/>
      <c r="F27" s="35" t="s">
        <v>194</v>
      </c>
      <c r="G27" s="9" t="s">
        <v>195</v>
      </c>
      <c r="H27" s="49"/>
      <c r="I27" s="17" t="s">
        <v>182</v>
      </c>
      <c r="J27" s="17" t="s">
        <v>332</v>
      </c>
      <c r="K27" s="17" t="s">
        <v>20</v>
      </c>
      <c r="L27" s="17" t="s">
        <v>244</v>
      </c>
      <c r="M27" s="17" t="s">
        <v>244</v>
      </c>
      <c r="N27" s="17"/>
      <c r="O27" s="57"/>
    </row>
    <row r="28" spans="1:15" s="2" customFormat="1" ht="72.75" customHeight="1">
      <c r="A28" s="130">
        <v>174</v>
      </c>
      <c r="B28" s="46">
        <v>56</v>
      </c>
      <c r="C28" s="19" t="s">
        <v>87</v>
      </c>
      <c r="D28" s="16" t="s">
        <v>2</v>
      </c>
      <c r="E28" s="16"/>
      <c r="F28" s="35" t="s">
        <v>88</v>
      </c>
      <c r="G28" s="19" t="s">
        <v>196</v>
      </c>
      <c r="H28" s="17"/>
      <c r="I28" s="17" t="s">
        <v>182</v>
      </c>
      <c r="J28" s="17" t="s">
        <v>332</v>
      </c>
      <c r="K28" s="17" t="s">
        <v>20</v>
      </c>
      <c r="L28" s="17" t="s">
        <v>244</v>
      </c>
      <c r="M28" s="17"/>
      <c r="N28" s="17" t="s">
        <v>244</v>
      </c>
      <c r="O28" s="46"/>
    </row>
    <row r="29" spans="1:15" s="2" customFormat="1" ht="75" customHeight="1">
      <c r="A29" s="46"/>
      <c r="B29" s="46"/>
      <c r="C29" s="124" t="s">
        <v>27</v>
      </c>
      <c r="D29" s="124"/>
      <c r="E29" s="13">
        <f>COUNTIF(E30:E34,"x")</f>
        <v>1</v>
      </c>
      <c r="F29" s="48"/>
      <c r="G29" s="20"/>
      <c r="H29" s="17"/>
      <c r="I29" s="17"/>
      <c r="J29" s="17"/>
      <c r="K29" s="48" t="s">
        <v>68</v>
      </c>
      <c r="L29" s="17"/>
      <c r="M29" s="17"/>
      <c r="N29" s="17"/>
      <c r="O29" s="18"/>
    </row>
    <row r="30" spans="1:15" ht="75.75" customHeight="1">
      <c r="A30" s="121"/>
      <c r="B30" s="57">
        <v>59</v>
      </c>
      <c r="C30" s="9" t="s">
        <v>89</v>
      </c>
      <c r="D30" s="53" t="s">
        <v>0</v>
      </c>
      <c r="E30" s="53"/>
      <c r="F30" s="35" t="s">
        <v>198</v>
      </c>
      <c r="G30" s="9" t="s">
        <v>265</v>
      </c>
      <c r="H30" s="49"/>
      <c r="I30" s="17" t="s">
        <v>182</v>
      </c>
      <c r="J30" s="17" t="s">
        <v>332</v>
      </c>
      <c r="K30" s="17" t="s">
        <v>20</v>
      </c>
      <c r="L30" s="17"/>
      <c r="M30" s="17" t="s">
        <v>244</v>
      </c>
      <c r="N30" s="17"/>
      <c r="O30" s="57"/>
    </row>
    <row r="31" spans="1:15" ht="71.25" customHeight="1">
      <c r="A31" s="121"/>
      <c r="B31" s="57">
        <v>63</v>
      </c>
      <c r="C31" s="9" t="s">
        <v>19</v>
      </c>
      <c r="D31" s="53" t="s">
        <v>1</v>
      </c>
      <c r="E31" s="53"/>
      <c r="F31" s="19" t="s">
        <v>199</v>
      </c>
      <c r="G31" s="14" t="s">
        <v>197</v>
      </c>
      <c r="H31" s="49"/>
      <c r="I31" s="17" t="s">
        <v>182</v>
      </c>
      <c r="J31" s="17" t="s">
        <v>332</v>
      </c>
      <c r="K31" s="17" t="s">
        <v>20</v>
      </c>
      <c r="L31" s="17"/>
      <c r="M31" s="17" t="s">
        <v>244</v>
      </c>
      <c r="N31" s="17"/>
      <c r="O31" s="57"/>
    </row>
    <row r="32" spans="1:15" ht="201.75" customHeight="1">
      <c r="A32" s="130">
        <v>203</v>
      </c>
      <c r="B32" s="57">
        <v>67</v>
      </c>
      <c r="C32" s="11" t="s">
        <v>174</v>
      </c>
      <c r="D32" s="31" t="s">
        <v>3</v>
      </c>
      <c r="E32" s="70" t="s">
        <v>20</v>
      </c>
      <c r="F32" s="36" t="s">
        <v>200</v>
      </c>
      <c r="G32" s="9" t="s">
        <v>203</v>
      </c>
      <c r="H32" s="49"/>
      <c r="I32" s="17" t="s">
        <v>182</v>
      </c>
      <c r="J32" s="17" t="s">
        <v>332</v>
      </c>
      <c r="K32" s="17" t="s">
        <v>20</v>
      </c>
      <c r="L32" s="17" t="s">
        <v>244</v>
      </c>
      <c r="M32" s="17"/>
      <c r="N32" s="17" t="s">
        <v>244</v>
      </c>
      <c r="O32" s="57"/>
    </row>
    <row r="33" spans="1:15" ht="80.25" customHeight="1">
      <c r="A33" s="121"/>
      <c r="B33" s="57">
        <v>68</v>
      </c>
      <c r="C33" s="9" t="s">
        <v>90</v>
      </c>
      <c r="D33" s="53" t="s">
        <v>2</v>
      </c>
      <c r="E33" s="53"/>
      <c r="F33" s="19" t="s">
        <v>201</v>
      </c>
      <c r="G33" s="14" t="s">
        <v>202</v>
      </c>
      <c r="H33" s="49"/>
      <c r="I33" s="17" t="s">
        <v>182</v>
      </c>
      <c r="J33" s="17" t="s">
        <v>332</v>
      </c>
      <c r="K33" s="17" t="s">
        <v>20</v>
      </c>
      <c r="L33" s="17"/>
      <c r="M33" s="17"/>
      <c r="N33" s="17" t="s">
        <v>245</v>
      </c>
      <c r="O33" s="57"/>
    </row>
    <row r="34" spans="1:15" ht="124.5" customHeight="1">
      <c r="A34" s="130">
        <v>209</v>
      </c>
      <c r="B34" s="57">
        <v>69</v>
      </c>
      <c r="C34" s="9" t="s">
        <v>91</v>
      </c>
      <c r="D34" s="53" t="s">
        <v>0</v>
      </c>
      <c r="E34" s="53"/>
      <c r="F34" s="19" t="s">
        <v>92</v>
      </c>
      <c r="G34" s="14" t="s">
        <v>246</v>
      </c>
      <c r="H34" s="49"/>
      <c r="I34" s="17" t="s">
        <v>182</v>
      </c>
      <c r="J34" s="17" t="s">
        <v>332</v>
      </c>
      <c r="K34" s="17" t="s">
        <v>20</v>
      </c>
      <c r="L34" s="17"/>
      <c r="M34" s="17" t="s">
        <v>245</v>
      </c>
      <c r="N34" s="17" t="s">
        <v>245</v>
      </c>
      <c r="O34" s="57"/>
    </row>
    <row r="35" spans="1:15" s="2" customFormat="1" ht="58.5" customHeight="1">
      <c r="A35" s="129"/>
      <c r="B35" s="46"/>
      <c r="C35" s="124" t="s">
        <v>28</v>
      </c>
      <c r="D35" s="124"/>
      <c r="E35" s="13">
        <f>COUNTIF(E36:E37,"x")</f>
        <v>0</v>
      </c>
      <c r="F35" s="48"/>
      <c r="G35" s="20"/>
      <c r="H35" s="17"/>
      <c r="I35" s="17"/>
      <c r="J35" s="17"/>
      <c r="K35" s="48" t="s">
        <v>68</v>
      </c>
      <c r="L35" s="17"/>
      <c r="M35" s="17"/>
      <c r="N35" s="17"/>
      <c r="O35" s="18"/>
    </row>
    <row r="36" spans="1:15" ht="168.75" customHeight="1">
      <c r="A36" s="130">
        <v>214</v>
      </c>
      <c r="B36" s="57">
        <v>71</v>
      </c>
      <c r="C36" s="9" t="s">
        <v>94</v>
      </c>
      <c r="D36" s="53" t="s">
        <v>0</v>
      </c>
      <c r="E36" s="53"/>
      <c r="F36" s="9" t="s">
        <v>14</v>
      </c>
      <c r="G36" s="10" t="s">
        <v>204</v>
      </c>
      <c r="H36" s="49" t="s">
        <v>93</v>
      </c>
      <c r="I36" s="17" t="s">
        <v>182</v>
      </c>
      <c r="J36" s="17" t="s">
        <v>332</v>
      </c>
      <c r="K36" s="17" t="s">
        <v>20</v>
      </c>
      <c r="L36" s="17"/>
      <c r="M36" s="17" t="s">
        <v>247</v>
      </c>
      <c r="N36" s="17"/>
      <c r="O36" s="57"/>
    </row>
    <row r="37" spans="1:15" ht="210.75" customHeight="1">
      <c r="A37" s="121"/>
      <c r="B37" s="57">
        <v>72</v>
      </c>
      <c r="C37" s="9" t="s">
        <v>49</v>
      </c>
      <c r="D37" s="53" t="s">
        <v>0</v>
      </c>
      <c r="E37" s="53"/>
      <c r="F37" s="27" t="s">
        <v>266</v>
      </c>
      <c r="G37" s="10" t="s">
        <v>300</v>
      </c>
      <c r="H37" s="49"/>
      <c r="I37" s="17" t="s">
        <v>182</v>
      </c>
      <c r="J37" s="17" t="s">
        <v>332</v>
      </c>
      <c r="K37" s="17" t="s">
        <v>20</v>
      </c>
      <c r="L37" s="17" t="s">
        <v>244</v>
      </c>
      <c r="M37" s="17" t="s">
        <v>244</v>
      </c>
      <c r="N37" s="17"/>
      <c r="O37" s="57"/>
    </row>
    <row r="38" spans="1:15" s="5" customFormat="1" ht="53.25" customHeight="1">
      <c r="A38" s="129"/>
      <c r="B38" s="57"/>
      <c r="C38" s="115" t="s">
        <v>16</v>
      </c>
      <c r="D38" s="115"/>
      <c r="E38" s="13">
        <v>10</v>
      </c>
      <c r="F38" s="6"/>
      <c r="G38" s="14"/>
      <c r="H38" s="49"/>
      <c r="I38" s="49"/>
      <c r="J38" s="71"/>
      <c r="K38" s="48" t="s">
        <v>68</v>
      </c>
      <c r="L38" s="17"/>
      <c r="M38" s="17"/>
      <c r="N38" s="17"/>
      <c r="O38" s="8"/>
    </row>
    <row r="39" spans="1:15" ht="42" customHeight="1">
      <c r="A39" s="129"/>
      <c r="B39" s="57"/>
      <c r="C39" s="115" t="s">
        <v>15</v>
      </c>
      <c r="D39" s="115"/>
      <c r="E39" s="13">
        <v>8</v>
      </c>
      <c r="F39" s="6"/>
      <c r="G39" s="14"/>
      <c r="H39" s="49"/>
      <c r="I39" s="49"/>
      <c r="J39" s="71"/>
      <c r="K39" s="48" t="s">
        <v>68</v>
      </c>
      <c r="L39" s="17"/>
      <c r="M39" s="17"/>
      <c r="N39" s="17"/>
      <c r="O39" s="8"/>
    </row>
    <row r="40" spans="1:15" ht="46.5" customHeight="1">
      <c r="A40" s="46"/>
      <c r="B40" s="57"/>
      <c r="C40" s="115" t="s">
        <v>4</v>
      </c>
      <c r="D40" s="115"/>
      <c r="E40" s="13">
        <v>7</v>
      </c>
      <c r="F40" s="6"/>
      <c r="G40" s="14"/>
      <c r="H40" s="49"/>
      <c r="I40" s="49"/>
      <c r="J40" s="71"/>
      <c r="K40" s="48" t="s">
        <v>68</v>
      </c>
      <c r="L40" s="17"/>
      <c r="M40" s="17"/>
      <c r="N40" s="17"/>
      <c r="O40" s="8"/>
    </row>
    <row r="41" spans="1:15" ht="195" customHeight="1">
      <c r="A41" s="54">
        <v>228</v>
      </c>
      <c r="B41" s="57">
        <v>74</v>
      </c>
      <c r="C41" s="9" t="s">
        <v>335</v>
      </c>
      <c r="D41" s="53" t="s">
        <v>0</v>
      </c>
      <c r="E41" s="53"/>
      <c r="F41" s="35" t="s">
        <v>267</v>
      </c>
      <c r="G41" s="27" t="s">
        <v>346</v>
      </c>
      <c r="H41" s="49"/>
      <c r="I41" s="17" t="s">
        <v>182</v>
      </c>
      <c r="J41" s="17" t="s">
        <v>332</v>
      </c>
      <c r="K41" s="17" t="s">
        <v>20</v>
      </c>
      <c r="L41" s="17" t="s">
        <v>240</v>
      </c>
      <c r="M41" s="17"/>
      <c r="N41" s="17"/>
      <c r="O41" s="57"/>
    </row>
    <row r="42" spans="1:15" ht="110.25" customHeight="1">
      <c r="A42" s="54">
        <v>229</v>
      </c>
      <c r="B42" s="57">
        <v>75</v>
      </c>
      <c r="C42" s="9" t="s">
        <v>95</v>
      </c>
      <c r="D42" s="53" t="s">
        <v>1</v>
      </c>
      <c r="E42" s="53"/>
      <c r="F42" s="35" t="s">
        <v>314</v>
      </c>
      <c r="G42" s="27" t="s">
        <v>315</v>
      </c>
      <c r="H42" s="49"/>
      <c r="I42" s="17" t="s">
        <v>182</v>
      </c>
      <c r="J42" s="17" t="s">
        <v>332</v>
      </c>
      <c r="K42" s="17" t="s">
        <v>20</v>
      </c>
      <c r="L42" s="17" t="s">
        <v>242</v>
      </c>
      <c r="M42" s="17" t="s">
        <v>242</v>
      </c>
      <c r="N42" s="17" t="s">
        <v>242</v>
      </c>
      <c r="O42" s="57"/>
    </row>
    <row r="43" spans="1:15" ht="51" customHeight="1">
      <c r="A43" s="54"/>
      <c r="B43" s="57"/>
      <c r="C43" s="115" t="s">
        <v>58</v>
      </c>
      <c r="D43" s="115"/>
      <c r="E43" s="13">
        <v>2</v>
      </c>
      <c r="F43" s="6"/>
      <c r="G43" s="14"/>
      <c r="H43" s="49"/>
      <c r="I43" s="49"/>
      <c r="J43" s="71"/>
      <c r="K43" s="48" t="s">
        <v>68</v>
      </c>
      <c r="L43" s="17"/>
      <c r="M43" s="17"/>
      <c r="N43" s="17"/>
      <c r="O43" s="8"/>
    </row>
    <row r="44" spans="1:15" ht="155.25" customHeight="1">
      <c r="A44" s="94"/>
      <c r="B44" s="92">
        <v>76</v>
      </c>
      <c r="C44" s="91" t="s">
        <v>21</v>
      </c>
      <c r="D44" s="91" t="s">
        <v>2</v>
      </c>
      <c r="E44" s="91"/>
      <c r="F44" s="91" t="s">
        <v>5</v>
      </c>
      <c r="G44" s="89" t="s">
        <v>334</v>
      </c>
      <c r="H44" s="101" t="s">
        <v>344</v>
      </c>
      <c r="I44" s="90" t="s">
        <v>182</v>
      </c>
      <c r="J44" s="95" t="s">
        <v>332</v>
      </c>
      <c r="K44" s="90" t="s">
        <v>20</v>
      </c>
      <c r="L44" s="17" t="s">
        <v>242</v>
      </c>
      <c r="M44" s="17" t="s">
        <v>242</v>
      </c>
      <c r="N44" s="17" t="s">
        <v>242</v>
      </c>
      <c r="O44" s="10"/>
    </row>
    <row r="45" spans="1:15" ht="25.5" customHeight="1">
      <c r="A45" s="54"/>
      <c r="B45" s="57"/>
      <c r="C45" s="115" t="s">
        <v>6</v>
      </c>
      <c r="D45" s="115"/>
      <c r="E45" s="13">
        <f>COUNTIF(E46:E46,"x")</f>
        <v>1</v>
      </c>
      <c r="F45" s="6"/>
      <c r="G45" s="14"/>
      <c r="H45" s="49"/>
      <c r="I45" s="49"/>
      <c r="J45" s="71"/>
      <c r="K45" s="48" t="s">
        <v>68</v>
      </c>
      <c r="L45" s="17"/>
      <c r="M45" s="17"/>
      <c r="N45" s="17"/>
      <c r="O45" s="8"/>
    </row>
    <row r="46" spans="1:15" ht="174.75" customHeight="1">
      <c r="A46" s="130">
        <v>244</v>
      </c>
      <c r="B46" s="33">
        <v>80</v>
      </c>
      <c r="C46" s="32" t="s">
        <v>316</v>
      </c>
      <c r="D46" s="31" t="s">
        <v>66</v>
      </c>
      <c r="E46" s="72" t="s">
        <v>20</v>
      </c>
      <c r="F46" s="37" t="s">
        <v>206</v>
      </c>
      <c r="G46" s="20" t="s">
        <v>205</v>
      </c>
      <c r="H46" s="49"/>
      <c r="I46" s="17" t="s">
        <v>182</v>
      </c>
      <c r="J46" s="17" t="s">
        <v>332</v>
      </c>
      <c r="K46" s="17" t="s">
        <v>20</v>
      </c>
      <c r="L46" s="17"/>
      <c r="M46" s="17" t="s">
        <v>245</v>
      </c>
      <c r="N46" s="17"/>
      <c r="O46" s="57"/>
    </row>
    <row r="47" spans="1:15" ht="31.5" customHeight="1">
      <c r="A47" s="129"/>
      <c r="B47" s="7"/>
      <c r="C47" s="115" t="s">
        <v>7</v>
      </c>
      <c r="D47" s="115"/>
      <c r="E47" s="12">
        <f>COUNTIF(E48:E48,"x")</f>
        <v>0</v>
      </c>
      <c r="F47" s="49"/>
      <c r="G47" s="14"/>
      <c r="H47" s="49"/>
      <c r="I47" s="49"/>
      <c r="J47" s="71"/>
      <c r="K47" s="48" t="s">
        <v>68</v>
      </c>
      <c r="L47" s="17"/>
      <c r="M47" s="17"/>
      <c r="N47" s="17"/>
      <c r="O47" s="8"/>
    </row>
    <row r="48" spans="1:15" ht="163.5" customHeight="1">
      <c r="A48" s="121"/>
      <c r="B48" s="57">
        <v>88</v>
      </c>
      <c r="C48" s="9" t="s">
        <v>96</v>
      </c>
      <c r="D48" s="53" t="s">
        <v>2</v>
      </c>
      <c r="E48" s="53"/>
      <c r="F48" s="35" t="s">
        <v>207</v>
      </c>
      <c r="G48" s="19" t="s">
        <v>208</v>
      </c>
      <c r="H48" s="49"/>
      <c r="I48" s="17" t="s">
        <v>182</v>
      </c>
      <c r="J48" s="17" t="s">
        <v>332</v>
      </c>
      <c r="K48" s="17" t="s">
        <v>20</v>
      </c>
      <c r="L48" s="17" t="s">
        <v>241</v>
      </c>
      <c r="M48" s="17" t="s">
        <v>241</v>
      </c>
      <c r="N48" s="17" t="s">
        <v>241</v>
      </c>
      <c r="O48" s="57"/>
    </row>
    <row r="49" spans="1:15" ht="29.25" customHeight="1">
      <c r="A49" s="46"/>
      <c r="B49" s="7"/>
      <c r="C49" s="115" t="s">
        <v>317</v>
      </c>
      <c r="D49" s="115"/>
      <c r="E49" s="13">
        <v>0</v>
      </c>
      <c r="F49" s="6"/>
      <c r="G49" s="14"/>
      <c r="H49" s="49"/>
      <c r="I49" s="49"/>
      <c r="J49" s="71"/>
      <c r="K49" s="48" t="s">
        <v>68</v>
      </c>
      <c r="L49" s="17"/>
      <c r="M49" s="17"/>
      <c r="N49" s="17"/>
      <c r="O49" s="8"/>
    </row>
    <row r="50" spans="1:15" ht="28.5" customHeight="1">
      <c r="A50" s="46"/>
      <c r="B50" s="7"/>
      <c r="C50" s="115" t="s">
        <v>52</v>
      </c>
      <c r="D50" s="115"/>
      <c r="E50" s="13">
        <v>0</v>
      </c>
      <c r="F50" s="6"/>
      <c r="G50" s="14"/>
      <c r="H50" s="49"/>
      <c r="I50" s="49"/>
      <c r="J50" s="71"/>
      <c r="K50" s="48" t="s">
        <v>68</v>
      </c>
      <c r="L50" s="17"/>
      <c r="M50" s="17"/>
      <c r="N50" s="17"/>
      <c r="O50" s="8"/>
    </row>
    <row r="51" spans="1:15" ht="96" customHeight="1">
      <c r="A51" s="121"/>
      <c r="B51" s="57">
        <v>90</v>
      </c>
      <c r="C51" s="9" t="s">
        <v>97</v>
      </c>
      <c r="D51" s="53" t="s">
        <v>2</v>
      </c>
      <c r="E51" s="53"/>
      <c r="F51" s="35" t="s">
        <v>98</v>
      </c>
      <c r="G51" s="27" t="s">
        <v>209</v>
      </c>
      <c r="H51" s="49"/>
      <c r="I51" s="17" t="s">
        <v>182</v>
      </c>
      <c r="J51" s="17" t="s">
        <v>330</v>
      </c>
      <c r="K51" s="17" t="s">
        <v>20</v>
      </c>
      <c r="L51" s="17" t="s">
        <v>241</v>
      </c>
      <c r="M51" s="17" t="s">
        <v>241</v>
      </c>
      <c r="N51" s="17" t="s">
        <v>241</v>
      </c>
      <c r="O51" s="8"/>
    </row>
    <row r="52" spans="1:15" ht="34.5" customHeight="1">
      <c r="A52" s="22"/>
      <c r="B52" s="7"/>
      <c r="C52" s="115" t="s">
        <v>8</v>
      </c>
      <c r="D52" s="115"/>
      <c r="E52" s="13">
        <v>0</v>
      </c>
      <c r="F52" s="6"/>
      <c r="G52" s="14"/>
      <c r="H52" s="49"/>
      <c r="I52" s="49"/>
      <c r="J52" s="71"/>
      <c r="K52" s="48" t="s">
        <v>68</v>
      </c>
      <c r="L52" s="17"/>
      <c r="M52" s="17"/>
      <c r="N52" s="17"/>
      <c r="O52" s="8"/>
    </row>
    <row r="53" spans="1:15" ht="252" customHeight="1">
      <c r="A53" s="121"/>
      <c r="B53" s="57">
        <v>93</v>
      </c>
      <c r="C53" s="9" t="s">
        <v>99</v>
      </c>
      <c r="D53" s="53" t="s">
        <v>2</v>
      </c>
      <c r="E53" s="53"/>
      <c r="F53" s="9" t="s">
        <v>100</v>
      </c>
      <c r="G53" s="20" t="s">
        <v>210</v>
      </c>
      <c r="H53" s="49"/>
      <c r="I53" s="17" t="s">
        <v>182</v>
      </c>
      <c r="J53" s="17" t="s">
        <v>330</v>
      </c>
      <c r="K53" s="17" t="s">
        <v>20</v>
      </c>
      <c r="L53" s="17" t="s">
        <v>241</v>
      </c>
      <c r="M53" s="17" t="s">
        <v>241</v>
      </c>
      <c r="N53" s="17" t="s">
        <v>241</v>
      </c>
      <c r="O53" s="57"/>
    </row>
    <row r="54" spans="1:15" ht="23.25" hidden="1" customHeight="1">
      <c r="A54" s="46"/>
      <c r="B54" s="7"/>
      <c r="C54" s="115" t="s">
        <v>9</v>
      </c>
      <c r="D54" s="115"/>
      <c r="E54" s="6" t="e">
        <f>COUNTIF(#REF!,"x")</f>
        <v>#REF!</v>
      </c>
      <c r="F54" s="6"/>
      <c r="G54" s="14"/>
      <c r="H54" s="49"/>
      <c r="I54" s="17"/>
      <c r="J54" s="17"/>
      <c r="K54" s="48"/>
      <c r="L54" s="17"/>
      <c r="M54" s="17"/>
      <c r="N54" s="17"/>
      <c r="O54" s="8"/>
    </row>
    <row r="55" spans="1:15" ht="23.25" hidden="1" customHeight="1">
      <c r="A55" s="129"/>
      <c r="B55" s="57"/>
      <c r="C55" s="115" t="s">
        <v>10</v>
      </c>
      <c r="D55" s="115"/>
      <c r="E55" s="13" t="e">
        <f>COUNTIF(#REF!,"x")</f>
        <v>#REF!</v>
      </c>
      <c r="F55" s="6"/>
      <c r="G55" s="14"/>
      <c r="H55" s="49"/>
      <c r="I55" s="49"/>
      <c r="J55" s="71"/>
      <c r="K55" s="48"/>
      <c r="L55" s="17"/>
      <c r="M55" s="17"/>
      <c r="N55" s="17"/>
      <c r="O55" s="8"/>
    </row>
    <row r="56" spans="1:15" ht="25.5" hidden="1" customHeight="1">
      <c r="A56" s="129"/>
      <c r="B56" s="7"/>
      <c r="C56" s="115" t="s">
        <v>22</v>
      </c>
      <c r="D56" s="115"/>
      <c r="E56" s="13">
        <f ca="1">SUM(E56:E56)</f>
        <v>0</v>
      </c>
      <c r="F56" s="6"/>
      <c r="G56" s="14"/>
      <c r="H56" s="49"/>
      <c r="I56" s="49"/>
      <c r="J56" s="71"/>
      <c r="K56" s="48"/>
      <c r="L56" s="17"/>
      <c r="M56" s="17"/>
      <c r="N56" s="17"/>
      <c r="O56" s="8"/>
    </row>
    <row r="57" spans="1:15" ht="21" hidden="1" customHeight="1">
      <c r="A57" s="129"/>
      <c r="B57" s="7"/>
      <c r="C57" s="115" t="s">
        <v>11</v>
      </c>
      <c r="D57" s="115"/>
      <c r="E57" s="13" t="e">
        <f>E58+E59+E60+E61+E62+E63</f>
        <v>#REF!</v>
      </c>
      <c r="F57" s="6"/>
      <c r="G57" s="14"/>
      <c r="H57" s="49"/>
      <c r="I57" s="49"/>
      <c r="J57" s="71"/>
      <c r="K57" s="48"/>
      <c r="L57" s="17"/>
      <c r="M57" s="17"/>
      <c r="N57" s="17"/>
      <c r="O57" s="8"/>
    </row>
    <row r="58" spans="1:15" ht="19.5" hidden="1" customHeight="1">
      <c r="A58" s="129"/>
      <c r="B58" s="7"/>
      <c r="C58" s="115" t="s">
        <v>53</v>
      </c>
      <c r="D58" s="115"/>
      <c r="E58" s="13" t="e">
        <f>COUNTIF(#REF!,"x")</f>
        <v>#REF!</v>
      </c>
      <c r="F58" s="6"/>
      <c r="G58" s="14"/>
      <c r="H58" s="49"/>
      <c r="I58" s="49"/>
      <c r="J58" s="71"/>
      <c r="K58" s="48"/>
      <c r="L58" s="17"/>
      <c r="M58" s="17"/>
      <c r="N58" s="17"/>
      <c r="O58" s="8"/>
    </row>
    <row r="59" spans="1:15" ht="23.25" hidden="1" customHeight="1">
      <c r="A59" s="46"/>
      <c r="B59" s="7"/>
      <c r="C59" s="115" t="s">
        <v>29</v>
      </c>
      <c r="D59" s="115"/>
      <c r="E59" s="13" t="e">
        <f>COUNTIF(#REF!,"x")</f>
        <v>#REF!</v>
      </c>
      <c r="F59" s="6"/>
      <c r="G59" s="52"/>
      <c r="H59" s="49"/>
      <c r="I59" s="49"/>
      <c r="J59" s="71"/>
      <c r="K59" s="48"/>
      <c r="L59" s="17"/>
      <c r="M59" s="17"/>
      <c r="N59" s="17"/>
      <c r="O59" s="8"/>
    </row>
    <row r="60" spans="1:15" ht="30" hidden="1" customHeight="1">
      <c r="A60" s="22"/>
      <c r="B60" s="7"/>
      <c r="C60" s="115" t="s">
        <v>30</v>
      </c>
      <c r="D60" s="115"/>
      <c r="E60" s="13" t="e">
        <f>COUNTIF(#REF!,"x")</f>
        <v>#REF!</v>
      </c>
      <c r="F60" s="6"/>
      <c r="G60" s="52"/>
      <c r="H60" s="49"/>
      <c r="I60" s="49"/>
      <c r="J60" s="71"/>
      <c r="K60" s="48"/>
      <c r="L60" s="17"/>
      <c r="M60" s="17"/>
      <c r="N60" s="17"/>
      <c r="O60" s="8"/>
    </row>
    <row r="61" spans="1:15" ht="33.75" hidden="1" customHeight="1">
      <c r="A61" s="22"/>
      <c r="B61" s="7"/>
      <c r="C61" s="115" t="s">
        <v>31</v>
      </c>
      <c r="D61" s="115"/>
      <c r="E61" s="12" t="e">
        <f>COUNTIF(#REF!,"x")</f>
        <v>#REF!</v>
      </c>
      <c r="F61" s="49"/>
      <c r="G61" s="52"/>
      <c r="H61" s="49"/>
      <c r="I61" s="49"/>
      <c r="J61" s="71"/>
      <c r="K61" s="48"/>
      <c r="L61" s="17"/>
      <c r="M61" s="17"/>
      <c r="N61" s="17"/>
      <c r="O61" s="8"/>
    </row>
    <row r="62" spans="1:15" ht="40.5" hidden="1" customHeight="1">
      <c r="A62" s="46"/>
      <c r="B62" s="57"/>
      <c r="C62" s="115" t="s">
        <v>54</v>
      </c>
      <c r="D62" s="115"/>
      <c r="E62" s="12" t="e">
        <f>COUNTIF(#REF!,"x")</f>
        <v>#REF!</v>
      </c>
      <c r="F62" s="49"/>
      <c r="G62" s="10"/>
      <c r="H62" s="49"/>
      <c r="I62" s="49"/>
      <c r="J62" s="71"/>
      <c r="K62" s="48"/>
      <c r="L62" s="17"/>
      <c r="M62" s="17"/>
      <c r="N62" s="17"/>
      <c r="O62" s="8"/>
    </row>
    <row r="63" spans="1:15" ht="64.5" customHeight="1">
      <c r="A63" s="22"/>
      <c r="B63" s="7"/>
      <c r="C63" s="115" t="s">
        <v>298</v>
      </c>
      <c r="D63" s="115"/>
      <c r="E63" s="13">
        <f>COUNTIF(E64:E64,"x")</f>
        <v>0</v>
      </c>
      <c r="F63" s="6"/>
      <c r="G63" s="10"/>
      <c r="H63" s="49"/>
      <c r="I63" s="49"/>
      <c r="J63" s="71"/>
      <c r="K63" s="48" t="s">
        <v>68</v>
      </c>
      <c r="L63" s="17"/>
      <c r="M63" s="17"/>
      <c r="N63" s="17"/>
      <c r="O63" s="8"/>
    </row>
    <row r="64" spans="1:15" ht="75" customHeight="1">
      <c r="A64" s="46">
        <v>354</v>
      </c>
      <c r="B64" s="108">
        <v>114</v>
      </c>
      <c r="C64" s="110" t="s">
        <v>101</v>
      </c>
      <c r="D64" s="110" t="s">
        <v>2</v>
      </c>
      <c r="E64" s="110"/>
      <c r="F64" s="116" t="s">
        <v>102</v>
      </c>
      <c r="G64" s="27" t="s">
        <v>318</v>
      </c>
      <c r="H64" s="118" t="s">
        <v>163</v>
      </c>
      <c r="I64" s="102" t="s">
        <v>182</v>
      </c>
      <c r="J64" s="95" t="s">
        <v>331</v>
      </c>
      <c r="K64" s="17" t="s">
        <v>20</v>
      </c>
      <c r="L64" s="17"/>
      <c r="M64" s="17" t="s">
        <v>240</v>
      </c>
      <c r="N64" s="17"/>
      <c r="O64" s="57"/>
    </row>
    <row r="65" spans="1:15" s="80" customFormat="1" ht="75" customHeight="1">
      <c r="A65" s="81"/>
      <c r="B65" s="109"/>
      <c r="C65" s="111"/>
      <c r="D65" s="111"/>
      <c r="E65" s="111"/>
      <c r="F65" s="117"/>
      <c r="G65" s="27" t="s">
        <v>319</v>
      </c>
      <c r="H65" s="119"/>
      <c r="I65" s="104"/>
      <c r="J65" s="100" t="s">
        <v>331</v>
      </c>
      <c r="K65" s="17" t="s">
        <v>20</v>
      </c>
      <c r="L65" s="17"/>
      <c r="M65" s="17"/>
      <c r="N65" s="17" t="s">
        <v>240</v>
      </c>
      <c r="O65" s="82"/>
    </row>
    <row r="66" spans="1:15" ht="36.75" customHeight="1">
      <c r="A66" s="22"/>
      <c r="B66" s="7"/>
      <c r="C66" s="115" t="s">
        <v>12</v>
      </c>
      <c r="D66" s="115"/>
      <c r="E66" s="56">
        <v>1</v>
      </c>
      <c r="F66" s="7"/>
      <c r="G66" s="10"/>
      <c r="H66" s="49"/>
      <c r="I66" s="49"/>
      <c r="J66" s="71"/>
      <c r="K66" s="48" t="s">
        <v>68</v>
      </c>
      <c r="L66" s="17"/>
      <c r="M66" s="17"/>
      <c r="N66" s="17"/>
      <c r="O66" s="8"/>
    </row>
    <row r="67" spans="1:15" ht="74.25" customHeight="1">
      <c r="A67" s="22"/>
      <c r="B67" s="7"/>
      <c r="C67" s="115" t="s">
        <v>336</v>
      </c>
      <c r="D67" s="115"/>
      <c r="E67" s="13">
        <f>COUNTIF(E68:E68,"x")</f>
        <v>0</v>
      </c>
      <c r="F67" s="6"/>
      <c r="G67" s="10"/>
      <c r="H67" s="49"/>
      <c r="I67" s="49"/>
      <c r="J67" s="71"/>
      <c r="K67" s="48" t="s">
        <v>68</v>
      </c>
      <c r="L67" s="17"/>
      <c r="M67" s="17"/>
      <c r="N67" s="17"/>
      <c r="O67" s="8"/>
    </row>
    <row r="68" spans="1:15" ht="88.5" customHeight="1">
      <c r="A68" s="54">
        <v>361</v>
      </c>
      <c r="B68" s="57">
        <v>116</v>
      </c>
      <c r="C68" s="9" t="s">
        <v>103</v>
      </c>
      <c r="D68" s="53" t="s">
        <v>2</v>
      </c>
      <c r="E68" s="53"/>
      <c r="F68" s="35" t="s">
        <v>104</v>
      </c>
      <c r="G68" s="29" t="s">
        <v>248</v>
      </c>
      <c r="H68" s="49"/>
      <c r="I68" s="17" t="s">
        <v>182</v>
      </c>
      <c r="J68" s="17" t="s">
        <v>331</v>
      </c>
      <c r="K68" s="17" t="s">
        <v>20</v>
      </c>
      <c r="L68" s="17"/>
      <c r="M68" s="17" t="s">
        <v>241</v>
      </c>
      <c r="N68" s="17" t="s">
        <v>241</v>
      </c>
      <c r="O68" s="57"/>
    </row>
    <row r="69" spans="1:15" ht="46.5" customHeight="1">
      <c r="A69" s="22"/>
      <c r="B69" s="7"/>
      <c r="C69" s="115" t="s">
        <v>337</v>
      </c>
      <c r="D69" s="115"/>
      <c r="E69" s="13">
        <v>1</v>
      </c>
      <c r="F69" s="6"/>
      <c r="G69" s="51"/>
      <c r="H69" s="49"/>
      <c r="I69" s="49"/>
      <c r="J69" s="71"/>
      <c r="K69" s="48" t="s">
        <v>68</v>
      </c>
      <c r="L69" s="17"/>
      <c r="M69" s="17"/>
      <c r="N69" s="17"/>
      <c r="O69" s="8"/>
    </row>
    <row r="70" spans="1:15" s="88" customFormat="1" ht="67.5" customHeight="1">
      <c r="A70" s="87"/>
      <c r="B70" s="108">
        <v>121</v>
      </c>
      <c r="C70" s="110" t="s">
        <v>105</v>
      </c>
      <c r="D70" s="110" t="s">
        <v>2</v>
      </c>
      <c r="E70" s="112"/>
      <c r="F70" s="110" t="s">
        <v>106</v>
      </c>
      <c r="G70" s="38" t="s">
        <v>333</v>
      </c>
      <c r="H70" s="71"/>
      <c r="I70" s="17" t="s">
        <v>182</v>
      </c>
      <c r="J70" s="17" t="s">
        <v>332</v>
      </c>
      <c r="K70" s="48" t="s">
        <v>20</v>
      </c>
      <c r="L70" s="17" t="s">
        <v>247</v>
      </c>
      <c r="M70" s="17"/>
      <c r="N70" s="17"/>
      <c r="O70" s="8"/>
    </row>
    <row r="71" spans="1:15" ht="234.75" customHeight="1">
      <c r="A71" s="121"/>
      <c r="B71" s="109"/>
      <c r="C71" s="111"/>
      <c r="D71" s="111"/>
      <c r="E71" s="113"/>
      <c r="F71" s="111"/>
      <c r="G71" s="21" t="s">
        <v>309</v>
      </c>
      <c r="H71" s="71" t="s">
        <v>338</v>
      </c>
      <c r="I71" s="17" t="s">
        <v>182</v>
      </c>
      <c r="J71" s="17" t="s">
        <v>331</v>
      </c>
      <c r="K71" s="17" t="s">
        <v>20</v>
      </c>
      <c r="L71" s="17" t="s">
        <v>249</v>
      </c>
      <c r="M71" s="17"/>
      <c r="N71" s="17"/>
      <c r="O71" s="57"/>
    </row>
    <row r="72" spans="1:15" s="5" customFormat="1" ht="48" customHeight="1">
      <c r="A72" s="22"/>
      <c r="B72" s="7"/>
      <c r="C72" s="115" t="s">
        <v>17</v>
      </c>
      <c r="D72" s="115"/>
      <c r="E72" s="6">
        <f>E73+E79+E88</f>
        <v>0</v>
      </c>
      <c r="F72" s="6"/>
      <c r="G72" s="10"/>
      <c r="H72" s="49"/>
      <c r="I72" s="49"/>
      <c r="J72" s="71"/>
      <c r="K72" s="48" t="s">
        <v>68</v>
      </c>
      <c r="L72" s="17"/>
      <c r="M72" s="17"/>
      <c r="N72" s="17"/>
      <c r="O72" s="8"/>
    </row>
    <row r="73" spans="1:15" ht="32.25" customHeight="1">
      <c r="A73" s="22"/>
      <c r="B73" s="7"/>
      <c r="C73" s="115" t="s">
        <v>32</v>
      </c>
      <c r="D73" s="115"/>
      <c r="E73" s="6">
        <f>COUNTIF(E74:E77,"x")</f>
        <v>0</v>
      </c>
      <c r="F73" s="6"/>
      <c r="G73" s="10"/>
      <c r="H73" s="49"/>
      <c r="I73" s="49"/>
      <c r="J73" s="71"/>
      <c r="K73" s="48" t="s">
        <v>68</v>
      </c>
      <c r="L73" s="17"/>
      <c r="M73" s="17"/>
      <c r="N73" s="17"/>
      <c r="O73" s="8"/>
    </row>
    <row r="74" spans="1:15" ht="193.5" customHeight="1">
      <c r="A74" s="121"/>
      <c r="B74" s="57">
        <v>126</v>
      </c>
      <c r="C74" s="9" t="s">
        <v>107</v>
      </c>
      <c r="D74" s="53" t="s">
        <v>2</v>
      </c>
      <c r="E74" s="53"/>
      <c r="F74" s="35" t="s">
        <v>108</v>
      </c>
      <c r="G74" s="40" t="s">
        <v>211</v>
      </c>
      <c r="H74" s="49"/>
      <c r="I74" s="17" t="s">
        <v>182</v>
      </c>
      <c r="J74" s="17" t="s">
        <v>331</v>
      </c>
      <c r="K74" s="17" t="s">
        <v>20</v>
      </c>
      <c r="L74" s="17" t="s">
        <v>250</v>
      </c>
      <c r="M74" s="17" t="s">
        <v>250</v>
      </c>
      <c r="N74" s="17" t="s">
        <v>250</v>
      </c>
      <c r="O74" s="57"/>
    </row>
    <row r="75" spans="1:15" ht="76.5" customHeight="1">
      <c r="A75" s="129"/>
      <c r="B75" s="57">
        <v>127</v>
      </c>
      <c r="C75" s="9" t="s">
        <v>109</v>
      </c>
      <c r="D75" s="53" t="s">
        <v>2</v>
      </c>
      <c r="E75" s="53"/>
      <c r="F75" s="9" t="s">
        <v>110</v>
      </c>
      <c r="G75" s="14" t="s">
        <v>212</v>
      </c>
      <c r="H75" s="49"/>
      <c r="I75" s="17" t="s">
        <v>229</v>
      </c>
      <c r="J75" s="17" t="s">
        <v>332</v>
      </c>
      <c r="K75" s="17" t="s">
        <v>20</v>
      </c>
      <c r="L75" s="17" t="s">
        <v>242</v>
      </c>
      <c r="M75" s="17" t="s">
        <v>242</v>
      </c>
      <c r="N75" s="17" t="s">
        <v>242</v>
      </c>
      <c r="O75" s="57"/>
    </row>
    <row r="76" spans="1:15" ht="96" customHeight="1">
      <c r="A76" s="121"/>
      <c r="B76" s="57">
        <v>128</v>
      </c>
      <c r="C76" s="9" t="s">
        <v>50</v>
      </c>
      <c r="D76" s="9" t="s">
        <v>2</v>
      </c>
      <c r="E76" s="53"/>
      <c r="F76" s="9" t="s">
        <v>111</v>
      </c>
      <c r="G76" s="14" t="s">
        <v>306</v>
      </c>
      <c r="H76" s="49"/>
      <c r="I76" s="17" t="s">
        <v>182</v>
      </c>
      <c r="J76" s="17" t="s">
        <v>332</v>
      </c>
      <c r="K76" s="17" t="s">
        <v>20</v>
      </c>
      <c r="L76" s="17" t="s">
        <v>247</v>
      </c>
      <c r="M76" s="17" t="s">
        <v>251</v>
      </c>
      <c r="N76" s="17" t="s">
        <v>251</v>
      </c>
      <c r="O76" s="57"/>
    </row>
    <row r="77" spans="1:15" ht="105.75" customHeight="1">
      <c r="A77" s="121"/>
      <c r="B77" s="57">
        <v>129</v>
      </c>
      <c r="C77" s="9" t="s">
        <v>51</v>
      </c>
      <c r="D77" s="9" t="s">
        <v>2</v>
      </c>
      <c r="E77" s="53"/>
      <c r="F77" s="9" t="s">
        <v>175</v>
      </c>
      <c r="G77" s="9" t="s">
        <v>175</v>
      </c>
      <c r="H77" s="49"/>
      <c r="I77" s="17" t="s">
        <v>182</v>
      </c>
      <c r="J77" s="17" t="s">
        <v>332</v>
      </c>
      <c r="K77" s="17" t="s">
        <v>20</v>
      </c>
      <c r="L77" s="17"/>
      <c r="M77" s="17" t="s">
        <v>247</v>
      </c>
      <c r="N77" s="17" t="s">
        <v>247</v>
      </c>
      <c r="O77" s="57"/>
    </row>
    <row r="78" spans="1:15" ht="99.75" customHeight="1">
      <c r="A78" s="121"/>
      <c r="B78" s="57">
        <v>131</v>
      </c>
      <c r="C78" s="9" t="s">
        <v>112</v>
      </c>
      <c r="D78" s="53" t="s">
        <v>0</v>
      </c>
      <c r="E78" s="53"/>
      <c r="F78" s="9" t="s">
        <v>113</v>
      </c>
      <c r="G78" s="14" t="s">
        <v>176</v>
      </c>
      <c r="H78" s="49"/>
      <c r="I78" s="17" t="s">
        <v>182</v>
      </c>
      <c r="J78" s="17" t="s">
        <v>330</v>
      </c>
      <c r="K78" s="17" t="s">
        <v>20</v>
      </c>
      <c r="L78" s="17" t="s">
        <v>241</v>
      </c>
      <c r="M78" s="17" t="s">
        <v>241</v>
      </c>
      <c r="N78" s="17" t="s">
        <v>241</v>
      </c>
      <c r="O78" s="57"/>
    </row>
    <row r="79" spans="1:15" ht="49.5" customHeight="1">
      <c r="A79" s="46"/>
      <c r="B79" s="7"/>
      <c r="C79" s="115" t="s">
        <v>33</v>
      </c>
      <c r="D79" s="115"/>
      <c r="E79" s="13">
        <f>COUNTIF(E80:E87,"x")</f>
        <v>0</v>
      </c>
      <c r="F79" s="6"/>
      <c r="G79" s="52"/>
      <c r="H79" s="49"/>
      <c r="I79" s="49"/>
      <c r="J79" s="71"/>
      <c r="K79" s="48" t="s">
        <v>68</v>
      </c>
      <c r="L79" s="17"/>
      <c r="M79" s="17"/>
      <c r="N79" s="17"/>
      <c r="O79" s="8"/>
    </row>
    <row r="80" spans="1:15" ht="142.5" customHeight="1">
      <c r="A80" s="121"/>
      <c r="B80" s="57">
        <v>134</v>
      </c>
      <c r="C80" s="9" t="s">
        <v>114</v>
      </c>
      <c r="D80" s="53" t="s">
        <v>2</v>
      </c>
      <c r="E80" s="53"/>
      <c r="F80" s="35" t="s">
        <v>115</v>
      </c>
      <c r="G80" s="19" t="s">
        <v>213</v>
      </c>
      <c r="H80" s="49"/>
      <c r="I80" s="17" t="s">
        <v>182</v>
      </c>
      <c r="J80" s="17" t="s">
        <v>331</v>
      </c>
      <c r="K80" s="17" t="s">
        <v>20</v>
      </c>
      <c r="L80" s="17" t="s">
        <v>250</v>
      </c>
      <c r="M80" s="17" t="s">
        <v>250</v>
      </c>
      <c r="N80" s="17" t="s">
        <v>250</v>
      </c>
      <c r="O80" s="57"/>
    </row>
    <row r="81" spans="1:15" ht="34.5" customHeight="1">
      <c r="A81" s="121"/>
      <c r="B81" s="108">
        <v>137</v>
      </c>
      <c r="C81" s="110" t="s">
        <v>57</v>
      </c>
      <c r="D81" s="110" t="s">
        <v>0</v>
      </c>
      <c r="E81" s="110"/>
      <c r="F81" s="110" t="s">
        <v>63</v>
      </c>
      <c r="G81" s="14" t="s">
        <v>252</v>
      </c>
      <c r="H81" s="59"/>
      <c r="I81" s="17" t="s">
        <v>182</v>
      </c>
      <c r="J81" s="17" t="s">
        <v>332</v>
      </c>
      <c r="K81" s="17" t="s">
        <v>20</v>
      </c>
      <c r="L81" s="17" t="s">
        <v>240</v>
      </c>
      <c r="M81" s="17"/>
      <c r="N81" s="17"/>
      <c r="O81" s="60"/>
    </row>
    <row r="82" spans="1:15" ht="39" customHeight="1">
      <c r="A82" s="121"/>
      <c r="B82" s="120"/>
      <c r="C82" s="114"/>
      <c r="D82" s="114"/>
      <c r="E82" s="114"/>
      <c r="F82" s="114"/>
      <c r="G82" s="14" t="s">
        <v>299</v>
      </c>
      <c r="H82" s="59"/>
      <c r="I82" s="17" t="s">
        <v>182</v>
      </c>
      <c r="J82" s="17" t="s">
        <v>332</v>
      </c>
      <c r="K82" s="17" t="s">
        <v>20</v>
      </c>
      <c r="L82" s="17"/>
      <c r="M82" s="17"/>
      <c r="N82" s="17" t="s">
        <v>240</v>
      </c>
      <c r="O82" s="60"/>
    </row>
    <row r="83" spans="1:15" ht="134.25" customHeight="1">
      <c r="A83" s="121"/>
      <c r="B83" s="109"/>
      <c r="C83" s="111"/>
      <c r="D83" s="111"/>
      <c r="E83" s="111"/>
      <c r="F83" s="111"/>
      <c r="G83" s="14" t="s">
        <v>307</v>
      </c>
      <c r="H83" s="71" t="s">
        <v>339</v>
      </c>
      <c r="I83" s="17" t="s">
        <v>182</v>
      </c>
      <c r="J83" s="17" t="s">
        <v>332</v>
      </c>
      <c r="K83" s="17" t="s">
        <v>20</v>
      </c>
      <c r="L83" s="17" t="s">
        <v>247</v>
      </c>
      <c r="M83" s="17" t="s">
        <v>247</v>
      </c>
      <c r="N83" s="17" t="s">
        <v>247</v>
      </c>
      <c r="O83" s="57"/>
    </row>
    <row r="84" spans="1:15" ht="54" customHeight="1">
      <c r="A84" s="129"/>
      <c r="B84" s="108">
        <v>138</v>
      </c>
      <c r="C84" s="110" t="s">
        <v>116</v>
      </c>
      <c r="D84" s="110" t="s">
        <v>0</v>
      </c>
      <c r="E84" s="110"/>
      <c r="F84" s="110" t="s">
        <v>177</v>
      </c>
      <c r="G84" s="14" t="s">
        <v>305</v>
      </c>
      <c r="H84" s="59"/>
      <c r="I84" s="17" t="s">
        <v>182</v>
      </c>
      <c r="J84" s="17" t="s">
        <v>332</v>
      </c>
      <c r="K84" s="17" t="s">
        <v>20</v>
      </c>
      <c r="L84" s="17"/>
      <c r="M84" s="17" t="s">
        <v>240</v>
      </c>
      <c r="N84" s="17"/>
      <c r="O84" s="60"/>
    </row>
    <row r="85" spans="1:15" ht="117" customHeight="1">
      <c r="A85" s="73"/>
      <c r="B85" s="109"/>
      <c r="C85" s="111"/>
      <c r="D85" s="111"/>
      <c r="E85" s="111"/>
      <c r="F85" s="111"/>
      <c r="G85" s="14" t="s">
        <v>308</v>
      </c>
      <c r="H85" s="71" t="s">
        <v>340</v>
      </c>
      <c r="I85" s="17" t="s">
        <v>182</v>
      </c>
      <c r="J85" s="17" t="s">
        <v>332</v>
      </c>
      <c r="K85" s="17" t="s">
        <v>20</v>
      </c>
      <c r="L85" s="17" t="s">
        <v>251</v>
      </c>
      <c r="M85" s="17" t="s">
        <v>251</v>
      </c>
      <c r="N85" s="17" t="s">
        <v>251</v>
      </c>
      <c r="O85" s="57"/>
    </row>
    <row r="86" spans="1:15" ht="72.75" customHeight="1">
      <c r="A86" s="121"/>
      <c r="B86" s="57">
        <v>139</v>
      </c>
      <c r="C86" s="38" t="s">
        <v>117</v>
      </c>
      <c r="D86" s="53" t="s">
        <v>0</v>
      </c>
      <c r="E86" s="53"/>
      <c r="F86" s="38" t="s">
        <v>178</v>
      </c>
      <c r="G86" s="14" t="s">
        <v>253</v>
      </c>
      <c r="H86" s="49"/>
      <c r="I86" s="17" t="s">
        <v>182</v>
      </c>
      <c r="J86" s="17" t="s">
        <v>332</v>
      </c>
      <c r="K86" s="17" t="s">
        <v>20</v>
      </c>
      <c r="L86" s="17"/>
      <c r="M86" s="17" t="s">
        <v>242</v>
      </c>
      <c r="N86" s="17"/>
      <c r="O86" s="57"/>
    </row>
    <row r="87" spans="1:15" ht="99" customHeight="1">
      <c r="A87" s="130">
        <v>424</v>
      </c>
      <c r="B87" s="57">
        <v>141</v>
      </c>
      <c r="C87" s="9" t="s">
        <v>118</v>
      </c>
      <c r="D87" s="53" t="s">
        <v>0</v>
      </c>
      <c r="E87" s="53"/>
      <c r="F87" s="38" t="s">
        <v>119</v>
      </c>
      <c r="G87" s="35" t="s">
        <v>214</v>
      </c>
      <c r="H87" s="49"/>
      <c r="I87" s="17" t="s">
        <v>182</v>
      </c>
      <c r="J87" s="17" t="s">
        <v>332</v>
      </c>
      <c r="K87" s="17" t="s">
        <v>20</v>
      </c>
      <c r="L87" s="17" t="s">
        <v>250</v>
      </c>
      <c r="M87" s="17" t="s">
        <v>250</v>
      </c>
      <c r="N87" s="17" t="s">
        <v>250</v>
      </c>
      <c r="O87" s="57"/>
    </row>
    <row r="88" spans="1:15" ht="31.5" customHeight="1">
      <c r="A88" s="46"/>
      <c r="B88" s="7"/>
      <c r="C88" s="115" t="s">
        <v>34</v>
      </c>
      <c r="D88" s="115"/>
      <c r="E88" s="13">
        <f>COUNTIF(E89:E91,"x")</f>
        <v>0</v>
      </c>
      <c r="F88" s="6"/>
      <c r="G88" s="10"/>
      <c r="H88" s="49"/>
      <c r="I88" s="49"/>
      <c r="J88" s="71"/>
      <c r="K88" s="48" t="s">
        <v>68</v>
      </c>
      <c r="L88" s="17"/>
      <c r="M88" s="17"/>
      <c r="N88" s="17"/>
      <c r="O88" s="8"/>
    </row>
    <row r="89" spans="1:15" ht="93" customHeight="1">
      <c r="A89" s="121"/>
      <c r="B89" s="57">
        <v>143</v>
      </c>
      <c r="C89" s="9" t="s">
        <v>120</v>
      </c>
      <c r="D89" s="53" t="s">
        <v>0</v>
      </c>
      <c r="E89" s="53"/>
      <c r="F89" s="35" t="s">
        <v>121</v>
      </c>
      <c r="G89" s="27" t="s">
        <v>215</v>
      </c>
      <c r="H89" s="49"/>
      <c r="I89" s="17" t="s">
        <v>229</v>
      </c>
      <c r="J89" s="17" t="s">
        <v>332</v>
      </c>
      <c r="K89" s="17" t="s">
        <v>20</v>
      </c>
      <c r="L89" s="17" t="s">
        <v>242</v>
      </c>
      <c r="M89" s="17" t="s">
        <v>242</v>
      </c>
      <c r="N89" s="17"/>
      <c r="O89" s="57"/>
    </row>
    <row r="90" spans="1:15" ht="90" customHeight="1">
      <c r="A90" s="121"/>
      <c r="B90" s="57">
        <v>145</v>
      </c>
      <c r="C90" s="9" t="s">
        <v>122</v>
      </c>
      <c r="D90" s="53" t="s">
        <v>2</v>
      </c>
      <c r="E90" s="53"/>
      <c r="F90" s="35" t="s">
        <v>123</v>
      </c>
      <c r="G90" s="27" t="s">
        <v>216</v>
      </c>
      <c r="H90" s="49"/>
      <c r="I90" s="17" t="s">
        <v>229</v>
      </c>
      <c r="J90" s="17" t="s">
        <v>332</v>
      </c>
      <c r="K90" s="17" t="s">
        <v>20</v>
      </c>
      <c r="L90" s="17"/>
      <c r="M90" s="17" t="s">
        <v>242</v>
      </c>
      <c r="N90" s="17" t="s">
        <v>242</v>
      </c>
      <c r="O90" s="57"/>
    </row>
    <row r="91" spans="1:15" ht="81" customHeight="1">
      <c r="A91" s="121"/>
      <c r="B91" s="57">
        <v>148</v>
      </c>
      <c r="C91" s="9" t="s">
        <v>124</v>
      </c>
      <c r="D91" s="53" t="s">
        <v>2</v>
      </c>
      <c r="E91" s="53"/>
      <c r="F91" s="35" t="s">
        <v>217</v>
      </c>
      <c r="G91" s="35" t="s">
        <v>218</v>
      </c>
      <c r="H91" s="49"/>
      <c r="I91" s="17" t="s">
        <v>229</v>
      </c>
      <c r="J91" s="17" t="s">
        <v>332</v>
      </c>
      <c r="K91" s="17" t="s">
        <v>20</v>
      </c>
      <c r="L91" s="17" t="s">
        <v>242</v>
      </c>
      <c r="M91" s="17" t="s">
        <v>242</v>
      </c>
      <c r="N91" s="17" t="s">
        <v>242</v>
      </c>
      <c r="O91" s="57"/>
    </row>
    <row r="92" spans="1:15" ht="55.5" customHeight="1">
      <c r="A92" s="121"/>
      <c r="B92" s="57">
        <v>149</v>
      </c>
      <c r="C92" s="9" t="s">
        <v>125</v>
      </c>
      <c r="D92" s="53" t="s">
        <v>0</v>
      </c>
      <c r="E92" s="53"/>
      <c r="F92" s="35" t="s">
        <v>219</v>
      </c>
      <c r="G92" s="27" t="s">
        <v>220</v>
      </c>
      <c r="H92" s="49"/>
      <c r="I92" s="17" t="s">
        <v>229</v>
      </c>
      <c r="J92" s="17" t="s">
        <v>332</v>
      </c>
      <c r="K92" s="17" t="s">
        <v>20</v>
      </c>
      <c r="L92" s="17" t="s">
        <v>242</v>
      </c>
      <c r="M92" s="17" t="s">
        <v>242</v>
      </c>
      <c r="N92" s="17" t="s">
        <v>242</v>
      </c>
      <c r="O92" s="57"/>
    </row>
    <row r="93" spans="1:15" s="5" customFormat="1" ht="56.25" customHeight="1">
      <c r="A93" s="129"/>
      <c r="B93" s="7"/>
      <c r="C93" s="115" t="s">
        <v>35</v>
      </c>
      <c r="D93" s="115"/>
      <c r="E93" s="13">
        <v>2</v>
      </c>
      <c r="F93" s="6"/>
      <c r="G93" s="10"/>
      <c r="H93" s="49"/>
      <c r="I93" s="49"/>
      <c r="J93" s="71"/>
      <c r="K93" s="48" t="s">
        <v>68</v>
      </c>
      <c r="L93" s="17"/>
      <c r="M93" s="17"/>
      <c r="N93" s="17"/>
      <c r="O93" s="8"/>
    </row>
    <row r="94" spans="1:15" ht="37.5" customHeight="1">
      <c r="A94" s="129"/>
      <c r="B94" s="7"/>
      <c r="C94" s="115" t="s">
        <v>36</v>
      </c>
      <c r="D94" s="115"/>
      <c r="E94" s="13">
        <f>E95+E98+E101</f>
        <v>1</v>
      </c>
      <c r="F94" s="6"/>
      <c r="G94" s="10"/>
      <c r="H94" s="49"/>
      <c r="I94" s="49"/>
      <c r="J94" s="71"/>
      <c r="K94" s="48" t="s">
        <v>68</v>
      </c>
      <c r="L94" s="17"/>
      <c r="M94" s="17"/>
      <c r="N94" s="17"/>
      <c r="O94" s="8"/>
    </row>
    <row r="95" spans="1:15" ht="36.75" customHeight="1">
      <c r="A95" s="46"/>
      <c r="B95" s="7"/>
      <c r="C95" s="140" t="s">
        <v>37</v>
      </c>
      <c r="D95" s="140"/>
      <c r="E95" s="13">
        <f>COUNTIF(E96:E97,"x")</f>
        <v>0</v>
      </c>
      <c r="F95" s="6"/>
      <c r="G95" s="10"/>
      <c r="H95" s="49"/>
      <c r="I95" s="49"/>
      <c r="J95" s="71"/>
      <c r="K95" s="48" t="s">
        <v>68</v>
      </c>
      <c r="L95" s="17"/>
      <c r="M95" s="17"/>
      <c r="N95" s="17"/>
      <c r="O95" s="8"/>
    </row>
    <row r="96" spans="1:15" ht="52.5" customHeight="1">
      <c r="A96" s="135">
        <v>464</v>
      </c>
      <c r="B96" s="57">
        <v>150</v>
      </c>
      <c r="C96" s="9" t="s">
        <v>126</v>
      </c>
      <c r="D96" s="53" t="s">
        <v>0</v>
      </c>
      <c r="E96" s="53"/>
      <c r="F96" s="35" t="s">
        <v>104</v>
      </c>
      <c r="G96" s="35" t="s">
        <v>254</v>
      </c>
      <c r="H96" s="49"/>
      <c r="I96" s="17" t="s">
        <v>182</v>
      </c>
      <c r="J96" s="17" t="s">
        <v>332</v>
      </c>
      <c r="K96" s="17" t="s">
        <v>20</v>
      </c>
      <c r="L96" s="17"/>
      <c r="M96" s="17" t="s">
        <v>245</v>
      </c>
      <c r="N96" s="17"/>
      <c r="O96" s="57"/>
    </row>
    <row r="97" spans="1:15" ht="51.75" customHeight="1">
      <c r="A97" s="135">
        <v>467</v>
      </c>
      <c r="B97" s="57">
        <v>151</v>
      </c>
      <c r="C97" s="9" t="s">
        <v>127</v>
      </c>
      <c r="D97" s="53" t="s">
        <v>0</v>
      </c>
      <c r="E97" s="53"/>
      <c r="F97" s="35" t="s">
        <v>128</v>
      </c>
      <c r="G97" s="39" t="s">
        <v>345</v>
      </c>
      <c r="H97" s="49" t="s">
        <v>164</v>
      </c>
      <c r="I97" s="17" t="s">
        <v>182</v>
      </c>
      <c r="J97" s="17" t="s">
        <v>332</v>
      </c>
      <c r="K97" s="17" t="s">
        <v>20</v>
      </c>
      <c r="L97" s="17"/>
      <c r="M97" s="17" t="s">
        <v>240</v>
      </c>
      <c r="N97" s="17"/>
      <c r="O97" s="57"/>
    </row>
    <row r="98" spans="1:15" s="2" customFormat="1" ht="39" customHeight="1">
      <c r="A98" s="136"/>
      <c r="B98" s="22"/>
      <c r="C98" s="124" t="s">
        <v>38</v>
      </c>
      <c r="D98" s="124"/>
      <c r="E98" s="13">
        <f>COUNTIF(E99:E100,"x")</f>
        <v>0</v>
      </c>
      <c r="F98" s="48"/>
      <c r="G98" s="50"/>
      <c r="H98" s="17"/>
      <c r="I98" s="17"/>
      <c r="J98" s="17"/>
      <c r="K98" s="48" t="s">
        <v>68</v>
      </c>
      <c r="L98" s="17"/>
      <c r="M98" s="17"/>
      <c r="N98" s="17"/>
      <c r="O98" s="18"/>
    </row>
    <row r="99" spans="1:15" ht="80.25" customHeight="1">
      <c r="A99" s="135">
        <v>475</v>
      </c>
      <c r="B99" s="57">
        <v>152</v>
      </c>
      <c r="C99" s="9" t="s">
        <v>129</v>
      </c>
      <c r="D99" s="53" t="s">
        <v>0</v>
      </c>
      <c r="E99" s="53"/>
      <c r="F99" s="35" t="s">
        <v>130</v>
      </c>
      <c r="G99" s="29" t="s">
        <v>255</v>
      </c>
      <c r="H99" s="49"/>
      <c r="I99" s="17" t="s">
        <v>182</v>
      </c>
      <c r="J99" s="17" t="s">
        <v>332</v>
      </c>
      <c r="K99" s="17" t="s">
        <v>20</v>
      </c>
      <c r="L99" s="17"/>
      <c r="M99" s="17" t="s">
        <v>247</v>
      </c>
      <c r="N99" s="17"/>
      <c r="O99" s="57"/>
    </row>
    <row r="100" spans="1:15" ht="84.75" customHeight="1">
      <c r="A100" s="135">
        <v>487</v>
      </c>
      <c r="B100" s="57">
        <v>155</v>
      </c>
      <c r="C100" s="9" t="s">
        <v>69</v>
      </c>
      <c r="D100" s="53" t="s">
        <v>0</v>
      </c>
      <c r="E100" s="53"/>
      <c r="F100" s="9" t="s">
        <v>131</v>
      </c>
      <c r="G100" s="21" t="s">
        <v>256</v>
      </c>
      <c r="H100" s="49" t="s">
        <v>165</v>
      </c>
      <c r="I100" s="17" t="s">
        <v>182</v>
      </c>
      <c r="J100" s="17" t="s">
        <v>332</v>
      </c>
      <c r="K100" s="17" t="s">
        <v>20</v>
      </c>
      <c r="L100" s="17"/>
      <c r="M100" s="17"/>
      <c r="N100" s="17" t="s">
        <v>245</v>
      </c>
      <c r="O100" s="57"/>
    </row>
    <row r="101" spans="1:15" ht="82.5" customHeight="1">
      <c r="A101" s="129"/>
      <c r="B101" s="7"/>
      <c r="C101" s="115" t="s">
        <v>39</v>
      </c>
      <c r="D101" s="115"/>
      <c r="E101" s="13">
        <f>COUNTIF(E102:E104,"x")</f>
        <v>1</v>
      </c>
      <c r="F101" s="6"/>
      <c r="G101" s="51"/>
      <c r="H101" s="49"/>
      <c r="I101" s="49"/>
      <c r="J101" s="71"/>
      <c r="K101" s="48" t="s">
        <v>68</v>
      </c>
      <c r="L101" s="17"/>
      <c r="M101" s="17"/>
      <c r="N101" s="17"/>
      <c r="O101" s="8"/>
    </row>
    <row r="102" spans="1:15" ht="105" customHeight="1">
      <c r="A102" s="54">
        <v>498</v>
      </c>
      <c r="B102" s="57">
        <v>157</v>
      </c>
      <c r="C102" s="9" t="s">
        <v>321</v>
      </c>
      <c r="D102" s="53" t="s">
        <v>0</v>
      </c>
      <c r="E102" s="53"/>
      <c r="F102" s="35" t="s">
        <v>221</v>
      </c>
      <c r="G102" s="39" t="s">
        <v>257</v>
      </c>
      <c r="H102" s="49"/>
      <c r="I102" s="17" t="s">
        <v>182</v>
      </c>
      <c r="J102" s="17" t="s">
        <v>332</v>
      </c>
      <c r="K102" s="17" t="s">
        <v>20</v>
      </c>
      <c r="L102" s="17"/>
      <c r="M102" s="17" t="s">
        <v>247</v>
      </c>
      <c r="N102" s="17"/>
      <c r="O102" s="57"/>
    </row>
    <row r="103" spans="1:15" ht="81" customHeight="1">
      <c r="A103" s="54">
        <v>500</v>
      </c>
      <c r="B103" s="57">
        <v>158</v>
      </c>
      <c r="C103" s="9" t="s">
        <v>132</v>
      </c>
      <c r="D103" s="53" t="s">
        <v>0</v>
      </c>
      <c r="E103" s="53"/>
      <c r="F103" s="35" t="s">
        <v>133</v>
      </c>
      <c r="G103" s="29" t="s">
        <v>320</v>
      </c>
      <c r="H103" s="49"/>
      <c r="I103" s="17" t="s">
        <v>182</v>
      </c>
      <c r="J103" s="17" t="s">
        <v>332</v>
      </c>
      <c r="K103" s="17" t="s">
        <v>20</v>
      </c>
      <c r="L103" s="17"/>
      <c r="M103" s="17" t="s">
        <v>245</v>
      </c>
      <c r="N103" s="17"/>
      <c r="O103" s="57"/>
    </row>
    <row r="104" spans="1:15" ht="86.25" customHeight="1">
      <c r="A104" s="129">
        <v>516</v>
      </c>
      <c r="B104" s="57">
        <v>162</v>
      </c>
      <c r="C104" s="32" t="s">
        <v>60</v>
      </c>
      <c r="D104" s="31" t="s">
        <v>3</v>
      </c>
      <c r="E104" s="71" t="s">
        <v>20</v>
      </c>
      <c r="F104" s="37" t="s">
        <v>222</v>
      </c>
      <c r="G104" s="35" t="s">
        <v>258</v>
      </c>
      <c r="H104" s="49"/>
      <c r="I104" s="17" t="s">
        <v>182</v>
      </c>
      <c r="J104" s="17" t="s">
        <v>332</v>
      </c>
      <c r="K104" s="17" t="s">
        <v>20</v>
      </c>
      <c r="L104" s="17" t="s">
        <v>242</v>
      </c>
      <c r="M104" s="17"/>
      <c r="N104" s="17"/>
      <c r="O104" s="57"/>
    </row>
    <row r="105" spans="1:15" ht="30" customHeight="1">
      <c r="A105" s="22"/>
      <c r="B105" s="7"/>
      <c r="C105" s="115" t="s">
        <v>40</v>
      </c>
      <c r="D105" s="115"/>
      <c r="E105" s="13">
        <v>0</v>
      </c>
      <c r="F105" s="6"/>
      <c r="G105" s="51"/>
      <c r="H105" s="49"/>
      <c r="I105" s="49"/>
      <c r="J105" s="71"/>
      <c r="K105" s="48" t="s">
        <v>68</v>
      </c>
      <c r="L105" s="17"/>
      <c r="M105" s="17"/>
      <c r="N105" s="17"/>
      <c r="O105" s="8"/>
    </row>
    <row r="106" spans="1:15" ht="31.5" customHeight="1">
      <c r="A106" s="22"/>
      <c r="B106" s="7"/>
      <c r="C106" s="115" t="s">
        <v>41</v>
      </c>
      <c r="D106" s="115"/>
      <c r="E106" s="13">
        <f>COUNTIF(E107:E108,"x")</f>
        <v>0</v>
      </c>
      <c r="F106" s="6"/>
      <c r="G106" s="51"/>
      <c r="H106" s="49"/>
      <c r="I106" s="49"/>
      <c r="J106" s="71"/>
      <c r="K106" s="48" t="s">
        <v>68</v>
      </c>
      <c r="L106" s="17"/>
      <c r="M106" s="17"/>
      <c r="N106" s="17"/>
      <c r="O106" s="8"/>
    </row>
    <row r="107" spans="1:15" ht="81" customHeight="1">
      <c r="A107" s="139"/>
      <c r="B107" s="57">
        <v>164</v>
      </c>
      <c r="C107" s="9" t="s">
        <v>134</v>
      </c>
      <c r="D107" s="53" t="s">
        <v>0</v>
      </c>
      <c r="E107" s="53"/>
      <c r="F107" s="35" t="s">
        <v>135</v>
      </c>
      <c r="G107" s="29" t="s">
        <v>322</v>
      </c>
      <c r="H107" s="71" t="s">
        <v>341</v>
      </c>
      <c r="I107" s="17" t="s">
        <v>182</v>
      </c>
      <c r="J107" s="17" t="s">
        <v>332</v>
      </c>
      <c r="K107" s="17" t="s">
        <v>20</v>
      </c>
      <c r="L107" s="17" t="s">
        <v>245</v>
      </c>
      <c r="M107" s="17" t="s">
        <v>245</v>
      </c>
      <c r="N107" s="17" t="s">
        <v>245</v>
      </c>
      <c r="O107" s="57"/>
    </row>
    <row r="108" spans="1:15" ht="118.5" customHeight="1">
      <c r="A108" s="135">
        <v>528</v>
      </c>
      <c r="B108" s="57">
        <v>166</v>
      </c>
      <c r="C108" s="9" t="s">
        <v>136</v>
      </c>
      <c r="D108" s="53" t="s">
        <v>0</v>
      </c>
      <c r="E108" s="53"/>
      <c r="F108" s="35" t="s">
        <v>137</v>
      </c>
      <c r="G108" s="29" t="s">
        <v>259</v>
      </c>
      <c r="H108" s="49"/>
      <c r="I108" s="17" t="s">
        <v>182</v>
      </c>
      <c r="J108" s="17" t="s">
        <v>332</v>
      </c>
      <c r="K108" s="17" t="s">
        <v>20</v>
      </c>
      <c r="L108" s="17" t="s">
        <v>242</v>
      </c>
      <c r="M108" s="17" t="s">
        <v>242</v>
      </c>
      <c r="N108" s="17" t="s">
        <v>242</v>
      </c>
      <c r="O108" s="57"/>
    </row>
    <row r="109" spans="1:15" ht="22.5" hidden="1" customHeight="1">
      <c r="A109" s="46"/>
      <c r="B109" s="7"/>
      <c r="C109" s="115" t="s">
        <v>42</v>
      </c>
      <c r="D109" s="115"/>
      <c r="E109" s="13" t="e">
        <f>COUNTIF(#REF!,"x")</f>
        <v>#REF!</v>
      </c>
      <c r="F109" s="6"/>
      <c r="G109" s="51"/>
      <c r="H109" s="49"/>
      <c r="I109" s="49"/>
      <c r="J109" s="71"/>
      <c r="K109" s="48"/>
      <c r="L109" s="17"/>
      <c r="M109" s="17"/>
      <c r="N109" s="17"/>
      <c r="O109" s="8"/>
    </row>
    <row r="110" spans="1:15" s="5" customFormat="1" ht="48.75" customHeight="1">
      <c r="A110" s="46"/>
      <c r="B110" s="7"/>
      <c r="C110" s="115" t="s">
        <v>18</v>
      </c>
      <c r="D110" s="115"/>
      <c r="E110" s="13">
        <f>E111+E114+E129</f>
        <v>1</v>
      </c>
      <c r="F110" s="6"/>
      <c r="G110" s="10"/>
      <c r="H110" s="49"/>
      <c r="I110" s="49"/>
      <c r="J110" s="71"/>
      <c r="K110" s="48" t="s">
        <v>68</v>
      </c>
      <c r="L110" s="17"/>
      <c r="M110" s="17"/>
      <c r="N110" s="17"/>
      <c r="O110" s="8"/>
    </row>
    <row r="111" spans="1:15" ht="90" customHeight="1">
      <c r="A111" s="46"/>
      <c r="B111" s="7"/>
      <c r="C111" s="115" t="s">
        <v>43</v>
      </c>
      <c r="D111" s="115"/>
      <c r="E111" s="13">
        <f>COUNTIF(E112:E112,"x")</f>
        <v>0</v>
      </c>
      <c r="F111" s="6"/>
      <c r="G111" s="10"/>
      <c r="H111" s="49"/>
      <c r="I111" s="49"/>
      <c r="J111" s="71"/>
      <c r="K111" s="48" t="s">
        <v>68</v>
      </c>
      <c r="L111" s="17"/>
      <c r="M111" s="17"/>
      <c r="N111" s="17"/>
      <c r="O111" s="8"/>
    </row>
    <row r="112" spans="1:15" ht="209.25" customHeight="1">
      <c r="A112" s="130">
        <v>557</v>
      </c>
      <c r="B112" s="57">
        <v>173</v>
      </c>
      <c r="C112" s="38" t="s">
        <v>323</v>
      </c>
      <c r="D112" s="53" t="s">
        <v>0</v>
      </c>
      <c r="E112" s="53"/>
      <c r="F112" s="35" t="s">
        <v>224</v>
      </c>
      <c r="G112" s="29" t="s">
        <v>223</v>
      </c>
      <c r="H112" s="49"/>
      <c r="I112" s="17" t="s">
        <v>182</v>
      </c>
      <c r="J112" s="17" t="s">
        <v>332</v>
      </c>
      <c r="K112" s="17" t="s">
        <v>20</v>
      </c>
      <c r="L112" s="17" t="s">
        <v>245</v>
      </c>
      <c r="M112" s="17" t="s">
        <v>245</v>
      </c>
      <c r="N112" s="17" t="s">
        <v>245</v>
      </c>
      <c r="O112" s="57"/>
    </row>
    <row r="113" spans="1:15" ht="145.5" customHeight="1">
      <c r="A113" s="121"/>
      <c r="B113" s="57">
        <v>174</v>
      </c>
      <c r="C113" s="38" t="s">
        <v>325</v>
      </c>
      <c r="D113" s="53" t="s">
        <v>0</v>
      </c>
      <c r="E113" s="49"/>
      <c r="F113" s="35" t="s">
        <v>70</v>
      </c>
      <c r="G113" s="29" t="s">
        <v>260</v>
      </c>
      <c r="H113" s="49"/>
      <c r="I113" s="17" t="s">
        <v>182</v>
      </c>
      <c r="J113" s="17" t="s">
        <v>331</v>
      </c>
      <c r="K113" s="17" t="s">
        <v>20</v>
      </c>
      <c r="L113" s="17" t="s">
        <v>250</v>
      </c>
      <c r="M113" s="17" t="s">
        <v>250</v>
      </c>
      <c r="N113" s="17" t="s">
        <v>250</v>
      </c>
      <c r="O113" s="57"/>
    </row>
    <row r="114" spans="1:15" ht="59.25" customHeight="1">
      <c r="A114" s="46"/>
      <c r="B114" s="7"/>
      <c r="C114" s="131" t="s">
        <v>44</v>
      </c>
      <c r="D114" s="131"/>
      <c r="E114" s="6">
        <f>COUNTIF(E115:E127,"x")</f>
        <v>1</v>
      </c>
      <c r="F114" s="6"/>
      <c r="G114" s="51"/>
      <c r="H114" s="49"/>
      <c r="I114" s="49"/>
      <c r="J114" s="71"/>
      <c r="K114" s="48" t="s">
        <v>68</v>
      </c>
      <c r="L114" s="17"/>
      <c r="M114" s="17"/>
      <c r="N114" s="17"/>
      <c r="O114" s="8"/>
    </row>
    <row r="115" spans="1:15" ht="144" customHeight="1">
      <c r="A115" s="129"/>
      <c r="B115" s="57">
        <v>175</v>
      </c>
      <c r="C115" s="9" t="s">
        <v>138</v>
      </c>
      <c r="D115" s="9" t="s">
        <v>2</v>
      </c>
      <c r="E115" s="9"/>
      <c r="F115" s="35" t="s">
        <v>225</v>
      </c>
      <c r="G115" s="29" t="s">
        <v>324</v>
      </c>
      <c r="H115" s="49"/>
      <c r="I115" s="17" t="s">
        <v>182</v>
      </c>
      <c r="J115" s="17" t="s">
        <v>331</v>
      </c>
      <c r="K115" s="17" t="s">
        <v>20</v>
      </c>
      <c r="L115" s="17" t="s">
        <v>247</v>
      </c>
      <c r="M115" s="17" t="s">
        <v>247</v>
      </c>
      <c r="N115" s="17" t="s">
        <v>247</v>
      </c>
      <c r="O115" s="57"/>
    </row>
    <row r="116" spans="1:15" s="88" customFormat="1" ht="70.5" customHeight="1">
      <c r="A116" s="84"/>
      <c r="B116" s="108">
        <v>176</v>
      </c>
      <c r="C116" s="110" t="s">
        <v>139</v>
      </c>
      <c r="D116" s="110" t="s">
        <v>2</v>
      </c>
      <c r="E116" s="110"/>
      <c r="F116" s="110" t="s">
        <v>140</v>
      </c>
      <c r="G116" s="21" t="s">
        <v>301</v>
      </c>
      <c r="H116" s="162" t="s">
        <v>342</v>
      </c>
      <c r="I116" s="102" t="s">
        <v>182</v>
      </c>
      <c r="J116" s="102" t="s">
        <v>332</v>
      </c>
      <c r="K116" s="17" t="s">
        <v>20</v>
      </c>
      <c r="L116" s="17" t="s">
        <v>240</v>
      </c>
      <c r="M116" s="17"/>
      <c r="N116" s="17"/>
      <c r="O116" s="85"/>
    </row>
    <row r="117" spans="1:15" ht="70.5" customHeight="1">
      <c r="A117" s="121"/>
      <c r="B117" s="120"/>
      <c r="C117" s="114"/>
      <c r="D117" s="114"/>
      <c r="E117" s="114"/>
      <c r="F117" s="114"/>
      <c r="G117" s="21" t="s">
        <v>268</v>
      </c>
      <c r="H117" s="132"/>
      <c r="I117" s="103"/>
      <c r="J117" s="103"/>
      <c r="K117" s="17" t="s">
        <v>20</v>
      </c>
      <c r="L117" s="17"/>
      <c r="M117" s="17" t="s">
        <v>240</v>
      </c>
      <c r="N117" s="17"/>
      <c r="O117" s="69"/>
    </row>
    <row r="118" spans="1:15" ht="70.5" customHeight="1">
      <c r="A118" s="121"/>
      <c r="B118" s="109"/>
      <c r="C118" s="111"/>
      <c r="D118" s="111"/>
      <c r="E118" s="111"/>
      <c r="F118" s="111"/>
      <c r="G118" s="21" t="s">
        <v>261</v>
      </c>
      <c r="H118" s="119"/>
      <c r="I118" s="103"/>
      <c r="J118" s="104"/>
      <c r="K118" s="17" t="s">
        <v>20</v>
      </c>
      <c r="L118" s="17"/>
      <c r="M118" s="17"/>
      <c r="N118" s="17" t="s">
        <v>240</v>
      </c>
      <c r="O118" s="57"/>
    </row>
    <row r="119" spans="1:15" ht="138.75" customHeight="1">
      <c r="A119" s="86"/>
      <c r="B119" s="92">
        <v>177</v>
      </c>
      <c r="C119" s="91" t="s">
        <v>141</v>
      </c>
      <c r="D119" s="91" t="s">
        <v>0</v>
      </c>
      <c r="E119" s="91"/>
      <c r="F119" s="91" t="s">
        <v>142</v>
      </c>
      <c r="G119" s="93" t="s">
        <v>262</v>
      </c>
      <c r="H119" s="49"/>
      <c r="I119" s="17" t="s">
        <v>182</v>
      </c>
      <c r="J119" s="17" t="s">
        <v>331</v>
      </c>
      <c r="K119" s="17" t="s">
        <v>20</v>
      </c>
      <c r="L119" s="17" t="s">
        <v>242</v>
      </c>
      <c r="M119" s="17" t="s">
        <v>242</v>
      </c>
      <c r="N119" s="17" t="s">
        <v>242</v>
      </c>
      <c r="O119" s="57"/>
    </row>
    <row r="120" spans="1:15" ht="90" customHeight="1">
      <c r="A120" s="121"/>
      <c r="B120" s="57">
        <v>178</v>
      </c>
      <c r="C120" s="38" t="s">
        <v>143</v>
      </c>
      <c r="D120" s="53" t="s">
        <v>0</v>
      </c>
      <c r="E120" s="53"/>
      <c r="F120" s="38" t="s">
        <v>144</v>
      </c>
      <c r="G120" s="29" t="s">
        <v>347</v>
      </c>
      <c r="H120" s="49"/>
      <c r="I120" s="17" t="s">
        <v>182</v>
      </c>
      <c r="J120" s="17" t="s">
        <v>332</v>
      </c>
      <c r="K120" s="17" t="s">
        <v>20</v>
      </c>
      <c r="L120" s="17"/>
      <c r="M120" s="17"/>
      <c r="N120" s="17" t="s">
        <v>240</v>
      </c>
      <c r="O120" s="57"/>
    </row>
    <row r="121" spans="1:15" ht="142.5" customHeight="1">
      <c r="A121" s="129"/>
      <c r="B121" s="57">
        <v>179</v>
      </c>
      <c r="C121" s="38" t="s">
        <v>145</v>
      </c>
      <c r="D121" s="53" t="s">
        <v>3</v>
      </c>
      <c r="E121" s="53"/>
      <c r="F121" s="38" t="s">
        <v>146</v>
      </c>
      <c r="G121" s="29" t="s">
        <v>303</v>
      </c>
      <c r="H121" s="71" t="s">
        <v>343</v>
      </c>
      <c r="I121" s="17" t="s">
        <v>182</v>
      </c>
      <c r="J121" s="17" t="s">
        <v>332</v>
      </c>
      <c r="K121" s="17" t="s">
        <v>20</v>
      </c>
      <c r="L121" s="17" t="s">
        <v>242</v>
      </c>
      <c r="M121" s="17" t="s">
        <v>242</v>
      </c>
      <c r="N121" s="17" t="s">
        <v>242</v>
      </c>
      <c r="O121" s="57"/>
    </row>
    <row r="122" spans="1:15" ht="115.5" customHeight="1">
      <c r="A122" s="121"/>
      <c r="B122" s="57">
        <v>180</v>
      </c>
      <c r="C122" s="38" t="s">
        <v>147</v>
      </c>
      <c r="D122" s="53" t="s">
        <v>0</v>
      </c>
      <c r="E122" s="53"/>
      <c r="F122" s="38" t="s">
        <v>148</v>
      </c>
      <c r="G122" s="39" t="s">
        <v>302</v>
      </c>
      <c r="H122" s="49"/>
      <c r="I122" s="17" t="s">
        <v>182</v>
      </c>
      <c r="J122" s="17" t="s">
        <v>332</v>
      </c>
      <c r="K122" s="17" t="s">
        <v>20</v>
      </c>
      <c r="L122" s="17" t="s">
        <v>242</v>
      </c>
      <c r="M122" s="17" t="s">
        <v>242</v>
      </c>
      <c r="N122" s="17" t="s">
        <v>242</v>
      </c>
      <c r="O122" s="57"/>
    </row>
    <row r="123" spans="1:15" ht="48.75" customHeight="1">
      <c r="A123" s="129"/>
      <c r="B123" s="108">
        <v>181</v>
      </c>
      <c r="C123" s="110" t="s">
        <v>149</v>
      </c>
      <c r="D123" s="110" t="s">
        <v>0</v>
      </c>
      <c r="E123" s="110"/>
      <c r="F123" s="110" t="s">
        <v>226</v>
      </c>
      <c r="G123" s="29" t="s">
        <v>264</v>
      </c>
      <c r="H123" s="71"/>
      <c r="I123" s="17" t="s">
        <v>182</v>
      </c>
      <c r="J123" s="17" t="s">
        <v>332</v>
      </c>
      <c r="K123" s="17" t="s">
        <v>20</v>
      </c>
      <c r="L123" s="17" t="s">
        <v>240</v>
      </c>
      <c r="M123" s="17"/>
      <c r="N123" s="17"/>
      <c r="O123" s="69"/>
    </row>
    <row r="124" spans="1:15" ht="79.5" customHeight="1">
      <c r="A124" s="129"/>
      <c r="B124" s="109"/>
      <c r="C124" s="111"/>
      <c r="D124" s="111"/>
      <c r="E124" s="111"/>
      <c r="F124" s="111"/>
      <c r="G124" s="29" t="s">
        <v>263</v>
      </c>
      <c r="H124" s="49"/>
      <c r="I124" s="17" t="s">
        <v>182</v>
      </c>
      <c r="J124" s="17" t="s">
        <v>332</v>
      </c>
      <c r="K124" s="17" t="s">
        <v>20</v>
      </c>
      <c r="L124" s="17" t="s">
        <v>242</v>
      </c>
      <c r="M124" s="17" t="s">
        <v>242</v>
      </c>
      <c r="N124" s="17" t="s">
        <v>242</v>
      </c>
      <c r="O124" s="57"/>
    </row>
    <row r="125" spans="1:15" ht="110.25" customHeight="1">
      <c r="A125" s="129"/>
      <c r="B125" s="57">
        <v>182</v>
      </c>
      <c r="C125" s="38" t="s">
        <v>150</v>
      </c>
      <c r="D125" s="53" t="s">
        <v>0</v>
      </c>
      <c r="E125" s="53"/>
      <c r="F125" s="38" t="s">
        <v>151</v>
      </c>
      <c r="G125" s="21" t="s">
        <v>227</v>
      </c>
      <c r="H125" s="49"/>
      <c r="I125" s="17" t="s">
        <v>182</v>
      </c>
      <c r="J125" s="17" t="s">
        <v>332</v>
      </c>
      <c r="K125" s="17" t="s">
        <v>20</v>
      </c>
      <c r="L125" s="17" t="s">
        <v>242</v>
      </c>
      <c r="M125" s="17" t="s">
        <v>242</v>
      </c>
      <c r="N125" s="17" t="s">
        <v>242</v>
      </c>
      <c r="O125" s="57"/>
    </row>
    <row r="126" spans="1:15" ht="112.5" customHeight="1">
      <c r="A126" s="129"/>
      <c r="B126" s="46">
        <v>183</v>
      </c>
      <c r="C126" s="35" t="s">
        <v>152</v>
      </c>
      <c r="D126" s="16" t="s">
        <v>0</v>
      </c>
      <c r="E126" s="16"/>
      <c r="F126" s="35" t="s">
        <v>153</v>
      </c>
      <c r="G126" s="29" t="s">
        <v>304</v>
      </c>
      <c r="H126" s="49"/>
      <c r="I126" s="17" t="s">
        <v>229</v>
      </c>
      <c r="J126" s="17" t="s">
        <v>332</v>
      </c>
      <c r="K126" s="17" t="s">
        <v>20</v>
      </c>
      <c r="L126" s="17" t="s">
        <v>242</v>
      </c>
      <c r="M126" s="17" t="s">
        <v>242</v>
      </c>
      <c r="N126" s="17" t="s">
        <v>242</v>
      </c>
      <c r="O126" s="57"/>
    </row>
    <row r="127" spans="1:15" ht="69" customHeight="1">
      <c r="A127" s="129">
        <v>586</v>
      </c>
      <c r="B127" s="57">
        <v>184</v>
      </c>
      <c r="C127" s="38" t="s">
        <v>154</v>
      </c>
      <c r="D127" s="53" t="s">
        <v>3</v>
      </c>
      <c r="E127" s="49" t="s">
        <v>20</v>
      </c>
      <c r="F127" s="38" t="s">
        <v>155</v>
      </c>
      <c r="G127" s="21" t="s">
        <v>156</v>
      </c>
      <c r="H127" s="49"/>
      <c r="I127" s="17" t="s">
        <v>229</v>
      </c>
      <c r="J127" s="17" t="s">
        <v>332</v>
      </c>
      <c r="K127" s="17" t="s">
        <v>20</v>
      </c>
      <c r="L127" s="17"/>
      <c r="M127" s="17"/>
      <c r="N127" s="17" t="s">
        <v>242</v>
      </c>
      <c r="O127" s="57"/>
    </row>
    <row r="128" spans="1:15" ht="112.5" customHeight="1">
      <c r="A128" s="121"/>
      <c r="B128" s="57">
        <v>185</v>
      </c>
      <c r="C128" s="9" t="s">
        <v>157</v>
      </c>
      <c r="D128" s="53" t="s">
        <v>0</v>
      </c>
      <c r="E128" s="53"/>
      <c r="F128" s="38" t="s">
        <v>158</v>
      </c>
      <c r="G128" s="29" t="s">
        <v>228</v>
      </c>
      <c r="H128" s="49"/>
      <c r="I128" s="17" t="s">
        <v>229</v>
      </c>
      <c r="J128" s="17" t="s">
        <v>332</v>
      </c>
      <c r="K128" s="17" t="s">
        <v>20</v>
      </c>
      <c r="L128" s="17" t="s">
        <v>242</v>
      </c>
      <c r="M128" s="17" t="s">
        <v>242</v>
      </c>
      <c r="N128" s="17" t="s">
        <v>242</v>
      </c>
      <c r="O128" s="57"/>
    </row>
    <row r="129" spans="1:15" s="3" customFormat="1" ht="51.75" customHeight="1">
      <c r="A129" s="46"/>
      <c r="B129" s="56"/>
      <c r="C129" s="138" t="s">
        <v>327</v>
      </c>
      <c r="D129" s="138"/>
      <c r="E129" s="13">
        <f>COUNTIF(E130:E131,"x")</f>
        <v>0</v>
      </c>
      <c r="F129" s="6"/>
      <c r="G129" s="28"/>
      <c r="H129" s="12"/>
      <c r="I129" s="12"/>
      <c r="J129" s="12"/>
      <c r="K129" s="48" t="s">
        <v>68</v>
      </c>
      <c r="L129" s="17"/>
      <c r="M129" s="17"/>
      <c r="N129" s="17"/>
      <c r="O129" s="24"/>
    </row>
    <row r="130" spans="1:15" ht="119.25" customHeight="1">
      <c r="A130" s="121"/>
      <c r="B130" s="57">
        <v>186</v>
      </c>
      <c r="C130" s="38" t="s">
        <v>159</v>
      </c>
      <c r="D130" s="53" t="s">
        <v>0</v>
      </c>
      <c r="E130" s="53"/>
      <c r="F130" s="38" t="s">
        <v>160</v>
      </c>
      <c r="G130" s="29" t="s">
        <v>326</v>
      </c>
      <c r="H130" s="49"/>
      <c r="I130" s="17" t="s">
        <v>182</v>
      </c>
      <c r="J130" s="17" t="s">
        <v>330</v>
      </c>
      <c r="K130" s="17" t="s">
        <v>20</v>
      </c>
      <c r="L130" s="17" t="s">
        <v>241</v>
      </c>
      <c r="M130" s="17" t="s">
        <v>241</v>
      </c>
      <c r="N130" s="17" t="s">
        <v>241</v>
      </c>
      <c r="O130" s="57"/>
    </row>
    <row r="131" spans="1:15" ht="110.25">
      <c r="A131" s="129"/>
      <c r="B131" s="57">
        <v>187</v>
      </c>
      <c r="C131" s="38" t="s">
        <v>161</v>
      </c>
      <c r="D131" s="53" t="s">
        <v>0</v>
      </c>
      <c r="E131" s="53"/>
      <c r="F131" s="38" t="s">
        <v>162</v>
      </c>
      <c r="G131" s="29" t="s">
        <v>328</v>
      </c>
      <c r="H131" s="49"/>
      <c r="I131" s="17" t="s">
        <v>182</v>
      </c>
      <c r="J131" s="17" t="s">
        <v>332</v>
      </c>
      <c r="K131" s="17" t="s">
        <v>20</v>
      </c>
      <c r="L131" s="17" t="s">
        <v>242</v>
      </c>
      <c r="M131" s="17" t="s">
        <v>242</v>
      </c>
      <c r="N131" s="17" t="s">
        <v>242</v>
      </c>
      <c r="O131" s="57"/>
    </row>
    <row r="132" spans="1:15" s="2" customFormat="1" ht="25.5" customHeight="1">
      <c r="A132" s="68"/>
      <c r="B132" s="156" t="s">
        <v>56</v>
      </c>
      <c r="C132" s="157"/>
      <c r="D132" s="157"/>
      <c r="E132" s="157"/>
      <c r="F132" s="157"/>
      <c r="G132" s="157"/>
      <c r="H132" s="157"/>
      <c r="I132" s="158"/>
      <c r="J132" s="98"/>
      <c r="K132" s="25" t="s">
        <v>68</v>
      </c>
      <c r="L132" s="26">
        <f>SUM(L133:L137)</f>
        <v>49</v>
      </c>
      <c r="M132" s="26">
        <f t="shared" ref="M132:N132" si="0">SUM(M133:M137)</f>
        <v>58</v>
      </c>
      <c r="N132" s="26">
        <f t="shared" si="0"/>
        <v>51</v>
      </c>
      <c r="O132" s="25"/>
    </row>
    <row r="133" spans="1:15" s="2" customFormat="1" ht="21" customHeight="1">
      <c r="A133" s="68"/>
      <c r="B133" s="125" t="s">
        <v>276</v>
      </c>
      <c r="C133" s="126"/>
      <c r="D133" s="127" t="s">
        <v>293</v>
      </c>
      <c r="E133" s="127"/>
      <c r="F133" s="127"/>
      <c r="G133" s="127"/>
      <c r="H133" s="127"/>
      <c r="I133" s="128"/>
      <c r="J133" s="96"/>
      <c r="K133" s="25" t="s">
        <v>68</v>
      </c>
      <c r="L133" s="83">
        <f>SUM(COUNTIFS(L$6:L$37,{"ĐTT","TDS","HĐH","HĐG","HĐG/HĐC","HĐNT","VS-AN","HĐC","HĐH/HĐG","SHHN","LH"}))</f>
        <v>12</v>
      </c>
      <c r="M133" s="83">
        <f>SUM(COUNTIFS(M$6:M$37,{"ĐTT","TDS","HĐH","HĐG","HĐG/HĐC","HĐNT","VS-AN","HĐC","HĐH/HĐG","SHHN"}))</f>
        <v>15</v>
      </c>
      <c r="N133" s="83">
        <f>SUM(COUNTIFS(N$6:N$37,{"ĐTT","TDS","HĐH","HĐG","HĐG/HĐC","HĐNT","VS-AN","HĐC","HĐH/HĐG","SHHN"}))</f>
        <v>13</v>
      </c>
      <c r="O133" s="25"/>
    </row>
    <row r="134" spans="1:15" s="2" customFormat="1" ht="21" customHeight="1">
      <c r="A134" s="68"/>
      <c r="B134" s="75"/>
      <c r="C134" s="79"/>
      <c r="D134" s="127" t="s">
        <v>294</v>
      </c>
      <c r="E134" s="127"/>
      <c r="F134" s="127"/>
      <c r="G134" s="127"/>
      <c r="H134" s="127"/>
      <c r="I134" s="128"/>
      <c r="J134" s="96"/>
      <c r="K134" s="25" t="s">
        <v>68</v>
      </c>
      <c r="L134" s="83">
        <f>SUM(COUNTIFS(L$38:L$71,{"ĐTT","TDS","HĐH","HĐG","HĐG/HĐC","HĐNT","VS-AN","HĐC","HĐH/HĐG","SHHN","LH"}))</f>
        <v>8</v>
      </c>
      <c r="M134" s="83">
        <f>SUM(COUNTIFS(M$38:M$71,{"ĐTT","TDS","HĐH","HĐG","HĐG/HĐC","HĐNT","VS-AN","HĐC","HĐH/HĐG","SHHN"}))</f>
        <v>8</v>
      </c>
      <c r="N134" s="83">
        <f>SUM(COUNTIFS(N$38:N$71,{"ĐTT","TDS","HĐH","HĐG","HĐG/HĐC","HĐNT","VS-AN","HĐC","HĐH/HĐG","SHHN"}))</f>
        <v>7</v>
      </c>
      <c r="O134" s="25"/>
    </row>
    <row r="135" spans="1:15" s="2" customFormat="1" ht="21" customHeight="1">
      <c r="A135" s="68"/>
      <c r="B135" s="75"/>
      <c r="C135" s="79"/>
      <c r="D135" s="127" t="s">
        <v>295</v>
      </c>
      <c r="E135" s="127"/>
      <c r="F135" s="127"/>
      <c r="G135" s="127"/>
      <c r="H135" s="127"/>
      <c r="I135" s="128"/>
      <c r="J135" s="96"/>
      <c r="K135" s="25" t="s">
        <v>68</v>
      </c>
      <c r="L135" s="83">
        <f>SUM(COUNTIFS(L$72:L$92,{"ĐTT","TDS","HĐH","HĐG","HĐG/HĐC","HĐNT","VS-AN","HĐC","HĐH/HĐG","SHHN","LH"}))</f>
        <v>12</v>
      </c>
      <c r="M135" s="83">
        <f>SUM(COUNTIFS(M$72:M$92,{"ĐTT","TDS","HĐH","HĐG","HĐG/HĐC","HĐNT","VS-AN","HĐC","HĐH/HĐG","SHHN"}))</f>
        <v>15</v>
      </c>
      <c r="N135" s="83">
        <f>SUM(COUNTIFS(N$72:N$92,{"ĐTT","TDS","HĐH","HĐG","HĐG/HĐC","HĐNT","VS-AN","HĐC","HĐH/HĐG","SHHN"}))</f>
        <v>13</v>
      </c>
      <c r="O135" s="25"/>
    </row>
    <row r="136" spans="1:15" s="2" customFormat="1" ht="21" customHeight="1">
      <c r="A136" s="68"/>
      <c r="B136" s="75"/>
      <c r="C136" s="79"/>
      <c r="D136" s="127" t="s">
        <v>296</v>
      </c>
      <c r="E136" s="127"/>
      <c r="F136" s="127"/>
      <c r="G136" s="127"/>
      <c r="H136" s="127"/>
      <c r="I136" s="128"/>
      <c r="J136" s="96"/>
      <c r="K136" s="25" t="s">
        <v>68</v>
      </c>
      <c r="L136" s="83">
        <f>SUM(COUNTIFS(L$93:L$109,{"ĐTT","TDS","HĐH","HĐG","HĐG/HĐC","HĐNT","VS-AN","HĐC","HĐH/HĐG","SHHN","LH"}))</f>
        <v>3</v>
      </c>
      <c r="M136" s="83">
        <f>SUM(COUNTIFS(M$93:M$109,{"ĐTT","TDS","HĐH","HĐG","HĐG/HĐC","HĐNT","VS-AN","HĐC","HĐH/HĐG","SHHN"}))</f>
        <v>7</v>
      </c>
      <c r="N136" s="83">
        <f>SUM(COUNTIFS(N$93:N$109,{"ĐTT","TDS","HĐH","HĐG","HĐG/HĐC","HĐNT","VS-AN","HĐC","HĐH/HĐG","SHHN"}))</f>
        <v>3</v>
      </c>
      <c r="O136" s="25"/>
    </row>
    <row r="137" spans="1:15" s="2" customFormat="1" ht="21" customHeight="1">
      <c r="A137" s="68"/>
      <c r="B137" s="75"/>
      <c r="C137" s="79"/>
      <c r="D137" s="127" t="s">
        <v>297</v>
      </c>
      <c r="E137" s="127"/>
      <c r="F137" s="127"/>
      <c r="G137" s="127"/>
      <c r="H137" s="127"/>
      <c r="I137" s="128"/>
      <c r="J137" s="96"/>
      <c r="K137" s="25" t="s">
        <v>68</v>
      </c>
      <c r="L137" s="83">
        <f>SUM(COUNTIFS(L$110:L$131,{"ĐTT","TDS","HĐH","HĐG","HĐG/HĐC","HĐNT","VS-AN","HĐC","HĐH/HĐG","SHHN","LH"}))</f>
        <v>14</v>
      </c>
      <c r="M137" s="83">
        <f>SUM(COUNTIFS(M$110:M$131,{"ĐTT","TDS","HĐH","HĐG","HĐG/HĐC","HĐNT","VS-AN","HĐC","HĐH/HĐG","SHHN"}))</f>
        <v>13</v>
      </c>
      <c r="N137" s="83">
        <f>SUM(COUNTIFS(N$110:N$131,{"ĐTT","TDS","HĐH","HĐG","HĐG/HĐC","HĐNT","VS-AN","HĐC","HĐH/HĐG","SHHN"}))</f>
        <v>15</v>
      </c>
      <c r="O137" s="25"/>
    </row>
    <row r="138" spans="1:15" s="2" customFormat="1" ht="21" customHeight="1">
      <c r="A138" s="68"/>
      <c r="B138" s="156" t="s">
        <v>275</v>
      </c>
      <c r="C138" s="157"/>
      <c r="D138" s="157"/>
      <c r="E138" s="157"/>
      <c r="F138" s="157"/>
      <c r="G138" s="157"/>
      <c r="H138" s="157"/>
      <c r="I138" s="158"/>
      <c r="J138" s="98"/>
      <c r="K138" s="25" t="s">
        <v>68</v>
      </c>
      <c r="L138" s="25">
        <f>SUM(L139:L148)</f>
        <v>50</v>
      </c>
      <c r="M138" s="25">
        <f t="shared" ref="M138:N138" si="1">SUM(M139:M148)</f>
        <v>60</v>
      </c>
      <c r="N138" s="25">
        <f t="shared" si="1"/>
        <v>53</v>
      </c>
      <c r="O138" s="25"/>
    </row>
    <row r="139" spans="1:15" s="2" customFormat="1" ht="21" customHeight="1">
      <c r="A139" s="68"/>
      <c r="B139" s="125" t="s">
        <v>276</v>
      </c>
      <c r="C139" s="126"/>
      <c r="D139" s="127" t="s">
        <v>277</v>
      </c>
      <c r="E139" s="127"/>
      <c r="F139" s="127"/>
      <c r="G139" s="127"/>
      <c r="H139" s="127"/>
      <c r="I139" s="128"/>
      <c r="J139" s="96"/>
      <c r="K139" s="25" t="s">
        <v>68</v>
      </c>
      <c r="L139" s="83">
        <f>COUNTIF(L$6:L$131,"ĐTT")</f>
        <v>3</v>
      </c>
      <c r="M139" s="83">
        <f>COUNTIF(M$6:M$131,"ĐTT")</f>
        <v>7</v>
      </c>
      <c r="N139" s="83">
        <f>COUNTIF(N$6:N$131,"ĐTT")</f>
        <v>6</v>
      </c>
      <c r="O139" s="25"/>
    </row>
    <row r="140" spans="1:15" s="2" customFormat="1" ht="21" customHeight="1">
      <c r="A140" s="68"/>
      <c r="B140" s="125"/>
      <c r="C140" s="126"/>
      <c r="D140" s="127" t="s">
        <v>278</v>
      </c>
      <c r="E140" s="127"/>
      <c r="F140" s="127"/>
      <c r="G140" s="127"/>
      <c r="H140" s="127"/>
      <c r="I140" s="128"/>
      <c r="J140" s="96"/>
      <c r="K140" s="25" t="s">
        <v>68</v>
      </c>
      <c r="L140" s="83">
        <f>COUNTIF(L$6:L$131,"TDS")</f>
        <v>1</v>
      </c>
      <c r="M140" s="83">
        <f>COUNTIF(M$6:M$131,"TDS")</f>
        <v>1</v>
      </c>
      <c r="N140" s="83">
        <f>COUNTIF(N$6:N$131,"TDS")</f>
        <v>1</v>
      </c>
      <c r="O140" s="25"/>
    </row>
    <row r="141" spans="1:15" s="2" customFormat="1" ht="21" customHeight="1">
      <c r="A141" s="68"/>
      <c r="B141" s="125"/>
      <c r="C141" s="126"/>
      <c r="D141" s="127" t="s">
        <v>279</v>
      </c>
      <c r="E141" s="127"/>
      <c r="F141" s="127"/>
      <c r="G141" s="127"/>
      <c r="H141" s="127"/>
      <c r="I141" s="128"/>
      <c r="J141" s="96"/>
      <c r="K141" s="25" t="s">
        <v>68</v>
      </c>
      <c r="L141" s="83">
        <f>SUM(COUNTIFS(L$6:L$131,{"HĐG","HĐG/HĐC"}))</f>
        <v>18</v>
      </c>
      <c r="M141" s="83">
        <f>SUM(COUNTIFS(M$6:M$131,{"HĐG","HĐG/HĐC"}))</f>
        <v>21</v>
      </c>
      <c r="N141" s="83">
        <f>SUM(COUNTIFS(N$6:N$131,{"HĐG","HĐG/HĐC"}))</f>
        <v>20</v>
      </c>
      <c r="O141" s="25"/>
    </row>
    <row r="142" spans="1:15" s="2" customFormat="1" ht="21" customHeight="1">
      <c r="A142" s="68"/>
      <c r="B142" s="125"/>
      <c r="C142" s="126"/>
      <c r="D142" s="127" t="s">
        <v>280</v>
      </c>
      <c r="E142" s="127"/>
      <c r="F142" s="127"/>
      <c r="G142" s="127"/>
      <c r="H142" s="127"/>
      <c r="I142" s="128"/>
      <c r="J142" s="96"/>
      <c r="K142" s="25" t="s">
        <v>68</v>
      </c>
      <c r="L142" s="83">
        <f>COUNTIF(L$6:L$131,"HĐNT")</f>
        <v>8</v>
      </c>
      <c r="M142" s="83">
        <f>COUNTIF(M$6:M$131,"HĐNT")</f>
        <v>9</v>
      </c>
      <c r="N142" s="83">
        <f>COUNTIF(N$6:N$131,"HĐNT")</f>
        <v>9</v>
      </c>
      <c r="O142" s="25"/>
    </row>
    <row r="143" spans="1:15" s="2" customFormat="1" ht="21" customHeight="1">
      <c r="A143" s="68"/>
      <c r="B143" s="125"/>
      <c r="C143" s="126"/>
      <c r="D143" s="127" t="s">
        <v>281</v>
      </c>
      <c r="E143" s="127"/>
      <c r="F143" s="127"/>
      <c r="G143" s="127"/>
      <c r="H143" s="127"/>
      <c r="I143" s="128"/>
      <c r="J143" s="96"/>
      <c r="K143" s="25" t="s">
        <v>68</v>
      </c>
      <c r="L143" s="83">
        <f>COUNTIF(L$6:L$131,"VS-AN")</f>
        <v>5</v>
      </c>
      <c r="M143" s="83">
        <f>COUNTIF(M$6:M$131,"VS-AN")</f>
        <v>5</v>
      </c>
      <c r="N143" s="83">
        <f>COUNTIF(N$6:N$131,"VS-AN")</f>
        <v>3</v>
      </c>
      <c r="O143" s="25"/>
    </row>
    <row r="144" spans="1:15" s="2" customFormat="1" ht="21" customHeight="1">
      <c r="A144" s="68"/>
      <c r="B144" s="125"/>
      <c r="C144" s="126"/>
      <c r="D144" s="127" t="s">
        <v>282</v>
      </c>
      <c r="E144" s="127"/>
      <c r="F144" s="127"/>
      <c r="G144" s="127"/>
      <c r="H144" s="127"/>
      <c r="I144" s="128"/>
      <c r="J144" s="96"/>
      <c r="K144" s="25" t="s">
        <v>68</v>
      </c>
      <c r="L144" s="83">
        <f>SUM(COUNTIFS(L$6:L$131,{"HĐC","HĐG/HĐC"}))</f>
        <v>5</v>
      </c>
      <c r="M144" s="83">
        <f>SUM(COUNTIFS(M$6:M$131,{"HĐC","HĐG/HĐC"}))</f>
        <v>8</v>
      </c>
      <c r="N144" s="83">
        <f>SUM(COUNTIFS(N$6:N$131,{"HĐC","HĐG/HĐC"}))</f>
        <v>5</v>
      </c>
      <c r="O144" s="25"/>
    </row>
    <row r="145" spans="1:20" s="2" customFormat="1" ht="21" customHeight="1">
      <c r="A145" s="68"/>
      <c r="B145" s="125"/>
      <c r="C145" s="126"/>
      <c r="D145" s="127" t="s">
        <v>283</v>
      </c>
      <c r="E145" s="127"/>
      <c r="F145" s="127"/>
      <c r="G145" s="127"/>
      <c r="H145" s="127"/>
      <c r="I145" s="128"/>
      <c r="J145" s="96"/>
      <c r="K145" s="25" t="s">
        <v>68</v>
      </c>
      <c r="L145" s="83">
        <f>COUNTIF(L$6:L$131,"SHHN")</f>
        <v>4</v>
      </c>
      <c r="M145" s="83">
        <f>COUNTIF(M$6:M$131,"SHHN")</f>
        <v>4</v>
      </c>
      <c r="N145" s="83">
        <f>COUNTIF(N$6:N$131,"SHHN")</f>
        <v>4</v>
      </c>
      <c r="O145" s="25"/>
    </row>
    <row r="146" spans="1:20" s="2" customFormat="1" ht="21" customHeight="1">
      <c r="A146" s="68"/>
      <c r="B146" s="125"/>
      <c r="C146" s="126"/>
      <c r="D146" s="127" t="s">
        <v>284</v>
      </c>
      <c r="E146" s="127"/>
      <c r="F146" s="127"/>
      <c r="G146" s="127"/>
      <c r="H146" s="127"/>
      <c r="I146" s="128"/>
      <c r="J146" s="96"/>
      <c r="K146" s="25" t="s">
        <v>68</v>
      </c>
      <c r="L146" s="83">
        <f>COUNTIF(L$6:L$131,"TQDN")</f>
        <v>0</v>
      </c>
      <c r="M146" s="83">
        <f>COUNTIF(M$6:M$131,"TQDN")</f>
        <v>0</v>
      </c>
      <c r="N146" s="83">
        <f>COUNTIF(N$6:N$131,"TQDN")</f>
        <v>0</v>
      </c>
      <c r="O146" s="25"/>
    </row>
    <row r="147" spans="1:20" s="2" customFormat="1" ht="21" customHeight="1">
      <c r="A147" s="68" t="s">
        <v>168</v>
      </c>
      <c r="B147" s="77"/>
      <c r="C147" s="78"/>
      <c r="D147" s="127" t="s">
        <v>285</v>
      </c>
      <c r="E147" s="127"/>
      <c r="F147" s="127"/>
      <c r="G147" s="127"/>
      <c r="H147" s="127"/>
      <c r="I147" s="128"/>
      <c r="J147" s="96"/>
      <c r="K147" s="25">
        <f>COUNTIF(K38:K72,"x")</f>
        <v>12</v>
      </c>
      <c r="L147" s="83">
        <f>COUNTIF(L$6:L$131,"LH")</f>
        <v>1</v>
      </c>
      <c r="M147" s="83">
        <f>COUNTIF(M$6:M$131,"LH")</f>
        <v>0</v>
      </c>
      <c r="N147" s="83">
        <f>COUNTIF(N$6:N$131,"LH")</f>
        <v>0</v>
      </c>
      <c r="O147" s="25"/>
      <c r="T147" s="43"/>
    </row>
    <row r="148" spans="1:20" s="2" customFormat="1" ht="21" customHeight="1">
      <c r="A148" s="68" t="s">
        <v>169</v>
      </c>
      <c r="B148" s="77"/>
      <c r="C148" s="78"/>
      <c r="D148" s="160" t="s">
        <v>286</v>
      </c>
      <c r="E148" s="160"/>
      <c r="F148" s="160"/>
      <c r="G148" s="160"/>
      <c r="H148" s="160"/>
      <c r="I148" s="161"/>
      <c r="J148" s="99"/>
      <c r="K148" s="25">
        <f>COUNTIF(K73:K91,"x")</f>
        <v>16</v>
      </c>
      <c r="L148" s="25">
        <f>COUNTIF(L$6:L$131,"HĐH")</f>
        <v>5</v>
      </c>
      <c r="M148" s="25">
        <f>COUNTIF(M$6:M$131,"HĐH")</f>
        <v>5</v>
      </c>
      <c r="N148" s="25">
        <f>COUNTIF(N$6:N$131,"HĐH")</f>
        <v>5</v>
      </c>
      <c r="O148" s="25"/>
    </row>
    <row r="149" spans="1:20" s="2" customFormat="1" ht="21" customHeight="1">
      <c r="A149" s="68" t="s">
        <v>170</v>
      </c>
      <c r="B149" s="77"/>
      <c r="C149" s="78"/>
      <c r="D149" s="159" t="s">
        <v>287</v>
      </c>
      <c r="E149" s="159"/>
      <c r="F149" s="127" t="s">
        <v>288</v>
      </c>
      <c r="G149" s="127"/>
      <c r="H149" s="127"/>
      <c r="I149" s="128"/>
      <c r="J149" s="96"/>
      <c r="K149" s="26">
        <f>COUNTIF(K93:K109,"x")</f>
        <v>9</v>
      </c>
      <c r="L149" s="83">
        <f>SUM(COUNTIFS(L$6:L$37,{"HĐH"}))</f>
        <v>1</v>
      </c>
      <c r="M149" s="83">
        <f>SUM(COUNTIFS(M$6:M$37,{"HĐH"}))</f>
        <v>1</v>
      </c>
      <c r="N149" s="83">
        <f>SUM(COUNTIFS(N$6:N$37,{"HĐH"}))</f>
        <v>1</v>
      </c>
      <c r="O149" s="25"/>
    </row>
    <row r="150" spans="1:20" s="2" customFormat="1" ht="21" customHeight="1">
      <c r="A150" s="75" t="s">
        <v>171</v>
      </c>
      <c r="B150" s="77"/>
      <c r="C150" s="78"/>
      <c r="D150" s="159"/>
      <c r="E150" s="159"/>
      <c r="F150" s="127" t="s">
        <v>289</v>
      </c>
      <c r="G150" s="127"/>
      <c r="H150" s="127"/>
      <c r="I150" s="128"/>
      <c r="J150" s="96"/>
      <c r="K150" s="25">
        <f>COUNTIF(K110:K131,"x")</f>
        <v>18</v>
      </c>
      <c r="L150" s="83">
        <f>SUM(COUNTIFS(L$38:L$71,"HĐH"))</f>
        <v>1</v>
      </c>
      <c r="M150" s="83">
        <f>SUM(COUNTIFS(M$38:M$71,"HĐH"))</f>
        <v>1</v>
      </c>
      <c r="N150" s="83">
        <f>SUM(COUNTIFS(N$38:N$71,"HĐH"))</f>
        <v>1</v>
      </c>
      <c r="O150" s="25"/>
    </row>
    <row r="151" spans="1:20" s="2" customFormat="1" ht="21" customHeight="1">
      <c r="A151" s="74"/>
      <c r="B151" s="77"/>
      <c r="C151" s="78"/>
      <c r="D151" s="159"/>
      <c r="E151" s="159"/>
      <c r="F151" s="127" t="s">
        <v>290</v>
      </c>
      <c r="G151" s="127"/>
      <c r="H151" s="127"/>
      <c r="I151" s="128"/>
      <c r="J151" s="96"/>
      <c r="K151" s="25" t="s">
        <v>68</v>
      </c>
      <c r="L151" s="83">
        <f>SUM(COUNTIFS(L$72:L$92,"HĐH"))</f>
        <v>1</v>
      </c>
      <c r="M151" s="83">
        <f t="shared" ref="M151:N151" si="2">SUM(COUNTIFS(M$72:M$92,"HĐH"))</f>
        <v>1</v>
      </c>
      <c r="N151" s="83">
        <f t="shared" si="2"/>
        <v>1</v>
      </c>
      <c r="O151" s="25"/>
    </row>
    <row r="152" spans="1:20" s="2" customFormat="1" ht="21" customHeight="1">
      <c r="A152" s="74"/>
      <c r="B152" s="77"/>
      <c r="C152" s="78"/>
      <c r="D152" s="159"/>
      <c r="E152" s="159"/>
      <c r="F152" s="127" t="s">
        <v>291</v>
      </c>
      <c r="G152" s="127"/>
      <c r="H152" s="127"/>
      <c r="I152" s="128"/>
      <c r="J152" s="96"/>
      <c r="K152" s="25" t="s">
        <v>68</v>
      </c>
      <c r="L152" s="83">
        <f>SUM(COUNTIFS(L$93:L$109,"HĐH"))</f>
        <v>0</v>
      </c>
      <c r="M152" s="83">
        <f t="shared" ref="M152:N152" si="3">SUM(COUNTIFS(M$93:M$109,"HĐH"))</f>
        <v>1</v>
      </c>
      <c r="N152" s="83">
        <f t="shared" si="3"/>
        <v>0</v>
      </c>
      <c r="O152" s="25"/>
    </row>
    <row r="153" spans="1:20" s="2" customFormat="1" ht="21" customHeight="1">
      <c r="A153" s="74"/>
      <c r="B153" s="77"/>
      <c r="C153" s="78"/>
      <c r="D153" s="159"/>
      <c r="E153" s="159"/>
      <c r="F153" s="127" t="s">
        <v>292</v>
      </c>
      <c r="G153" s="127"/>
      <c r="H153" s="127"/>
      <c r="I153" s="128"/>
      <c r="J153" s="96"/>
      <c r="K153" s="25" t="s">
        <v>68</v>
      </c>
      <c r="L153" s="83">
        <f>SUM(COUNTIFS(L$110:L$131,"HĐH"))</f>
        <v>2</v>
      </c>
      <c r="M153" s="83">
        <f t="shared" ref="M153:N153" si="4">SUM(COUNTIFS(M$110:M$131,"HĐH"))</f>
        <v>1</v>
      </c>
      <c r="N153" s="83">
        <f t="shared" si="4"/>
        <v>2</v>
      </c>
      <c r="O153" s="25"/>
    </row>
    <row r="154" spans="1:20" ht="7.5" customHeight="1"/>
    <row r="155" spans="1:20" ht="18.75" customHeight="1">
      <c r="B155" s="134" t="s">
        <v>269</v>
      </c>
      <c r="C155" s="134"/>
      <c r="D155" s="134"/>
      <c r="E155" s="76"/>
      <c r="F155" s="134" t="s">
        <v>270</v>
      </c>
      <c r="G155" s="134"/>
      <c r="H155" s="123" t="s">
        <v>272</v>
      </c>
      <c r="I155" s="123"/>
      <c r="J155" s="123"/>
      <c r="K155" s="123"/>
      <c r="L155" s="123"/>
      <c r="M155" s="123"/>
      <c r="N155" s="123"/>
      <c r="O155" s="123"/>
    </row>
    <row r="156" spans="1:20" ht="34.5" customHeight="1">
      <c r="D156" s="34"/>
      <c r="K156" s="41"/>
      <c r="L156" s="41"/>
      <c r="M156" s="41"/>
      <c r="N156" s="41"/>
    </row>
    <row r="157" spans="1:20">
      <c r="D157" s="34"/>
      <c r="K157" s="2"/>
    </row>
    <row r="158" spans="1:20" ht="42" customHeight="1">
      <c r="B158" s="123" t="s">
        <v>274</v>
      </c>
      <c r="C158" s="123"/>
      <c r="D158" s="123"/>
      <c r="F158" s="123" t="s">
        <v>271</v>
      </c>
      <c r="G158" s="155"/>
      <c r="H158" s="123" t="s">
        <v>273</v>
      </c>
      <c r="I158" s="123"/>
      <c r="J158" s="123"/>
      <c r="K158" s="123"/>
      <c r="L158" s="123"/>
      <c r="M158" s="123"/>
      <c r="N158" s="123"/>
      <c r="O158" s="123"/>
    </row>
    <row r="159" spans="1:20">
      <c r="K159" s="44"/>
    </row>
  </sheetData>
  <autoFilter ref="A5:T153">
    <filterColumn colId="10">
      <customFilters>
        <customFilter operator="notEqual" val=" "/>
      </customFilters>
    </filterColumn>
  </autoFilter>
  <mergeCells count="190">
    <mergeCell ref="B84:B85"/>
    <mergeCell ref="C84:C85"/>
    <mergeCell ref="D84:D85"/>
    <mergeCell ref="E84:E85"/>
    <mergeCell ref="B145:C145"/>
    <mergeCell ref="D145:I145"/>
    <mergeCell ref="B146:C146"/>
    <mergeCell ref="D146:I146"/>
    <mergeCell ref="D147:I147"/>
    <mergeCell ref="H116:H118"/>
    <mergeCell ref="B132:I132"/>
    <mergeCell ref="F84:F85"/>
    <mergeCell ref="D148:I148"/>
    <mergeCell ref="D149:E149"/>
    <mergeCell ref="B116:B118"/>
    <mergeCell ref="C116:C118"/>
    <mergeCell ref="E116:E118"/>
    <mergeCell ref="F149:I149"/>
    <mergeCell ref="B140:C140"/>
    <mergeCell ref="D140:I140"/>
    <mergeCell ref="B141:C141"/>
    <mergeCell ref="D141:I141"/>
    <mergeCell ref="B142:C142"/>
    <mergeCell ref="D142:I142"/>
    <mergeCell ref="B143:C143"/>
    <mergeCell ref="B2:B4"/>
    <mergeCell ref="F158:G158"/>
    <mergeCell ref="H155:O155"/>
    <mergeCell ref="H158:O158"/>
    <mergeCell ref="B138:I138"/>
    <mergeCell ref="B139:C139"/>
    <mergeCell ref="D139:I139"/>
    <mergeCell ref="B123:B124"/>
    <mergeCell ref="C123:C124"/>
    <mergeCell ref="D123:D124"/>
    <mergeCell ref="E123:E124"/>
    <mergeCell ref="F123:F124"/>
    <mergeCell ref="D143:I143"/>
    <mergeCell ref="B144:C144"/>
    <mergeCell ref="D144:I144"/>
    <mergeCell ref="F155:G155"/>
    <mergeCell ref="F150:I150"/>
    <mergeCell ref="F151:I151"/>
    <mergeCell ref="F153:I153"/>
    <mergeCell ref="F152:I152"/>
    <mergeCell ref="D150:E150"/>
    <mergeCell ref="D151:E151"/>
    <mergeCell ref="D152:E152"/>
    <mergeCell ref="D153:E153"/>
    <mergeCell ref="A1:O1"/>
    <mergeCell ref="K2:N2"/>
    <mergeCell ref="A55:A58"/>
    <mergeCell ref="A16"/>
    <mergeCell ref="A17"/>
    <mergeCell ref="A20:A21"/>
    <mergeCell ref="A23:A26"/>
    <mergeCell ref="A27"/>
    <mergeCell ref="A30"/>
    <mergeCell ref="A19"/>
    <mergeCell ref="A22"/>
    <mergeCell ref="A33:A34"/>
    <mergeCell ref="A18"/>
    <mergeCell ref="A53"/>
    <mergeCell ref="C38:D38"/>
    <mergeCell ref="H2:H4"/>
    <mergeCell ref="C10:D10"/>
    <mergeCell ref="C11:D11"/>
    <mergeCell ref="E2:E4"/>
    <mergeCell ref="C2:D3"/>
    <mergeCell ref="F2:F4"/>
    <mergeCell ref="G2:G4"/>
    <mergeCell ref="A2:A4"/>
    <mergeCell ref="A28"/>
    <mergeCell ref="C72:D72"/>
    <mergeCell ref="A126:A128"/>
    <mergeCell ref="C67:D67"/>
    <mergeCell ref="I2:I4"/>
    <mergeCell ref="O2:O4"/>
    <mergeCell ref="C129:D129"/>
    <mergeCell ref="C114:D114"/>
    <mergeCell ref="A115"/>
    <mergeCell ref="A120"/>
    <mergeCell ref="C56:D56"/>
    <mergeCell ref="C73:D73"/>
    <mergeCell ref="A75"/>
    <mergeCell ref="A104"/>
    <mergeCell ref="A78"/>
    <mergeCell ref="A74"/>
    <mergeCell ref="A76"/>
    <mergeCell ref="A77"/>
    <mergeCell ref="A107:A108"/>
    <mergeCell ref="A86"/>
    <mergeCell ref="C58:D58"/>
    <mergeCell ref="C95:D95"/>
    <mergeCell ref="C59:D59"/>
    <mergeCell ref="C63:D63"/>
    <mergeCell ref="A35"/>
    <mergeCell ref="A131"/>
    <mergeCell ref="A121"/>
    <mergeCell ref="B155:D155"/>
    <mergeCell ref="A123:A124"/>
    <mergeCell ref="A125"/>
    <mergeCell ref="A130"/>
    <mergeCell ref="C69:D69"/>
    <mergeCell ref="C60:D60"/>
    <mergeCell ref="C61:D61"/>
    <mergeCell ref="C110:D110"/>
    <mergeCell ref="C109:D109"/>
    <mergeCell ref="C111:D111"/>
    <mergeCell ref="A71"/>
    <mergeCell ref="A80:A84"/>
    <mergeCell ref="A96:A98"/>
    <mergeCell ref="A87"/>
    <mergeCell ref="A91:A94"/>
    <mergeCell ref="A89"/>
    <mergeCell ref="A99:A101"/>
    <mergeCell ref="A90"/>
    <mergeCell ref="A112"/>
    <mergeCell ref="A113"/>
    <mergeCell ref="A117:A118"/>
    <mergeCell ref="C66:D66"/>
    <mergeCell ref="C6:D6"/>
    <mergeCell ref="C7:D7"/>
    <mergeCell ref="C8:D8"/>
    <mergeCell ref="C15:D15"/>
    <mergeCell ref="E16"/>
    <mergeCell ref="C22:D22"/>
    <mergeCell ref="C26:D26"/>
    <mergeCell ref="E25"/>
    <mergeCell ref="A37:A39"/>
    <mergeCell ref="A31"/>
    <mergeCell ref="A32"/>
    <mergeCell ref="A46"/>
    <mergeCell ref="A51"/>
    <mergeCell ref="C54:D54"/>
    <mergeCell ref="C52:D52"/>
    <mergeCell ref="A36"/>
    <mergeCell ref="C47:D47"/>
    <mergeCell ref="C50:D50"/>
    <mergeCell ref="C43:D43"/>
    <mergeCell ref="C45:D45"/>
    <mergeCell ref="C49:D49"/>
    <mergeCell ref="F81:F83"/>
    <mergeCell ref="A122"/>
    <mergeCell ref="C106:D106"/>
    <mergeCell ref="C94:D94"/>
    <mergeCell ref="A9"/>
    <mergeCell ref="B158:D158"/>
    <mergeCell ref="C88:D88"/>
    <mergeCell ref="C93:D93"/>
    <mergeCell ref="C101:D101"/>
    <mergeCell ref="C98:D98"/>
    <mergeCell ref="C105:D105"/>
    <mergeCell ref="C23:D23"/>
    <mergeCell ref="C29:D29"/>
    <mergeCell ref="C35:D35"/>
    <mergeCell ref="B133:C133"/>
    <mergeCell ref="D133:I133"/>
    <mergeCell ref="D134:I134"/>
    <mergeCell ref="D135:I135"/>
    <mergeCell ref="D136:I136"/>
    <mergeCell ref="D137:I137"/>
    <mergeCell ref="C62:D62"/>
    <mergeCell ref="C79:D79"/>
    <mergeCell ref="C55:D55"/>
    <mergeCell ref="A47:A48"/>
    <mergeCell ref="J116:J118"/>
    <mergeCell ref="J2:J4"/>
    <mergeCell ref="B70:B71"/>
    <mergeCell ref="C70:C71"/>
    <mergeCell ref="D70:D71"/>
    <mergeCell ref="E70:E71"/>
    <mergeCell ref="F70:F71"/>
    <mergeCell ref="F116:F118"/>
    <mergeCell ref="D116:D118"/>
    <mergeCell ref="I116:I118"/>
    <mergeCell ref="C57:D57"/>
    <mergeCell ref="C39:D39"/>
    <mergeCell ref="C40:D40"/>
    <mergeCell ref="F64:F65"/>
    <mergeCell ref="E64:E65"/>
    <mergeCell ref="D64:D65"/>
    <mergeCell ref="C64:C65"/>
    <mergeCell ref="B64:B65"/>
    <mergeCell ref="I64:I65"/>
    <mergeCell ref="H64:H65"/>
    <mergeCell ref="B81:B83"/>
    <mergeCell ref="C81:C83"/>
    <mergeCell ref="D81:D83"/>
    <mergeCell ref="E81:E83"/>
  </mergeCells>
  <phoneticPr fontId="17" type="noConversion"/>
  <dataValidations count="7">
    <dataValidation type="list" allowBlank="1" showInputMessage="1" showErrorMessage="1" sqref="E80:E81 E102:E103 D41:E42 D68:E68 D96:E97 D9:E9 D16 E12:E13 D12:D14 D24:D25 E24 D17:E21 D27:E28 D33:E34 D30:D32 E30:E31 D36:E37 D119:E123 D53:E53 D51:E51 D48:E48 D115 D64:E64 D112:D113 E112 D107:E108 D102:D104 D99:E100 D89:E92 D86:E87 D84:E84 E125:E126 D80 D74:E78 D130:E131 D128:E128 D125:D127 E115:E116 D70 D44:E44">
      <formula1>"KQMĐ, NDCT, TLHD, BC, ĐP"</formula1>
    </dataValidation>
    <dataValidation type="list" allowBlank="1" showInputMessage="1" showErrorMessage="1" sqref="E46">
      <formula1>"x"</formula1>
    </dataValidation>
    <dataValidation type="list" allowBlank="1" showInputMessage="1" showErrorMessage="1" sqref="D46">
      <formula1>"KQMĐ, NDCT, TLHD, BC, ĐP, ATGT"</formula1>
    </dataValidation>
    <dataValidation type="list" allowBlank="1" showInputMessage="1" showErrorMessage="1" sqref="I64 I68 I96:I97 I41:I42 I9 I12:I14 I24:I25 I16:I21 I27:I28 I30:I34 I36:I37 I119:I128 I46 I51 I48 I53:I54 I70:I71 I112:I113 I107:I108 I102:I104 I99:I100 I89:I92 I80:I87 I74:I78 I130:I131 I115:I116 I2 I44">
      <formula1>"Lớp,Lớp-khối, Tổ"</formula1>
    </dataValidation>
    <dataValidation type="list" allowBlank="1" showInputMessage="1" showErrorMessage="1" sqref="L77:N84 L86:N131 L9:L76 M9:N75">
      <formula1>"ĐTT,TDS,HĐH,HĐG,HĐNT,HĐC,VS-AN,LH,TQDN,SHHN"</formula1>
    </dataValidation>
    <dataValidation type="list" allowBlank="1" showInputMessage="1" showErrorMessage="1" sqref="M76:N76 L85:N85">
      <formula1>"ĐTT,TDS,HĐH,HĐG,HĐG/HĐC,HĐNT,HĐC,VS-AN,LH,TQDN,SHHN"</formula1>
    </dataValidation>
    <dataValidation type="list" allowBlank="1" showInputMessage="1" showErrorMessage="1" sqref="J119:J131 J6:J116">
      <formula1>"Lớp học, Lớp học + Sân chơi, Ngoài nhà trường, Sân chơi, Phòng chức năng"</formula1>
    </dataValidation>
  </dataValidations>
  <hyperlinks>
    <hyperlink ref="H9" r:id="rId1"/>
    <hyperlink ref="H116" r:id="rId2"/>
  </hyperlinks>
  <pageMargins left="1.0374015750000001" right="0.64015750000000005" top="0.7" bottom="0.72" header="0.31496062992126" footer="0.31496062992126"/>
  <pageSetup paperSize="9" orientation="landscape" verticalDpi="0" r:id="rId3"/>
  <rowBreaks count="5" manualBreakCount="5">
    <brk id="68" min="1" max="13" man="1"/>
    <brk id="71" min="1" max="13" man="1"/>
    <brk id="79" min="1" max="13" man="1"/>
    <brk id="83" min="1" max="13" man="1"/>
    <brk id="87"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BẢN THÂN</vt:lpstr>
      <vt:lpstr>'BẢN THÂN'!Print_Area</vt:lpstr>
      <vt:lpstr>'BẢN THÂN'!Print_Titles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2025-09-25T06:28:22Z</cp:lastPrinted>
  <dcterms:created xsi:type="dcterms:W3CDTF">2019-07-05T03:48:23Z</dcterms:created>
  <dcterms:modified xsi:type="dcterms:W3CDTF">2025-09-30T09:36:13Z</dcterms:modified>
</cp:coreProperties>
</file>