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5-2026\CÁC KẾ HOẠCH\KH CHỦ ĐỀ\"/>
    </mc:Choice>
  </mc:AlternateContent>
  <bookViews>
    <workbookView xWindow="-120" yWindow="-120" windowWidth="20730" windowHeight="11160" tabRatio="770" firstSheet="1" activeTab="1"/>
  </bookViews>
  <sheets>
    <sheet name="SGV" sheetId="41" state="veryHidden" r:id="rId1"/>
    <sheet name="KẾ HOẠCH NĂM" sheetId="45" r:id="rId2"/>
  </sheets>
  <externalReferences>
    <externalReference r:id="rId3"/>
  </externalReferences>
  <definedNames>
    <definedName name="_xlnm._FilterDatabase" localSheetId="1" hidden="1">'KẾ HOẠCH NĂM'!$A$5:$WHY$181</definedName>
    <definedName name="_xlnm.Print_Area" localSheetId="1">'KẾ HOẠCH NĂM'!$B$1:$BM$181</definedName>
    <definedName name="_xlnm.Print_Titles" localSheetId="1">'KẾ HOẠCH NĂM'!$3:$6</definedName>
  </definedNames>
  <calcPr calcId="162913"/>
</workbook>
</file>

<file path=xl/calcChain.xml><?xml version="1.0" encoding="utf-8"?>
<calcChain xmlns="http://schemas.openxmlformats.org/spreadsheetml/2006/main">
  <c r="AC161" i="45" l="1"/>
  <c r="AD161" i="45"/>
  <c r="AE161" i="45"/>
  <c r="AF161" i="45"/>
  <c r="AB161" i="45"/>
  <c r="AC156" i="45"/>
  <c r="AD156" i="45"/>
  <c r="AE156" i="45"/>
  <c r="AF156" i="45"/>
  <c r="AB156" i="45"/>
  <c r="AB157" i="45"/>
  <c r="AB154" i="45"/>
  <c r="AF154" i="45"/>
  <c r="AE154" i="45"/>
  <c r="AD154" i="45"/>
  <c r="AC154" i="45"/>
  <c r="AF153" i="45"/>
  <c r="AE153" i="45"/>
  <c r="AD153" i="45"/>
  <c r="AC153" i="45"/>
  <c r="AF152" i="45"/>
  <c r="AE152" i="45"/>
  <c r="AD152" i="45"/>
  <c r="AC152" i="45"/>
  <c r="AF151" i="45"/>
  <c r="AE151" i="45"/>
  <c r="AD151" i="45"/>
  <c r="AC151" i="45"/>
  <c r="AF150" i="45"/>
  <c r="AE150" i="45"/>
  <c r="AD150" i="45"/>
  <c r="AC150" i="45"/>
  <c r="AB153" i="45"/>
  <c r="AB152" i="45"/>
  <c r="AB151" i="45"/>
  <c r="AB150" i="45"/>
  <c r="AC157" i="45" l="1"/>
  <c r="AD157" i="45"/>
  <c r="AE157" i="45"/>
  <c r="AF157" i="45"/>
  <c r="AC158" i="45"/>
  <c r="AD158" i="45"/>
  <c r="AE158" i="45"/>
  <c r="AF158" i="45"/>
  <c r="AC159" i="45"/>
  <c r="AD159" i="45"/>
  <c r="AE159" i="45"/>
  <c r="AF159" i="45"/>
  <c r="AC160" i="45"/>
  <c r="AD160" i="45"/>
  <c r="AE160" i="45"/>
  <c r="AF160" i="45"/>
  <c r="AC162" i="45"/>
  <c r="AD162" i="45"/>
  <c r="AE162" i="45"/>
  <c r="AF162" i="45"/>
  <c r="AC163" i="45"/>
  <c r="AD163" i="45"/>
  <c r="AE163" i="45"/>
  <c r="AF163" i="45"/>
  <c r="AC164" i="45"/>
  <c r="AD164" i="45"/>
  <c r="AE164" i="45"/>
  <c r="AF164" i="45"/>
  <c r="AC165" i="45"/>
  <c r="AD165" i="45"/>
  <c r="AE165" i="45"/>
  <c r="AF165" i="45"/>
  <c r="AC166" i="45"/>
  <c r="AD166" i="45"/>
  <c r="AE166" i="45"/>
  <c r="AF166" i="45"/>
  <c r="AC167" i="45"/>
  <c r="AD167" i="45"/>
  <c r="AE167" i="45"/>
  <c r="AF167" i="45"/>
  <c r="AC168" i="45"/>
  <c r="AD168" i="45"/>
  <c r="AE168" i="45"/>
  <c r="AF168" i="45"/>
  <c r="AC169" i="45"/>
  <c r="AD169" i="45"/>
  <c r="AE169" i="45"/>
  <c r="AF169" i="45"/>
  <c r="AC170" i="45"/>
  <c r="AD170" i="45"/>
  <c r="AE170" i="45"/>
  <c r="AF170" i="45"/>
  <c r="AB170" i="45"/>
  <c r="AB169" i="45"/>
  <c r="AB168" i="45"/>
  <c r="AB167" i="45"/>
  <c r="AB166" i="45"/>
  <c r="AB165" i="45"/>
  <c r="AB164" i="45"/>
  <c r="AB163" i="45"/>
  <c r="AB162" i="45"/>
  <c r="AB160" i="45"/>
  <c r="AB159" i="45"/>
  <c r="AB158" i="45"/>
  <c r="AD149" i="45" l="1"/>
  <c r="AE149" i="45"/>
  <c r="AC149" i="45"/>
  <c r="AF155" i="45"/>
  <c r="AD155" i="45"/>
  <c r="AF149" i="45"/>
  <c r="AE155" i="45"/>
  <c r="AC155" i="45"/>
  <c r="AB155" i="45"/>
  <c r="AB149" i="45"/>
  <c r="P50" i="45" l="1"/>
  <c r="O84" i="45" l="1"/>
  <c r="O48" i="45"/>
  <c r="O144" i="45"/>
  <c r="O124" i="45"/>
  <c r="O121" i="45"/>
  <c r="O119" i="45"/>
  <c r="O118" i="45"/>
  <c r="O114" i="45"/>
  <c r="O113" i="45"/>
  <c r="O112" i="45"/>
  <c r="O105" i="45"/>
  <c r="O95" i="45"/>
  <c r="O87" i="45"/>
  <c r="O50" i="45"/>
  <c r="O65" i="45"/>
  <c r="O63" i="45"/>
  <c r="O61" i="45"/>
  <c r="O60" i="45"/>
  <c r="O58" i="45"/>
  <c r="O55" i="45"/>
  <c r="O53" i="45"/>
  <c r="O49" i="45" l="1"/>
  <c r="O57" i="45"/>
  <c r="O86" i="45"/>
  <c r="O111" i="45"/>
  <c r="O117" i="45"/>
  <c r="O120" i="45"/>
  <c r="O47" i="45" l="1"/>
  <c r="O110" i="45"/>
  <c r="O81" i="45"/>
  <c r="O80" i="45"/>
  <c r="O78" i="45"/>
  <c r="O77" i="45"/>
  <c r="O76" i="45"/>
  <c r="O75" i="45"/>
  <c r="O74" i="45"/>
  <c r="O69" i="45"/>
  <c r="O79" i="45" l="1"/>
  <c r="O68" i="45"/>
  <c r="O32" i="45"/>
  <c r="O151" i="45" l="1"/>
  <c r="O46" i="45"/>
  <c r="O44" i="45"/>
  <c r="O39" i="45"/>
  <c r="O36" i="45"/>
  <c r="O20" i="45"/>
  <c r="O15" i="45"/>
  <c r="O13" i="45"/>
  <c r="O12" i="45"/>
  <c r="O22" i="45"/>
  <c r="O21" i="45" s="1"/>
  <c r="P13" i="45"/>
  <c r="P12" i="45"/>
  <c r="O9" i="45"/>
  <c r="O31" i="45" l="1"/>
  <c r="O7" i="45" s="1"/>
  <c r="O11" i="45"/>
  <c r="O154" i="45"/>
  <c r="O153" i="45"/>
  <c r="O152" i="45"/>
  <c r="O150" i="45" l="1"/>
  <c r="O149" i="45" s="1"/>
  <c r="Z150" i="45" l="1"/>
  <c r="Z151" i="45"/>
  <c r="Z152" i="45"/>
  <c r="Z153" i="45"/>
  <c r="Z154" i="45"/>
  <c r="V150" i="45"/>
  <c r="V151" i="45"/>
  <c r="V152" i="45"/>
  <c r="V153" i="45"/>
  <c r="V154" i="45"/>
  <c r="V149" i="45" l="1"/>
  <c r="Z149" i="45"/>
  <c r="P77" i="45" l="1"/>
  <c r="P32" i="45"/>
  <c r="R150" i="45" l="1"/>
  <c r="S150" i="45"/>
  <c r="U150" i="45"/>
  <c r="W150" i="45"/>
  <c r="X150" i="45"/>
  <c r="Y150" i="45"/>
  <c r="AA150" i="45"/>
  <c r="R151" i="45"/>
  <c r="S151" i="45"/>
  <c r="U151" i="45"/>
  <c r="W151" i="45"/>
  <c r="X151" i="45"/>
  <c r="Y151" i="45"/>
  <c r="AA151" i="45"/>
  <c r="R152" i="45"/>
  <c r="S152" i="45"/>
  <c r="U152" i="45"/>
  <c r="W152" i="45"/>
  <c r="X152" i="45"/>
  <c r="Y152" i="45"/>
  <c r="AA152" i="45"/>
  <c r="R153" i="45"/>
  <c r="S153" i="45"/>
  <c r="U153" i="45"/>
  <c r="W153" i="45"/>
  <c r="X153" i="45"/>
  <c r="Y153" i="45"/>
  <c r="AA153" i="45"/>
  <c r="R154" i="45"/>
  <c r="S154" i="45"/>
  <c r="U154" i="45"/>
  <c r="W154" i="45"/>
  <c r="X154" i="45"/>
  <c r="Y154" i="45"/>
  <c r="AA154" i="45"/>
  <c r="AA149" i="45" l="1"/>
  <c r="Y149" i="45"/>
  <c r="X149" i="45"/>
  <c r="W149" i="45"/>
  <c r="U149" i="45"/>
  <c r="T149" i="45"/>
  <c r="S149" i="45"/>
  <c r="R149" i="45"/>
  <c r="P36" i="45" l="1"/>
  <c r="P39" i="45"/>
  <c r="P44" i="45"/>
  <c r="P20" i="45"/>
  <c r="P31" i="45" l="1"/>
  <c r="Q154" i="45" l="1"/>
  <c r="Q153" i="45"/>
  <c r="Q152" i="45"/>
  <c r="Q151" i="45"/>
  <c r="Q150" i="45"/>
  <c r="P144" i="45"/>
  <c r="P124" i="45"/>
  <c r="P121" i="45"/>
  <c r="P119" i="45"/>
  <c r="P118" i="45"/>
  <c r="P114" i="45"/>
  <c r="P113" i="45"/>
  <c r="P112" i="45"/>
  <c r="P105" i="45"/>
  <c r="P95" i="45"/>
  <c r="P87" i="45"/>
  <c r="P84" i="45"/>
  <c r="P81" i="45"/>
  <c r="P80" i="45"/>
  <c r="P78" i="45"/>
  <c r="P76" i="45"/>
  <c r="P75" i="45"/>
  <c r="P74" i="45"/>
  <c r="P69" i="45"/>
  <c r="P65" i="45"/>
  <c r="P63" i="45"/>
  <c r="P61" i="45"/>
  <c r="P60" i="45"/>
  <c r="P58" i="45"/>
  <c r="P55" i="45"/>
  <c r="P53" i="45"/>
  <c r="P49" i="45" s="1"/>
  <c r="P48" i="45"/>
  <c r="P24" i="45"/>
  <c r="P22" i="45"/>
  <c r="P21" i="45"/>
  <c r="P15" i="45"/>
  <c r="P9" i="45"/>
  <c r="P79" i="45" l="1"/>
  <c r="P117" i="45"/>
  <c r="P86" i="45"/>
  <c r="P152" i="45" s="1"/>
  <c r="P57" i="45"/>
  <c r="P111" i="45"/>
  <c r="P120" i="45"/>
  <c r="P154" i="45" s="1"/>
  <c r="G11" i="45"/>
  <c r="P68" i="45"/>
  <c r="Q149" i="45"/>
  <c r="P110" i="45" l="1"/>
  <c r="P153" i="45" s="1"/>
  <c r="P47" i="45"/>
  <c r="P46" i="45" s="1"/>
  <c r="P151" i="45" s="1"/>
  <c r="P11" i="45"/>
  <c r="P8" i="45" s="1"/>
  <c r="P7" i="45" s="1"/>
  <c r="P150" i="45" l="1"/>
  <c r="P149" i="45" s="1"/>
  <c r="P67" i="45"/>
</calcChain>
</file>

<file path=xl/sharedStrings.xml><?xml version="1.0" encoding="utf-8"?>
<sst xmlns="http://schemas.openxmlformats.org/spreadsheetml/2006/main" count="1848" uniqueCount="461">
  <si>
    <t>KQMĐ</t>
  </si>
  <si>
    <t>TLHD</t>
  </si>
  <si>
    <t>NDCT</t>
  </si>
  <si>
    <t>ĐP</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</si>
  <si>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</si>
  <si>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</si>
  <si>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</si>
  <si>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</si>
  <si>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</si>
  <si>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</si>
  <si>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 Không khí, ánh sáng</t>
  </si>
  <si>
    <t>* Đất, đá, cát, sỏi</t>
  </si>
  <si>
    <t>B. Làm quen với một số khái niệm sơ đẳng về toán</t>
  </si>
  <si>
    <t>C. Khám phá xã hội</t>
  </si>
  <si>
    <t>3. Nhận biết một số lễ hội và danh lam, thắng cảnh</t>
  </si>
  <si>
    <t>I. LĨNH VỰC GIÁO DỤC PHÁT TRIỂN THỂ CHẤT</t>
  </si>
  <si>
    <t>Mời cô, mời bạn khi ăn</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</si>
  <si>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</si>
  <si>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</si>
  <si>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</si>
  <si>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</si>
  <si>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</si>
  <si>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</si>
  <si>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</si>
  <si>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</si>
  <si>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5. Công nghệ</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</si>
  <si>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</si>
  <si>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</si>
  <si>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</si>
  <si>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</si>
  <si>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</si>
  <si>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</si>
  <si>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</si>
  <si>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2. Xếp tương ứng</t>
  </si>
  <si>
    <t>3. Sắp xếp theo quy tắc</t>
  </si>
  <si>
    <t>6. Nhận biết vị trí trong không gian và định hướng thời gian</t>
  </si>
  <si>
    <t>4. So sánh , đo lường</t>
  </si>
  <si>
    <t>A. Nghe hiểu lời nói</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</si>
  <si>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</si>
  <si>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</si>
  <si>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</si>
  <si>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</si>
  <si>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</si>
  <si>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</si>
  <si>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</si>
  <si>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</si>
  <si>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</si>
  <si>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</si>
  <si>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bò, trườn, trèo</t>
  </si>
  <si>
    <t>* Vận động: tung, ném, bắt</t>
  </si>
  <si>
    <t>* Vận động: bật, nhảy</t>
  </si>
  <si>
    <t>Nội dung năm</t>
  </si>
  <si>
    <t>Nguồn</t>
  </si>
  <si>
    <t>* Vận động: đi</t>
  </si>
  <si>
    <t>* Vận động: chạy</t>
  </si>
  <si>
    <t>Biết sử dụng đúng cách một số văn phòng phẩm thông thường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</si>
  <si>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</si>
  <si>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</si>
  <si>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âm thanh, các bài hát, bản nhạc gần gũi và ngắm nhìn vẻ đẹp nổi bật của các sự vật, hiện tượng trong thiên nhiên, cuộc sống và tác phẩm nghệ thuật</t>
  </si>
  <si>
    <t>* Đồ dùng, đồ chơi</t>
  </si>
  <si>
    <t>* Thời tiết, mùa</t>
  </si>
  <si>
    <t>1. Nhận biết tập hợp, số lượng, số thứ tự, đếm</t>
  </si>
  <si>
    <t>5. Hình dạng</t>
  </si>
  <si>
    <t>Một số đồ vật gây nguy hiểm</t>
  </si>
  <si>
    <t>Biết sử dụng các từ biểu thị sự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</si>
  <si>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</si>
  <si>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</si>
  <si>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</si>
  <si>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</si>
  <si>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</si>
  <si>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</si>
  <si>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Biết một số hoạt động của các ngày lễ hội trong năm</t>
  </si>
  <si>
    <t>TMN</t>
  </si>
  <si>
    <t>BT</t>
  </si>
  <si>
    <t>GĐ</t>
  </si>
  <si>
    <t>NN</t>
  </si>
  <si>
    <t>ĐV</t>
  </si>
  <si>
    <t>TV</t>
  </si>
  <si>
    <t>HTTN</t>
  </si>
  <si>
    <t>Tài nguyên học liệu</t>
  </si>
  <si>
    <t>Đọc bài thơ, ca dao, đồng dao phù hợp độ tuổi và chủ đề "Nghề nghiệp"</t>
  </si>
  <si>
    <t>* Trò chơi vận động.</t>
  </si>
  <si>
    <t>Thích chơi các trò chơi vận động. Biết luật chơi, cách chơi. Phối hợp với bạn trọng khi chơi.</t>
  </si>
  <si>
    <t>Chơi trò chơi vận động</t>
  </si>
  <si>
    <t>ATGT</t>
  </si>
  <si>
    <t>Nhận biết một số tình huống nguy hiểm và cách phòng tránh</t>
  </si>
  <si>
    <t>Mục tiêu năm</t>
  </si>
  <si>
    <t>Trong đó: - Lĩnh vực thể chất</t>
  </si>
  <si>
    <t>.</t>
  </si>
  <si>
    <t>Trườn thẳng hướng đích, liên tục 2m và theo khả năng</t>
  </si>
  <si>
    <t>Biết chấp nhận và thực hiện được một số hành vi tốt trong vệ sinh phòng bệnh khi được nhắc nhở</t>
  </si>
  <si>
    <t>Bỏ rác đúng nơi quy định</t>
  </si>
  <si>
    <t>Nhận ra một số sắc thái biểu cảm của lời nói (vui, buồn, sợ hãi)</t>
  </si>
  <si>
    <t>Một số sắc thái biểu cảm của lời nói (vui, buồn, sợ hãi)</t>
  </si>
  <si>
    <t>Hào hứng tham gia vào các hoạt động trong các ngày lễ hội (tết Trung thu, ngày hội đến trường, 22/12...</t>
  </si>
  <si>
    <t>Lời nói và cử chỉ lễ phép trong giao tiếp</t>
  </si>
  <si>
    <t>Nói cảm nhận về vẻ đẹp nổi bật của tác phẩm tạo hình</t>
  </si>
  <si>
    <t>TTHP</t>
  </si>
  <si>
    <t>TTKL</t>
  </si>
  <si>
    <t>DỰ KIẾN PHÂN PHỐI VÀ CHỦ ĐỀ/ THÁNG</t>
  </si>
  <si>
    <t>QHBH</t>
  </si>
  <si>
    <t>Thực hiện đủ các bước của động tác hô hấp trong bài tập thể dục theo hướng dẫn</t>
  </si>
  <si>
    <t>Tập kết hợp 5 động tác cơ bản trong bài tập thể dục kết hợp với nhạc bài háttheo chủ đề "Nghề nghiệp"</t>
  </si>
  <si>
    <t xml:space="preserve">Đá được quả bóng vào đích ở khoảng cách xa 1,5 m </t>
  </si>
  <si>
    <t>Bò thẳng hướng thẳng hướng đích, liên tục 2m.</t>
  </si>
  <si>
    <t>Bò theo hướng thẳng.</t>
  </si>
  <si>
    <t xml:space="preserve">Bò trong đường hẹp (3m x 0,4m) không chệch ra ngoài </t>
  </si>
  <si>
    <t>Trườn theo hướng thẳng.</t>
  </si>
  <si>
    <t>Bò theo đường zíc zắc (rộng 50cm, có 3-4 điểm zic zắc, mỗi điểm cách nhau 2,5m) không chệch ra ngoài</t>
  </si>
  <si>
    <t>Bò theo đường zíc zắc (rộng 50cm, có 3-4 điểm zic zắc, mỗi điểm cách nhau 2,5m)</t>
  </si>
  <si>
    <t>https://drive.google.com/file/d/1fivBKNY_0gwLIGXrMxJtQoBf5c0PbbOc/view?usp=sharing</t>
  </si>
  <si>
    <t>Thực hiện được vận động xoay tròn cổ tay</t>
  </si>
  <si>
    <t>Xoay tròn cổ tay</t>
  </si>
  <si>
    <t>Bước đầu làm quen với việc sử dụng kéo cắt thẳng được một đoạn 10cm</t>
  </si>
  <si>
    <t>Cắt thẳng một đoạn thẳng 10cm chủ đề "Nghề nghiệp"</t>
  </si>
  <si>
    <t>Xếp chồng được 8-10 khối không đổ</t>
  </si>
  <si>
    <t>Xếp chồng các hình khối khác nhau</t>
  </si>
  <si>
    <t>Bước đầu biết sử dụng bút tô vẽ nguệch ngoạc một số hình đơn giản hoặc theo ý thích</t>
  </si>
  <si>
    <t>Tập sử dụng bút tô vẽ nguệch ngoạc</t>
  </si>
  <si>
    <t>Xé - dán giấy dài khoảng 10cm</t>
  </si>
  <si>
    <t>Xé - dán giấy chủ đề "Nghề nghiệp"</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</si>
  <si>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</si>
  <si>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</si>
  <si>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</si>
  <si>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</si>
  <si>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Bước đầu làm quen với các thao tác lau mặt. Biết lau mặt với sự giúp đỡ của người lớn</t>
  </si>
  <si>
    <t>Làm quen thao tác lau mặt</t>
  </si>
  <si>
    <t>Biết tháo tất, cởi quần áo với sự giúp đỡ của người lớn</t>
  </si>
  <si>
    <t>Cởi mặc quần áo đơn giản</t>
  </si>
  <si>
    <t>Có một số hành vi tốt trong ăn uống khi được nhắc nhở</t>
  </si>
  <si>
    <t>Có khả năng nhận biết một số biểu hiện  khi ốm. Biết nói với người lớn khi bị đau, chảy máu</t>
  </si>
  <si>
    <t>Nhận biết một số biểu hiện khi ốm</t>
  </si>
  <si>
    <t>Nhận ra và biết tránh một số vật dụng nguy hiểm khi được nhắc nhở</t>
  </si>
  <si>
    <t>Biết được mối liên hệ đơn giản giữa cây quen thuộc với môi trường sống. Cách chăm sóc bảo vệ chúng</t>
  </si>
  <si>
    <t>Mối liên hệ đơn giản giữa cây với môi trường sống và cách chăm sóc bảo vệ</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</si>
  <si>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</si>
  <si>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</si>
  <si>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nguồn nước trong sinh hoạt hàng ngày. Ích lợi của nước với đời sống con người, con vật, cây</t>
  </si>
  <si>
    <t>Ích lợi của nước với đời sống con người, con vật, cây</t>
  </si>
  <si>
    <t>Có một số hiểu biết về nguồn ánh sáng trong sinh hoạt hàng ngày</t>
  </si>
  <si>
    <t>Một số nguồn ánh sáng trong sinh hoạt hàng ngày</t>
  </si>
  <si>
    <t>Đặc điểm chung, tính chất nổi bật của đất</t>
  </si>
  <si>
    <t>Quan tâm đến số lượng và biết đếm trên các đối tượng giống nhau, đếm đến 3 và đếm theo khả năng</t>
  </si>
  <si>
    <t>Đếm trên đối tượng trong phạm vi 3 và đếm theo khả năng</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</si>
  <si>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</si>
  <si>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</si>
  <si>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Biết gộp, tách và đếm hai nhóm đối tượng cùng loại có tổng trong phạm vi 3. </t>
  </si>
  <si>
    <t xml:space="preserve">Gộp, tách và đếm hai nhóm đối tượng cùng loại có tổng trong phạm vi 3. </t>
  </si>
  <si>
    <t>Kể tên và nói được sản phẩm, ích lợi của nghề nông, nghề xây dựng,..khi được hỏi, xem tranh</t>
  </si>
  <si>
    <t>Tên gọi, sản phẩm, ích lợi của nghề nông, nghề xây dựng,..</t>
  </si>
  <si>
    <t>Tên một số lễ hội: Ngày 22/12</t>
  </si>
  <si>
    <t xml:space="preserve"> + Trẻ trải nghiệm ngày 22/12:  trang trí môi trường trong lớp,  biểu diễn văn nghệ</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</si>
  <si>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</si>
  <si>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</si>
  <si>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nghề nghiệp</t>
  </si>
  <si>
    <t>Biết lắng nghe và trả lời được câu hỏi của người đối thoại</t>
  </si>
  <si>
    <t>Lắng nghe và trả lời câu hỏi của người đối thoại</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</si>
  <si>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</si>
  <si>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</si>
  <si>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chuyện đơn giản đã được nghe với sự giúp đỡ của người lớn</t>
  </si>
  <si>
    <t>Kể lại một vài tình tiết của chuyện đã được nghe chủ đề "Nghề nghiệp"</t>
  </si>
  <si>
    <t>Có khả năng bắt chước giọng nói của nhân vật trong truyện</t>
  </si>
  <si>
    <t>Biết nói đủ nghe, không nói lí nhí</t>
  </si>
  <si>
    <t>Nói đủ nghe, không nói lí nhí</t>
  </si>
  <si>
    <t xml:space="preserve">Biết đề nghị người khác đọc sách cho nghe, tự giở sách xem tranh. </t>
  </si>
  <si>
    <t>Tiếp xúc với chữ, sách, truyện</t>
  </si>
  <si>
    <t xml:space="preserve">Biết cầm sách đúng chiều và mở sách, xem tranh và "đọc" truyện. </t>
  </si>
  <si>
    <t xml:space="preserve">Cầm sách đúng chiều, mở sách, xem tranh và "đọc" truyện. </t>
  </si>
  <si>
    <t>Thích tiếp xúc với chữ, sách truyện. Thích vẽ nguệch ngoạc.</t>
  </si>
  <si>
    <t>Tiếp xúc với chữ, sách truyện. Vẽ, tô màu.</t>
  </si>
  <si>
    <t>Thích vẽ, "viết" nguệch ngoạc</t>
  </si>
  <si>
    <t xml:space="preserve">Vẽ, tô màu </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</si>
  <si>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</si>
  <si>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</si>
  <si>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</si>
  <si>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Hát đúng giai điệu, lời ca bài hát chủ đề nghề nghiệp</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</si>
  <si>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</si>
  <si>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</si>
  <si>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 chủ đề nghề nghiệp</t>
  </si>
  <si>
    <t>Biết tô màu trong hình rỗng không chờm ra ngoài</t>
  </si>
  <si>
    <t>Tô màu hình vẽ chủ đề gia đình</t>
  </si>
  <si>
    <t>Tô màu hình vẽ chủ đề nghề nghiệp</t>
  </si>
  <si>
    <t>Biết vẽ các nét thẳng, xiên, ngang để tạo thành bức tranh đơn giản</t>
  </si>
  <si>
    <t>Sử dụng một số kỹ năng vẽ nét thẳng, xiên, ngang để tạo thành bức tranh đơn giản chủ đề nghề nghiệp</t>
  </si>
  <si>
    <t>Biết xé theo dải, xé vụn và dán thành sản phẩm đơn giản</t>
  </si>
  <si>
    <t>Xé theo dải, xé vụn và dán thành sản phẩm đơn giản chủ đề nghề nghiệp</t>
  </si>
  <si>
    <t>Biết lăn dọc, xoay tròn, ấn dẹt đất nặn để tạo thành các sản phẩm có 1 khối hoặc 2 khối</t>
  </si>
  <si>
    <t xml:space="preserve"> Lăn dọc, xoay tròn, ấn dẹt đất nặn để tạo thành các sản phẩm có 1 khối hoặc 2 khối chủ đề nghề nghiệp</t>
  </si>
  <si>
    <t>Biết xếp chồng, xếp cạnh, xếp cách tạo thành các sản phẩm có cấu trúc đơn giản</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</si>
  <si>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</si>
  <si>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</si>
  <si>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</si>
  <si>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nghề nghiệp</t>
  </si>
  <si>
    <t>Có khả năng tạo ra các sản phẩm tạo hình theo ý thích</t>
  </si>
  <si>
    <t>Làm đồ chơi chủ đề nghề nghiệp</t>
  </si>
  <si>
    <t>Có khả năng đặt tên cho sản phẩm tạo hình</t>
  </si>
  <si>
    <t>Đặt tên cho sản phẩm của mình ở chủ đề nghề nghiệp</t>
  </si>
  <si>
    <t>Đặt tên sản phẩm chủ đề nghề nghiệp theo ý thích</t>
  </si>
  <si>
    <t>1. Thực hiện các động tác phát triển các nhóm cơ và hô hấp</t>
  </si>
  <si>
    <t>2. Thể hiện kỹ năng vận động cơ bản và các tố chất trong VĐ</t>
  </si>
  <si>
    <t>1. Nhận biết bản thân, gđ, trường lớp mầm non và cộng đồng</t>
  </si>
  <si>
    <t>2. Nhận biết một số nghề phổ biến và nghề truyền thống ở đp</t>
  </si>
  <si>
    <t>https://drive.google.com/file/d/1DtfSejDqv63q7eAfXim0avK-YhJGppHV/view?usp=sharing</t>
  </si>
  <si>
    <t>https://drive.google.com/file/d/1FlvfwzzEJ2fG0AYza3IC1iQQSSwpJ6KM/view?usp=sharing</t>
  </si>
  <si>
    <t>https://drive.google.com/file/d/1YgXabbkRYxWj3xu6H8fkSrXhwohz7ua3/view?usp=sharing</t>
  </si>
  <si>
    <t>LINH TINH\nhạc, video\nhạc chủ điểm động vật.mp3</t>
  </si>
  <si>
    <t>Nội dung</t>
  </si>
  <si>
    <t>Mục tiêu</t>
  </si>
  <si>
    <t>PTGT</t>
  </si>
  <si>
    <t xml:space="preserve">         - Lĩnh vực nhận thức </t>
  </si>
  <si>
    <t xml:space="preserve">         - Lĩnh vực ngôn ngữ</t>
  </si>
  <si>
    <t xml:space="preserve">         - Lĩnh vực tình cảm kỹ năng xã hội</t>
  </si>
  <si>
    <t xml:space="preserve">         - Lĩnh vực thẩm mỹ</t>
  </si>
  <si>
    <t>Hoạt động chủ đề</t>
  </si>
  <si>
    <t>PTTC</t>
  </si>
  <si>
    <t>MT, ND cốt lõi</t>
  </si>
  <si>
    <t xml:space="preserve">Hô hấp: Gà gáy
- Tay: Hai cánh tay đưa lên cao, hai tay dang ngang.
- Lưng, bụng, lườn: Đứng cúi về phía trước 
- Chân: Đứng, khụy gối.      </t>
  </si>
  <si>
    <t>TC</t>
  </si>
  <si>
    <t>MT</t>
  </si>
  <si>
    <t>Đá được quả bóng vào đích ở khoảng cách xa 1,5m</t>
  </si>
  <si>
    <t>Đá bóng  vào đích ở khoảng cách xa 1,5m</t>
  </si>
  <si>
    <t>Nghe các bài hát, bài thơ, ca dao, đồng dao, tục ngữ, câu đố, hò, vè về chủ đề nghề nghiệp.</t>
  </si>
  <si>
    <t xml:space="preserve"> HĐNT: Khu trải nghiệm nghề dịch vụ: Tiệm sapa; Tiệm nail; Cửa hàng may đo quần áo.                                          </t>
  </si>
  <si>
    <t>Tập đóng vai theo lời dẫn chuyện của giáo viên chủ đề "Nghề nghiệp"</t>
  </si>
  <si>
    <t>8/9-26/9</t>
  </si>
  <si>
    <t>29/9-17/10</t>
  </si>
  <si>
    <t>20/10-14/11</t>
  </si>
  <si>
    <t>17/11-19/12</t>
  </si>
  <si>
    <t>22/12-09/1</t>
  </si>
  <si>
    <t>Nội dung chủ đề</t>
  </si>
  <si>
    <t>Phạm vi thực hiện</t>
  </si>
  <si>
    <t>Địa điểm tổ chức</t>
  </si>
  <si>
    <t>Thuộc lĩnh vực</t>
  </si>
  <si>
    <t>Phân bổ nguyên bản
 theo sách CT.GDMN</t>
  </si>
  <si>
    <t>Phân bổ có điều chỉnh
vào từng độ tuổi theo thực tế của NT</t>
  </si>
  <si>
    <t>Lớp</t>
  </si>
  <si>
    <t>Sân chơi</t>
  </si>
  <si>
    <t>Thể chất</t>
  </si>
  <si>
    <t>3T</t>
  </si>
  <si>
    <t>Luyện tập cử động, bàn tay, ngón tay.</t>
  </si>
  <si>
    <t>Tập phối hợp cử động các ngón tay, bàn tay, tập sử dụng kéo.</t>
  </si>
  <si>
    <t>Thực hiện vận động khéo léo của bàn tay, ngón tay.</t>
  </si>
  <si>
    <t>Tập phối hợp cử động các ngón tay, bàn tay, tập sử dụng bút.</t>
  </si>
  <si>
    <t>HĐNT: Vẽ tự do trên sân trường</t>
  </si>
  <si>
    <t>Tập phối hợp cử động các ngón tay.</t>
  </si>
  <si>
    <t>Tập phối hợp cử động các ngón tay, bàn tay, tập sử dụng bút, kéo, hồ dan.</t>
  </si>
  <si>
    <t>Sử dụng một số thiết bị văn phòng phẩm: : kéo, bút dạ/sáp màu, hồ dán vào chủ đề "Nghề nghiệp"</t>
  </si>
  <si>
    <t>Nhận biết các loại thực phẩm có lợi đối với sức khỏe của bé.</t>
  </si>
  <si>
    <t>VSĂN: Trò chuyện với trẻ về các thực phẩm dùng trong bữa ăn, các món ăn</t>
  </si>
  <si>
    <t>VSĂN: Nhận biết một số thực phẩm và thức ăn quen thuộc.</t>
  </si>
  <si>
    <t>Các món ăn quen thuộc và tác dụng của việc ăn uống đối với cơ thể.</t>
  </si>
  <si>
    <t xml:space="preserve">Hướng dẫn cách chế biến một số món ăn dành cho trẻ
</t>
  </si>
  <si>
    <t xml:space="preserve">ĐTT: Trò chuyện về cách nấu một số món ăn: súp bò, thịt lợn sốt cà chua; trứng chiên, thịt lợn sốt chuối đậu; tôm sốt nấu….                                                      </t>
  </si>
  <si>
    <t>Tập một số thao tác vệ sinh sá nhân: lau mặt.</t>
  </si>
  <si>
    <t>VSĂN: Rèn kỹ năng rửa mặt đúng cách. Rửa mặt trước khi vào hoạt động ăn.</t>
  </si>
  <si>
    <t>Tập vận động khéo léo của bàn tay, ngón tay: tháo tất, cới mặc quần áo.</t>
  </si>
  <si>
    <t>ĐTT: Cởi - mặc quần áo</t>
  </si>
  <si>
    <t xml:space="preserve"> VSĂN: Giáo dục trẻ thói quen kỹ năng mời chào khi ăn uống
</t>
  </si>
  <si>
    <t>VSĂN: Phân biệt thực phẩm/ thức ăn sạch an toàn.</t>
  </si>
  <si>
    <t>Luyện tập các thói quen trong ăn uống: chào mời khi ăn.</t>
  </si>
  <si>
    <t>Cách sử dụng, bảo quản thực phẩm, thức ăn đơn giản.</t>
  </si>
  <si>
    <t>Giữ gìn vệ sinh môi trường.</t>
  </si>
  <si>
    <t xml:space="preserve"> HĐNT: Thực hành thu gom rác thải trong lớp ngoài trường </t>
  </si>
  <si>
    <t xml:space="preserve"> SHHN: Trò chuyện với trẻ về các dấu hiệu khị bị ốm và cách phòng tránh đơn giản.</t>
  </si>
  <si>
    <t>Một số đồ dùng, dụng cụ dễ gây nguy hiểm.</t>
  </si>
  <si>
    <t>Những tình huống nguy hiểm khi ngồi trên xe và phòng tránh.</t>
  </si>
  <si>
    <t>Điều kiện sống của cây, hoa, rau, quả quen thuộc.</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</si>
  <si>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</si>
  <si>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</si>
  <si>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SHHN: Trò chuyện, thảo luận về đặc điểm, ích lợi của ánh sáng với đời sống con người, cây cối, con vật.</t>
  </si>
  <si>
    <t>Biết một vài đặc điểm, tính chất của đất, đá, cát, sỏi</t>
  </si>
  <si>
    <t>HĐNT: Cây cần gì lớn lên và phát triển</t>
  </si>
  <si>
    <t xml:space="preserve">HĐH: Đếm đến 3, nhận biết số lượng trong phạm vi 3. </t>
  </si>
  <si>
    <t>HĐH: So sánh 2 nhóm đối tượng trong phạm vi 3.</t>
  </si>
  <si>
    <t>HĐG: Chơi
 Bán hàng.
 Nấu ăn
 Bác sĩ…..</t>
  </si>
  <si>
    <t>Những trạng thái cảm xúc vui buồn, sợ hãi.</t>
  </si>
  <si>
    <t>ĐTT: Trò chuyện về những trạng thái cảm xúc vui buồn, sợ hãi.</t>
  </si>
  <si>
    <t>SHHN: Giáo dục trẻ, rèn kỹ năng cho trẻ nói to, rõ ràng khi trả lời câu hỏi của cô</t>
  </si>
  <si>
    <t xml:space="preserve"> HĐH/HĐG/HĐC:
Truyện: Ba chú heo nhỏ; Cây rau của thỏ út; Gấu con bị sâu răng; Gà trống choai và hạt đậu; Chim con, gà con; Ba gấu con; Bác Rùa tốt bụng; Chuyện bầy chim.</t>
  </si>
  <si>
    <t xml:space="preserve"> ĐTT/HĐC:
Bài thơ: Chiếc cầu mới; Chú giải phóng quân; Đi bừa; Thỏ bông bị ốm; Em làm thợ xây; Các cô thợ;  Bác nông dân; Bé làm bao nhiêu nghề; Làm bác sĩ.                                                     </t>
  </si>
  <si>
    <t>HĐG: Xem sách, tranh truyện, tranh ảnh, xem album về chủ đề.</t>
  </si>
  <si>
    <t>HĐG: Hướng dẫn trẻ cầm sách đúng chiều, mở sách, xem tranh, "đọc" truyện.</t>
  </si>
  <si>
    <t>Tiếp xúc với chữ, sách truyện</t>
  </si>
  <si>
    <t>HĐG: Xem album về chủ đề và tô, vẽ theo ý thích về chủ đề.</t>
  </si>
  <si>
    <t>Vẽ, tô màu chủ đề.</t>
  </si>
  <si>
    <t>HĐG: Vẽ tô màu tranh rỗng về chủ đề</t>
  </si>
  <si>
    <t>Hào hứng tham gia vào các hoạt động trong ngàyNhà giáo Việt Nam 20/11</t>
  </si>
  <si>
    <t>HĐH:  Cô giáo của con</t>
  </si>
  <si>
    <t>Hào hứng tham gia vào các hoạt động trong ngày lễ hội 22/12</t>
  </si>
  <si>
    <t xml:space="preserve"> HĐH: Cháu yêu chú Bộ đội. </t>
  </si>
  <si>
    <t xml:space="preserve"> ĐTT: Thể hiện tình cảm vui vẻ và cảm xúc khi nghe những bài hát vui nhộn về chủ đề </t>
  </si>
  <si>
    <t>Nghe âm thanh, các bài hát, bản nhạc gần gũi về chủ đề "Nghề nghiệp"</t>
  </si>
  <si>
    <t xml:space="preserve">SHHN: Thích được ngắn nhìn vẻ đẹp của các sản phẩm tạo hình </t>
  </si>
  <si>
    <t>Nghe các bài hát, bản nhạc (nhạc thiếu nhi, dân ca) chủ đề nghề nghiệp</t>
  </si>
  <si>
    <t>Hát đúng giai điệu, lời ca bài hát chủ đề trường gia đình.</t>
  </si>
  <si>
    <t xml:space="preserve"> HĐH: Bài hát: Dạy trẻ hát bài hát: Lớn lên cháu lái máy cày, Chú bộ đội, Cháu yêu cô chú công nhân... 
- Hát nghe: Đi cấy, ngày mùa vui….
- Hát theo ý thích các bài hát về chủ đề</t>
  </si>
  <si>
    <t>Vận động đơn giản theo nhịp điệu của các bài hát, bản nhạc / Sử dụng các dụng cụ gõ đệm theo phách chủ để nghề nghiệp</t>
  </si>
  <si>
    <t>HĐH/HĐG: 
Vẽ đồ dùng dạy học
Vẽ dụng cụ đồ dùng bác sĩ
Vẽ trang phục (váy, áo, quần, mũ…)
 Vẽ đồ dùng chú bộ đội.
Vẽ chiếc bay.</t>
  </si>
  <si>
    <t>HĐH/HĐG: 
Xé, dán trang trí đồ dùng, trang phục bác sĩ, cô giáo, chú bộ đội, đồ dùng nghề nông….</t>
  </si>
  <si>
    <t xml:space="preserve"> HĐH/HĐG: 
Nặn củ cà rốt, nặn các loại quả, nặn đồ dùng, sản phẩm các nghề.</t>
  </si>
  <si>
    <t>Xếp những sản phẩm có cấu trúc đơn giản chủ đề nghề nghiệp</t>
  </si>
  <si>
    <t xml:space="preserve">HĐG: Nói lên cảm nhận của mình trước vẻ đẹp nổi bật về màu sắc hình dáng …của các tác phẩm tạo hình. </t>
  </si>
  <si>
    <t>Lớp học</t>
  </si>
  <si>
    <t>Tổ</t>
  </si>
  <si>
    <t xml:space="preserve"> HĐNT: Cuộn - xoay tròn cổ tay, vo, xoáy, xoắn.</t>
  </si>
  <si>
    <t>HĐG: Cắt, xé đường thẳng dài hơn 10cm</t>
  </si>
  <si>
    <t>HĐG: Xếp mô hình vườn rau sạch….</t>
  </si>
  <si>
    <t>HĐG: Xé, dán đồ dùng, sản phẩm của các nghề.</t>
  </si>
  <si>
    <t>3+4+5T</t>
  </si>
  <si>
    <t>3+4T</t>
  </si>
  <si>
    <t>Nhận thức</t>
  </si>
  <si>
    <t>Ngôn ngữ</t>
  </si>
  <si>
    <t>TCKNXH</t>
  </si>
  <si>
    <t>Thẩm mỹ</t>
  </si>
  <si>
    <t>Nhánh 1</t>
  </si>
  <si>
    <t>Nhánh 2</t>
  </si>
  <si>
    <t>Nhánh 3</t>
  </si>
  <si>
    <t>Nhánh 4</t>
  </si>
  <si>
    <t>Nhánh 5</t>
  </si>
  <si>
    <t>CHỦ ĐỀ "NGHỀ NGHIỆP"</t>
  </si>
  <si>
    <t>17/11- 21/11</t>
  </si>
  <si>
    <t>24/11 - 28/11</t>
  </si>
  <si>
    <t>1/12 - 5/12</t>
  </si>
  <si>
    <t>8/12- 12/12</t>
  </si>
  <si>
    <t>15/12 - 19/12</t>
  </si>
  <si>
    <t>Kết quả tổng hợp cả lớp</t>
  </si>
  <si>
    <t>Đánh giá chung</t>
  </si>
  <si>
    <t>T.số trẻ 
"Đạt"</t>
  </si>
  <si>
    <t>T.số trẻ
"Cần cố gắng"</t>
  </si>
  <si>
    <t>T.số trẻ
"Chưa Đạt"</t>
  </si>
  <si>
    <t>T.số trẻ
"Không đánh giá"</t>
  </si>
  <si>
    <t>SL</t>
  </si>
  <si>
    <t>%</t>
  </si>
  <si>
    <t>Đạt mức TB</t>
  </si>
  <si>
    <t>Kết luận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</si>
  <si>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</si>
  <si>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</si>
  <si>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</si>
  <si>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</si>
  <si>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</si>
  <si>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</si>
  <si>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</si>
  <si>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</si>
  <si>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</si>
  <si>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</si>
  <si>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Hoạt động học</t>
  </si>
  <si>
    <t xml:space="preserve">           Chia ra:           + Giờ thể chất</t>
  </si>
  <si>
    <t>Tổng hợp đánh giá CĐ : ĐỘNG VẬT</t>
  </si>
  <si>
    <t>Tổng số mục tiêu được đánh giá "Đạt"</t>
  </si>
  <si>
    <t>Tổng số mục tiêu được đánh giá "Cần cố gắng"</t>
  </si>
  <si>
    <t>Tổng số mục tiêu được đánh giá "Chưa đạt"</t>
  </si>
  <si>
    <t>Tổng số mục tiêu "Không đánh giá"</t>
  </si>
  <si>
    <t>Tỷ lệ mục tiêu "Không đánh giá"</t>
  </si>
  <si>
    <t>Đánh giá chung về mức độ phát triển của trẻ</t>
  </si>
  <si>
    <t xml:space="preserve">                                   + Giờ nhận thức</t>
  </si>
  <si>
    <t xml:space="preserve">                                   + Giờ ngôn ngữ</t>
  </si>
  <si>
    <t xml:space="preserve">                                   + Giờ TC-KNXH</t>
  </si>
  <si>
    <t xml:space="preserve">                                   + Giờ thẩm mỹ</t>
  </si>
  <si>
    <t>TDS</t>
  </si>
  <si>
    <t>HĐH</t>
  </si>
  <si>
    <t>HĐNT</t>
  </si>
  <si>
    <t>HĐG</t>
  </si>
  <si>
    <t>VS-AN</t>
  </si>
  <si>
    <t>ĐTT</t>
  </si>
  <si>
    <t>SHHN</t>
  </si>
  <si>
    <t>HĐC</t>
  </si>
  <si>
    <t>12/01 - 23/01</t>
  </si>
  <si>
    <t>26/01 - 06/03</t>
  </si>
  <si>
    <t>09/3-27/03</t>
  </si>
  <si>
    <t>30/03 - 17/04</t>
  </si>
  <si>
    <t>20/04 - 01/05</t>
  </si>
  <si>
    <t>04/05 - 15/05</t>
  </si>
  <si>
    <t>GIÁO VIÊN CHỦ NHIỆM</t>
  </si>
  <si>
    <t>TỔ TRƯỞNG CM DUYỆT</t>
  </si>
  <si>
    <t>Bùi Thị Mến</t>
  </si>
  <si>
    <t>Kết quả đánh giá cá nhân trẻ</t>
  </si>
  <si>
    <t>Trần Ngọc Bảo Anh</t>
  </si>
  <si>
    <t xml:space="preserve"> HĐH:Dạy trẻ hát bài hát:Cháu yêu bà</t>
  </si>
  <si>
    <t>HĐH/HĐG: 
Tô màu ngôi nhà</t>
  </si>
  <si>
    <t>CHỦ ĐỀ: NGHỀ NGHIỆP</t>
  </si>
  <si>
    <t xml:space="preserve">KẾ HOẠCH CSGD TRẺ CHỦ ĐỀ: NGHỀ NGHIỆP
LỚP 3TC2. Thời gian thực hiện 5 tuần( Từ 20/10-14/11/2025) </t>
  </si>
  <si>
    <t>Cô giáo của bé</t>
  </si>
  <si>
    <t>Bác sĩ nha khoa</t>
  </si>
  <si>
    <t>Nghề thợ xây</t>
  </si>
  <si>
    <t>Nghề nông nghiệp</t>
  </si>
  <si>
    <t>Cháu yêu chú bộ đội</t>
  </si>
  <si>
    <t xml:space="preserve">Góc nghệ thuật: Tô màu, di màu, xé, dán, vẽ, nặn hình một số đồ dùng của nghề (xô, cuốc, xẻng…); tập sử dụng kéo.                                   </t>
  </si>
  <si>
    <t>HĐH: Tìm hiểu nghề bác sĩ</t>
  </si>
  <si>
    <t>HĐNT: Quan sát, khám phá một số đồ dùng của nghề (nghề nông, bác sĩ, giáo viên….)</t>
  </si>
  <si>
    <t xml:space="preserve"> HĐNT: Quan sát hình ảnh về các nghề phổ biến, các nghề sản xuất và các nghề khác quen thuộc.                                    </t>
  </si>
  <si>
    <t>LH</t>
  </si>
  <si>
    <t>ĐTT/HĐC</t>
  </si>
  <si>
    <t xml:space="preserve"> HĐH: Bài thơ: 
 Cô dạy</t>
  </si>
  <si>
    <t xml:space="preserve"> HĐH: Bài thơ: 
 Cái bay</t>
  </si>
  <si>
    <t>https://dochoihoangha.com/edu/tho-chu-de-nghe-nghiep-mam-non.html?srsltid=AfmBOordq6Kr7u_UvqcA53LDFoyDDbICsOGpgIdDKZ-e_I1qnd7TYZsT</t>
  </si>
  <si>
    <t>HĐH: Kể chuyện“Bác sĩ rùa khám bệnh”</t>
  </si>
  <si>
    <t>HĐH:  Dạy hát
Em làm bác sĩ</t>
  </si>
  <si>
    <t>HĐH:  Dạy hát
Cháu yêu cô chú công nhân</t>
  </si>
  <si>
    <t>HĐH:  Dạy hát
Cháu yêu chú bộ đội</t>
  </si>
  <si>
    <t xml:space="preserve"> HĐG: Bài hát: Dạy trẻ hát bài hát: Lớn lên cháu lái máy cày, Chú bộ đội, Cháu yêu cô chú công nhân... </t>
  </si>
  <si>
    <t>HĐH: Làm bưu thiếp tặng cô (EDP)</t>
  </si>
  <si>
    <t>HĐH: Làm cái bay xây dựng (EDP)</t>
  </si>
  <si>
    <t>HĐH: Cháu yêu bác nông dân (SEL)</t>
  </si>
  <si>
    <t>HĐH: Tô màu đồ dùng bác sĩ.</t>
  </si>
  <si>
    <t>HĐG:
 Làm bưu thiếp tặng cô; Làm bưu thiếp tặng chú bộ đội; Làm mũ từ các nguyên vật liệu.
 Gấp váy, áo, quần từ giấy
 Thiết kế trang phục; Làm cái liềm từ bìa cát tông
Làm bay xây</t>
  </si>
  <si>
    <t xml:space="preserve">Trong đó: </t>
  </si>
  <si>
    <t xml:space="preserve"> - Lĩnh vực thể chất</t>
  </si>
  <si>
    <t xml:space="preserve"> - Lĩnh vực nhận thức </t>
  </si>
  <si>
    <t xml:space="preserve">  - Lĩnh vực ngôn ngữ</t>
  </si>
  <si>
    <t xml:space="preserve">   - Lĩnh vực tình cảm kỹ năng xã hội</t>
  </si>
  <si>
    <t xml:space="preserve">   - Lĩnh vực thẩm mỹ</t>
  </si>
  <si>
    <t xml:space="preserve">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</si>
  <si>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</si>
  <si>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</si>
  <si>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</si>
  <si>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</si>
  <si>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</si>
  <si>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t>
  </si>
  <si>
    <t xml:space="preserve"> - Thăm quan dã ngoại</t>
  </si>
  <si>
    <t xml:space="preserve"> - Lễ hội</t>
  </si>
  <si>
    <t xml:space="preserve"> - Hoạt động học</t>
  </si>
  <si>
    <t>Chia ra:</t>
  </si>
  <si>
    <t xml:space="preserve"> + Giờ thể chất</t>
  </si>
  <si>
    <t xml:space="preserve"> + Giờ nhận thức</t>
  </si>
  <si>
    <t xml:space="preserve"> + Giờ ngôn ngữ</t>
  </si>
  <si>
    <t xml:space="preserve"> + Giờ TCKNXH</t>
  </si>
  <si>
    <t xml:space="preserve"> + Giờ thẩm mĩ</t>
  </si>
  <si>
    <t>Nhận biết và thể hiện cảm xúc, tình cảm với con người, sự vật, hiện tượng xung quanh</t>
  </si>
  <si>
    <t xml:space="preserve">Tách và đếm hai nhóm đối tượng cùng loại có tổng trong phạm vi 3.  </t>
  </si>
  <si>
    <t>HĐH: Gộp và đếm hai nhóm đối tượng cùng loại có tổng trong phạm vi 3.</t>
  </si>
  <si>
    <t>HĐNT: Rồng rắn lên mây; Trồng nụ trồng hoa; Gánh gánh gồng gồng; Đá bóng vào gôn; Nhảy lò cò; Đập chuột; …</t>
  </si>
  <si>
    <t>4. NB một số nguy cơ không an toàn và phòng tránh</t>
  </si>
  <si>
    <t xml:space="preserve">HĐC: TC xem tranh ảnh về một số đồ vật gây nguy hiểm và tác hại </t>
  </si>
  <si>
    <t>HĐG:  Phân biệt hình; 
Xếp xen kẽ; 
Bé đếm giỏi; Gạch bỏ đối tượng không cùng loại; 
Hình nào bóng đấy;
 Phân loại các đồ dùng, đồ chơi an toàn - không an toàn; 
Xếp hình; 
Ghép tranh;</t>
  </si>
  <si>
    <t xml:space="preserve">ĐTT: Trò chuyện về những tình huống nguy hiểm và cách phòng tránh </t>
  </si>
  <si>
    <t>Các tình huống nguy hiểm và cách phòng tránh (xe đang chuyển hướng, chướng ngại vật trên đường, tầm nhìn bị che khuất, vội vàng đi lên xuống xe, …)</t>
  </si>
  <si>
    <t>HĐNT: TC: Hành vi đúng sai đối với nguồn nước
Qs: Vật nổi vật chìm? Mưa to mưa nhỏ; Thổi bong bóng xà phòng; Sự bốc hơi của nước; Nước đi đường nào;…</t>
  </si>
  <si>
    <t>4. Một số hiện tượng tự nhiên</t>
  </si>
  <si>
    <t>Kể được tên một số lễ hội: Ngày 22/12, tết trung thu….qua trò chuyện, tranh ảnh</t>
  </si>
  <si>
    <t xml:space="preserve"> SHHN: Khuyến khích trẻ bày tỏ tình cảm và hiểu biết về bản thân qua giao tiếp </t>
  </si>
  <si>
    <t xml:space="preserve">B. Sử dụng lời nói trong cuộc sống </t>
  </si>
  <si>
    <t xml:space="preserve"> HĐH: Chú giải phóng quân</t>
  </si>
  <si>
    <t xml:space="preserve"> HĐC: Bài thơ: 
 Chiếc cầu mới; Đi bừa; Thỏ bông bị ốm; Em làm thợ xây; Các cô thợ;  Bác nông dân; ...                                                    </t>
  </si>
  <si>
    <t xml:space="preserve"> HĐG:Truyện: Ba chú heo nhỏ; Cây rau của thỏ út; Gấu con bị sâu răng; Gà trống choai và hạt đậu; Chim con, gà con; Ba gấu con; Bác Rùa tốt bụng; Chuyện bầy chim.</t>
  </si>
  <si>
    <t xml:space="preserve"> HĐG
Truyện: Ba chú heo nhỏ; Cây rau của thỏ út; Gấu con bị sâu răng; Gà trống choai và hạt đậu; Chim con, gà con; Ba gấu con; Bác Rùa tốt bụng; Chuyện bầy chim.</t>
  </si>
  <si>
    <t>Biết bộc lộ cảm xúc (vui sướng, vỗ tay) và nói lên cảm nhận của mình khi nghe âm thanh gợi cảm, các bài hát, bản nhạc gần gũi và ngắm nhìn vẻ đẹp nổi bật của các sự vật hiện tượng trong tự nhiên, cuộc sống và tác phẩm nghệ thuật</t>
  </si>
  <si>
    <t>HĐC: Nghe hát:  Bụi phấn, bông hồng tặng cô, cô giáo em là hoa Eban. Bài ca người chiến sĩ áo trắng, em muốn làm. …</t>
  </si>
  <si>
    <t>Steam:
 Làm bưu thiếp tặng cô; tặng chú bộ đội.
Làm cái liềm từ bìa cát tông
Làm bay xây</t>
  </si>
  <si>
    <t>HĐG: 
Tô màu chân dung cô giáo.
Tô màu tranh cô giáo.
Tô màu đồ dùng bác sĩ, đồ dùng nghề nông….
Tô màu trang phuc chú bộ đội</t>
  </si>
  <si>
    <t xml:space="preserve"> Lăn dọc, xoay tròn, ấn dẹt đất nặn để tạo thành các sản phẩm chủ đề nghề nghiệp</t>
  </si>
  <si>
    <t>HĐG:
Xây dựng lớp học, phòng y tế, xây bệnh viện; Xây doanh trại bộ đội, lắp ghép cây, chú bộ đội.
Xây nhà máy, xây xí nghiệp,…</t>
  </si>
  <si>
    <t>HĐNT: VĐ sáng tạo theo ý thích bài hát: Ngày đầu tiên đi học, Bụi phấn, bông hồng tặng cô, cô giáo em là hoa Eban,…</t>
  </si>
  <si>
    <t>HIỆU PHÓ CM DUYỆT</t>
  </si>
  <si>
    <t>Lưu Thị Thắm</t>
  </si>
  <si>
    <t>Nguyễn Thị Mai</t>
  </si>
  <si>
    <t>https://www.youtube.com/watch?reload=9&amp;v=7D6U8EEQvr0</t>
  </si>
  <si>
    <t>https://www.youtube.com/watch?v=4K3YoAOJAJE</t>
  </si>
  <si>
    <t>https://www.facebook.com/mamnonsaovietNB/videos/-k%E1%BB%B9-n%C4%83ng-l%E1%BA%ADt-m%E1%BB%9F-trang-s%C3%A1ch-%C4%91%C3%BAng-chi%E1%BB%81u/1423272288652536/</t>
  </si>
  <si>
    <t>https://www.youtube.com/watch?v=jDNx19sWmVc</t>
  </si>
  <si>
    <t>HĐH: Kể chuyện“Cây rau của thỏ út”</t>
  </si>
  <si>
    <t>HĐH: Trang trí cái quốc (EDP)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</si>
</sst>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b/>
      <sz val="12"/>
      <color rgb="FFFF0000"/>
      <name val="Times New Roman"/>
      <family val="1"/>
    </font>
    <font>
      <sz val="12"/>
      <name val="Times New Roman"/>
      <family val="1"/>
    </font>
    <font>
      <b/>
      <sz val="14"/>
      <color theme="1"/>
      <name val="Times New Roman"/>
      <family val="1"/>
      <charset val="163"/>
    </font>
    <font>
      <sz val="8"/>
      <name val="Calibri"/>
      <family val="2"/>
      <scheme val="minor"/>
    </font>
    <font>
      <sz val="14"/>
      <color rgb="FFFF0000"/>
      <name val="Times New Roman"/>
      <family val="1"/>
    </font>
    <font>
      <sz val="14"/>
      <name val="Times New Roman"/>
      <family val="1"/>
    </font>
    <font>
      <b/>
      <sz val="12"/>
      <color theme="1"/>
      <name val="Times New Roman"/>
      <family val="1"/>
      <charset val="163"/>
    </font>
    <font>
      <b/>
      <sz val="12"/>
      <color theme="1"/>
      <name val="Calibri"/>
      <family val="2"/>
      <charset val="163"/>
      <scheme val="minor"/>
    </font>
    <font>
      <sz val="12"/>
      <color theme="1"/>
      <name val="Times New Roman"/>
      <family val="1"/>
    </font>
    <font>
      <b/>
      <sz val="12"/>
      <color theme="1"/>
      <name val="Times New Roman"/>
      <family val="1"/>
    </font>
    <font>
      <u/>
      <sz val="12"/>
      <color theme="10"/>
      <name val="Calibri"/>
      <family val="2"/>
      <scheme val="minor"/>
    </font>
    <font>
      <b/>
      <i/>
      <sz val="12"/>
      <color theme="1"/>
      <name val="Times New Roman"/>
      <family val="1"/>
    </font>
    <font>
      <sz val="12"/>
      <color rgb="FFFF0000"/>
      <name val="Times New Roman"/>
      <family val="1"/>
    </font>
    <font>
      <b/>
      <sz val="12"/>
      <name val="Times New Roman"/>
      <family val="1"/>
    </font>
    <font>
      <b/>
      <i/>
      <sz val="12"/>
      <name val="Times New Roman"/>
      <family val="1"/>
    </font>
    <font>
      <b/>
      <sz val="14"/>
      <color rgb="FFFF0000"/>
      <name val="Times New Roman"/>
      <family val="1"/>
    </font>
    <font>
      <i/>
      <sz val="12"/>
      <name val="Times New Roman"/>
      <family val="1"/>
    </font>
    <font>
      <b/>
      <sz val="11"/>
      <color theme="1"/>
      <name val="Times New Roman"/>
      <family val="1"/>
    </font>
    <font>
      <b/>
      <sz val="10"/>
      <color theme="1"/>
      <name val="Times New Roman"/>
      <family val="1"/>
    </font>
    <font>
      <b/>
      <sz val="10"/>
      <color theme="1"/>
      <name val="Times New Roman"/>
      <family val="1"/>
      <charset val="163"/>
    </font>
    <font>
      <b/>
      <sz val="9"/>
      <color theme="1"/>
      <name val="Times New Roman"/>
      <family val="1"/>
    </font>
    <font>
      <sz val="9"/>
      <color theme="1"/>
      <name val="Times New Roman"/>
      <family val="1"/>
    </font>
    <font>
      <i/>
      <sz val="9"/>
      <color theme="1"/>
      <name val="Times New Roman"/>
      <family val="1"/>
    </font>
    <font>
      <sz val="9"/>
      <name val="Times New Roman"/>
      <family val="1"/>
    </font>
    <font>
      <b/>
      <sz val="9"/>
      <name val="Times New Roman"/>
      <family val="1"/>
    </font>
    <font>
      <b/>
      <sz val="13"/>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325">
    <xf numFmtId="0" fontId="0" fillId="0" borderId="0" xfId="0"/>
    <xf numFmtId="0" fontId="13" fillId="2" borderId="0" xfId="0" applyNumberFormat="1" applyFont="1" applyFill="1" applyAlignment="1">
      <alignment horizontal="center" vertical="center" wrapText="1"/>
    </xf>
    <xf numFmtId="1" fontId="13" fillId="2" borderId="0" xfId="0" applyNumberFormat="1" applyFont="1" applyFill="1" applyAlignment="1">
      <alignment horizontal="center" vertical="center" wrapText="1"/>
    </xf>
    <xf numFmtId="49" fontId="12" fillId="2" borderId="0" xfId="0" applyNumberFormat="1" applyFont="1" applyFill="1" applyAlignment="1">
      <alignment vertical="center" wrapText="1"/>
    </xf>
    <xf numFmtId="49" fontId="12" fillId="2" borderId="0" xfId="0" applyNumberFormat="1" applyFont="1" applyFill="1" applyBorder="1" applyAlignment="1">
      <alignment vertical="center" wrapText="1"/>
    </xf>
    <xf numFmtId="49" fontId="12" fillId="2" borderId="0"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0" fontId="17" fillId="2" borderId="0" xfId="0" applyNumberFormat="1" applyFont="1" applyFill="1" applyAlignment="1">
      <alignment horizontal="center" vertical="center" wrapText="1"/>
    </xf>
    <xf numFmtId="0" fontId="20" fillId="2" borderId="0" xfId="0" applyNumberFormat="1" applyFont="1" applyFill="1" applyAlignment="1">
      <alignment horizontal="center" vertical="center" wrapText="1"/>
    </xf>
    <xf numFmtId="0" fontId="19" fillId="2" borderId="0" xfId="0" applyNumberFormat="1" applyFont="1" applyFill="1" applyAlignment="1">
      <alignment horizontal="center" vertical="center" wrapText="1"/>
    </xf>
    <xf numFmtId="0" fontId="13" fillId="2" borderId="0" xfId="0" applyNumberFormat="1" applyFont="1" applyFill="1" applyAlignment="1">
      <alignment horizontal="left" vertical="center" wrapText="1"/>
    </xf>
    <xf numFmtId="0" fontId="13" fillId="3" borderId="0" xfId="0" applyNumberFormat="1" applyFont="1" applyFill="1" applyAlignment="1">
      <alignment horizontal="center" vertical="center" wrapText="1"/>
    </xf>
    <xf numFmtId="0" fontId="21" fillId="2" borderId="3" xfId="6"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vertical="center" wrapText="1"/>
    </xf>
    <xf numFmtId="0" fontId="23" fillId="2" borderId="3" xfId="0" applyNumberFormat="1" applyFont="1" applyFill="1" applyBorder="1" applyAlignment="1">
      <alignment vertical="center" wrapText="1"/>
    </xf>
    <xf numFmtId="1" fontId="25" fillId="2" borderId="3" xfId="30" applyNumberFormat="1" applyFont="1" applyFill="1" applyBorder="1" applyAlignment="1">
      <alignment horizontal="center" vertical="center" wrapText="1"/>
    </xf>
    <xf numFmtId="49" fontId="26" fillId="2" borderId="3" xfId="0" applyNumberFormat="1" applyFont="1" applyFill="1" applyBorder="1" applyAlignment="1">
      <alignment vertical="center" wrapText="1"/>
    </xf>
    <xf numFmtId="1" fontId="27"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center" vertical="center" wrapText="1"/>
    </xf>
    <xf numFmtId="1" fontId="23" fillId="2" borderId="3" xfId="0" applyNumberFormat="1" applyFont="1" applyFill="1" applyBorder="1" applyAlignment="1">
      <alignment vertical="center" wrapText="1"/>
    </xf>
    <xf numFmtId="0" fontId="23"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1" fontId="16" fillId="2" borderId="3" xfId="0" applyNumberFormat="1" applyFont="1" applyFill="1" applyBorder="1" applyAlignment="1">
      <alignment vertical="center" wrapText="1"/>
    </xf>
    <xf numFmtId="1" fontId="23"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center" vertical="center" wrapText="1"/>
    </xf>
    <xf numFmtId="0"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9" fillId="2" borderId="3" xfId="0" applyFont="1" applyFill="1" applyBorder="1" applyAlignment="1">
      <alignment horizontal="center" vertical="center"/>
    </xf>
    <xf numFmtId="0" fontId="28" fillId="2" borderId="3" xfId="0" applyNumberFormat="1" applyFont="1" applyFill="1" applyBorder="1" applyAlignment="1">
      <alignment horizontal="left" vertical="center" wrapText="1"/>
    </xf>
    <xf numFmtId="1" fontId="29" fillId="2" borderId="3" xfId="0" applyNumberFormat="1" applyFont="1" applyFill="1" applyBorder="1" applyAlignment="1">
      <alignment horizontal="center" vertical="center"/>
    </xf>
    <xf numFmtId="0" fontId="16" fillId="2" borderId="3" xfId="0" applyNumberFormat="1" applyFont="1" applyFill="1" applyBorder="1" applyAlignment="1">
      <alignment vertical="center" wrapText="1"/>
    </xf>
    <xf numFmtId="0"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1" fontId="16" fillId="2" borderId="3" xfId="0" applyNumberFormat="1" applyFont="1" applyFill="1" applyBorder="1" applyAlignment="1">
      <alignment horizontal="left" vertical="center" wrapText="1"/>
    </xf>
    <xf numFmtId="0" fontId="16" fillId="2" borderId="3" xfId="0"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0" fontId="23" fillId="2" borderId="0" xfId="0" applyNumberFormat="1" applyFont="1" applyFill="1" applyAlignment="1">
      <alignment horizontal="center" vertical="center" wrapText="1"/>
    </xf>
    <xf numFmtId="0" fontId="21" fillId="2" borderId="3" xfId="0" applyNumberFormat="1" applyFont="1" applyFill="1" applyBorder="1" applyAlignment="1">
      <alignment vertical="center" wrapText="1"/>
    </xf>
    <xf numFmtId="49" fontId="30" fillId="2" borderId="0" xfId="0" applyNumberFormat="1" applyFont="1" applyFill="1" applyAlignment="1">
      <alignment horizontal="center" vertical="center" wrapText="1"/>
    </xf>
    <xf numFmtId="0" fontId="27" fillId="2" borderId="3" xfId="0"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49" fontId="14" fillId="2" borderId="0" xfId="0" applyNumberFormat="1" applyFont="1" applyFill="1" applyBorder="1" applyAlignment="1">
      <alignment vertical="center" wrapText="1"/>
    </xf>
    <xf numFmtId="49" fontId="24" fillId="2" borderId="0" xfId="0" applyNumberFormat="1" applyFont="1" applyFill="1" applyAlignment="1">
      <alignment vertical="center" wrapText="1"/>
    </xf>
    <xf numFmtId="1"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29" fillId="2" borderId="3" xfId="0" applyNumberFormat="1" applyFont="1" applyFill="1" applyBorder="1" applyAlignment="1">
      <alignment vertical="center" wrapText="1"/>
    </xf>
    <xf numFmtId="0" fontId="16" fillId="2" borderId="3" xfId="0" applyFont="1" applyFill="1" applyBorder="1" applyAlignment="1">
      <alignment horizontal="center" vertical="center" wrapText="1"/>
    </xf>
    <xf numFmtId="49" fontId="29"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1" fontId="28" fillId="2" borderId="3" xfId="6" applyNumberFormat="1" applyFont="1" applyFill="1" applyBorder="1" applyAlignment="1">
      <alignment horizontal="center" vertical="center" wrapText="1"/>
    </xf>
    <xf numFmtId="1" fontId="20" fillId="2" borderId="0" xfId="0" applyNumberFormat="1" applyFont="1" applyFill="1" applyAlignment="1">
      <alignment horizontal="center" vertical="center" wrapText="1"/>
    </xf>
    <xf numFmtId="0" fontId="28" fillId="4"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1" fontId="28" fillId="2" borderId="7"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8" fillId="2" borderId="7" xfId="0" applyNumberFormat="1" applyFont="1" applyFill="1" applyBorder="1" applyAlignment="1">
      <alignment horizontal="center" vertical="center" wrapText="1"/>
    </xf>
    <xf numFmtId="1" fontId="28" fillId="2" borderId="7" xfId="6" applyNumberFormat="1" applyFont="1" applyFill="1" applyBorder="1" applyAlignment="1">
      <alignment horizontal="center" vertical="center" wrapText="1"/>
    </xf>
    <xf numFmtId="1" fontId="16" fillId="2" borderId="7" xfId="0" applyNumberFormat="1" applyFont="1" applyFill="1" applyBorder="1" applyAlignment="1">
      <alignment horizontal="center" vertical="center" wrapText="1"/>
    </xf>
    <xf numFmtId="0" fontId="29" fillId="2" borderId="7" xfId="0" applyFont="1" applyFill="1" applyBorder="1" applyAlignment="1">
      <alignment horizontal="center" vertical="center"/>
    </xf>
    <xf numFmtId="1" fontId="29" fillId="2" borderId="7" xfId="0" applyNumberFormat="1" applyFont="1" applyFill="1" applyBorder="1" applyAlignment="1">
      <alignment horizontal="center" vertical="center"/>
    </xf>
    <xf numFmtId="1" fontId="28" fillId="2" borderId="8" xfId="6" applyNumberFormat="1" applyFont="1" applyFill="1" applyBorder="1" applyAlignment="1">
      <alignment horizontal="center" vertical="center" wrapText="1"/>
    </xf>
    <xf numFmtId="1" fontId="16" fillId="2" borderId="8" xfId="0"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23"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1" fontId="13" fillId="2" borderId="8" xfId="0" applyNumberFormat="1" applyFont="1" applyFill="1" applyBorder="1" applyAlignment="1">
      <alignment horizontal="center" vertical="center" wrapText="1"/>
    </xf>
    <xf numFmtId="0" fontId="12" fillId="2" borderId="2" xfId="0" applyNumberFormat="1" applyFont="1" applyFill="1" applyBorder="1" applyAlignment="1">
      <alignment vertical="center" wrapText="1"/>
    </xf>
    <xf numFmtId="0" fontId="12" fillId="2" borderId="8" xfId="0" applyNumberFormat="1" applyFont="1" applyFill="1" applyBorder="1" applyAlignment="1">
      <alignment vertical="center" wrapText="1"/>
    </xf>
    <xf numFmtId="0" fontId="13" fillId="2" borderId="2"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left" vertical="center" wrapText="1"/>
    </xf>
    <xf numFmtId="49" fontId="24" fillId="2" borderId="3"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32"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xf>
    <xf numFmtId="0" fontId="24" fillId="2" borderId="3" xfId="0" applyNumberFormat="1" applyFont="1" applyFill="1" applyBorder="1" applyAlignment="1">
      <alignment horizontal="left" vertical="center" wrapText="1"/>
    </xf>
    <xf numFmtId="0" fontId="12" fillId="2" borderId="0" xfId="0" applyNumberFormat="1" applyFont="1" applyFill="1" applyAlignment="1">
      <alignment horizontal="center" vertical="center" wrapText="1"/>
    </xf>
    <xf numFmtId="1" fontId="20" fillId="2" borderId="7"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0" fontId="13" fillId="2" borderId="10" xfId="0" applyNumberFormat="1" applyFont="1" applyFill="1" applyBorder="1" applyAlignment="1">
      <alignment horizontal="center" vertical="center" wrapText="1"/>
    </xf>
    <xf numFmtId="0" fontId="23" fillId="2" borderId="10"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29" fillId="2" borderId="0" xfId="0" applyFont="1" applyFill="1" applyBorder="1" applyAlignment="1">
      <alignment horizontal="center" vertical="center"/>
    </xf>
    <xf numFmtId="0" fontId="20" fillId="2" borderId="0" xfId="0" applyNumberFormat="1" applyFont="1" applyFill="1" applyBorder="1" applyAlignment="1">
      <alignment horizontal="center" vertical="center" wrapText="1"/>
    </xf>
    <xf numFmtId="0" fontId="28" fillId="4" borderId="0" xfId="0" applyFont="1" applyFill="1" applyBorder="1" applyAlignment="1">
      <alignment horizontal="center" vertical="center" wrapText="1"/>
    </xf>
    <xf numFmtId="1" fontId="20" fillId="2" borderId="0" xfId="0" applyNumberFormat="1" applyFont="1" applyFill="1" applyAlignment="1">
      <alignment horizontal="center" vertical="center" wrapText="1"/>
    </xf>
    <xf numFmtId="1" fontId="28" fillId="2" borderId="7"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0" fontId="23" fillId="2" borderId="14" xfId="0" applyNumberFormat="1" applyFont="1" applyFill="1" applyBorder="1" applyAlignment="1">
      <alignment horizontal="center" vertical="center" wrapText="1"/>
    </xf>
    <xf numFmtId="0" fontId="13" fillId="5" borderId="0" xfId="0" applyNumberFormat="1" applyFont="1" applyFill="1" applyAlignment="1">
      <alignment horizontal="center" vertical="center" wrapText="1"/>
    </xf>
    <xf numFmtId="0" fontId="23" fillId="2" borderId="4" xfId="0" applyFont="1" applyFill="1" applyBorder="1" applyAlignment="1" applyProtection="1">
      <alignment vertical="center"/>
      <protection locked="0"/>
    </xf>
    <xf numFmtId="1" fontId="16" fillId="2" borderId="7" xfId="0" applyNumberFormat="1" applyFont="1" applyFill="1" applyBorder="1" applyAlignment="1">
      <alignment horizontal="center" vertical="center" wrapText="1"/>
    </xf>
    <xf numFmtId="1" fontId="16" fillId="2" borderId="8"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16" fillId="2" borderId="4" xfId="0" applyNumberFormat="1" applyFont="1" applyFill="1" applyBorder="1" applyAlignment="1">
      <alignment horizontal="center" vertical="center" wrapText="1"/>
    </xf>
    <xf numFmtId="1" fontId="28" fillId="2" borderId="7"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8" fillId="2" borderId="3" xfId="0" applyNumberFormat="1" applyFont="1" applyFill="1" applyBorder="1" applyAlignment="1">
      <alignment vertical="top" wrapText="1"/>
    </xf>
    <xf numFmtId="1" fontId="28"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 fontId="16" fillId="2" borderId="2"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7" fillId="2" borderId="3" xfId="0" applyNumberFormat="1" applyFont="1" applyFill="1" applyBorder="1" applyAlignment="1">
      <alignment horizontal="center" vertical="center" wrapText="1"/>
    </xf>
    <xf numFmtId="49" fontId="36" fillId="2" borderId="3" xfId="0" applyNumberFormat="1" applyFont="1" applyFill="1" applyBorder="1" applyAlignment="1">
      <alignment vertical="center" wrapText="1"/>
    </xf>
    <xf numFmtId="49" fontId="38" fillId="2" borderId="3" xfId="0" applyNumberFormat="1" applyFont="1" applyFill="1" applyBorder="1" applyAlignment="1">
      <alignment horizontal="center" vertical="center" wrapText="1"/>
    </xf>
    <xf numFmtId="0" fontId="36" fillId="2" borderId="9" xfId="0" applyNumberFormat="1" applyFont="1" applyFill="1" applyBorder="1" applyAlignment="1">
      <alignment horizontal="center" vertical="center" wrapText="1"/>
    </xf>
    <xf numFmtId="0" fontId="36" fillId="2" borderId="0" xfId="0" applyNumberFormat="1" applyFont="1" applyFill="1" applyAlignment="1">
      <alignment horizontal="center" vertical="center" wrapText="1"/>
    </xf>
    <xf numFmtId="0" fontId="23" fillId="2" borderId="4"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1" fontId="23"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0" fontId="16" fillId="2" borderId="2"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24"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left" vertical="center"/>
      <protection locked="0"/>
    </xf>
    <xf numFmtId="0" fontId="20"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top" wrapText="1"/>
    </xf>
    <xf numFmtId="1" fontId="23"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49" fontId="32" fillId="2" borderId="3" xfId="0" applyNumberFormat="1" applyFont="1" applyFill="1" applyBorder="1" applyAlignment="1">
      <alignment vertical="center" wrapText="1"/>
    </xf>
    <xf numFmtId="49" fontId="35" fillId="2" borderId="3" xfId="0" applyNumberFormat="1" applyFont="1" applyFill="1" applyBorder="1" applyAlignment="1">
      <alignment vertical="center" wrapText="1"/>
    </xf>
    <xf numFmtId="49" fontId="35" fillId="2" borderId="3" xfId="0" applyNumberFormat="1" applyFont="1" applyFill="1" applyBorder="1" applyAlignment="1">
      <alignment vertical="top" wrapText="1"/>
    </xf>
    <xf numFmtId="49" fontId="28" fillId="2" borderId="3" xfId="0" applyNumberFormat="1" applyFont="1" applyFill="1" applyBorder="1" applyAlignment="1">
      <alignment vertical="top" wrapText="1"/>
    </xf>
    <xf numFmtId="1" fontId="28"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35" fillId="2" borderId="3" xfId="0" applyNumberFormat="1" applyFont="1" applyFill="1" applyBorder="1" applyAlignment="1">
      <alignment horizontal="left" vertical="center" wrapText="1"/>
    </xf>
    <xf numFmtId="49" fontId="28" fillId="2" borderId="3" xfId="0" applyNumberFormat="1" applyFont="1" applyFill="1" applyBorder="1" applyAlignment="1">
      <alignment horizontal="left" vertical="center" wrapText="1"/>
    </xf>
    <xf numFmtId="49" fontId="28" fillId="2" borderId="3"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0" fontId="23" fillId="2" borderId="14" xfId="0" applyNumberFormat="1" applyFont="1" applyFill="1" applyBorder="1" applyAlignment="1">
      <alignment horizontal="center" vertical="center" wrapText="1"/>
    </xf>
    <xf numFmtId="0" fontId="24" fillId="2" borderId="14"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1" fontId="39" fillId="2" borderId="8" xfId="0" applyNumberFormat="1" applyFont="1" applyFill="1" applyBorder="1" applyAlignment="1">
      <alignment horizontal="center" vertical="center" wrapText="1"/>
    </xf>
    <xf numFmtId="1" fontId="39" fillId="2" borderId="3" xfId="0" applyNumberFormat="1" applyFont="1" applyFill="1" applyBorder="1" applyAlignment="1">
      <alignment horizontal="center" vertical="center" wrapText="1"/>
    </xf>
    <xf numFmtId="1" fontId="39" fillId="2" borderId="7" xfId="0" applyNumberFormat="1" applyFont="1" applyFill="1" applyBorder="1" applyAlignment="1">
      <alignment horizontal="center" vertical="center" wrapText="1"/>
    </xf>
    <xf numFmtId="0" fontId="39" fillId="2" borderId="8" xfId="0" applyNumberFormat="1" applyFont="1" applyFill="1" applyBorder="1" applyAlignment="1">
      <alignment horizontal="center" vertical="center" wrapText="1"/>
    </xf>
    <xf numFmtId="0" fontId="39" fillId="2" borderId="3" xfId="0" applyNumberFormat="1" applyFont="1" applyFill="1" applyBorder="1" applyAlignment="1">
      <alignment horizontal="center" vertical="center" wrapText="1"/>
    </xf>
    <xf numFmtId="0" fontId="39" fillId="2" borderId="7" xfId="0" applyNumberFormat="1" applyFont="1" applyFill="1" applyBorder="1" applyAlignment="1">
      <alignment horizontal="center" vertical="center" wrapText="1"/>
    </xf>
    <xf numFmtId="0" fontId="16" fillId="2" borderId="6"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7" xfId="0" applyFont="1" applyFill="1" applyBorder="1" applyAlignment="1">
      <alignment vertical="center" wrapText="1"/>
    </xf>
    <xf numFmtId="0" fontId="16" fillId="2" borderId="2" xfId="0" applyFont="1" applyFill="1" applyBorder="1" applyAlignment="1">
      <alignment vertical="center" wrapText="1"/>
    </xf>
    <xf numFmtId="0" fontId="28" fillId="2" borderId="3" xfId="0" applyFont="1" applyFill="1" applyBorder="1" applyAlignment="1">
      <alignment horizontal="center" vertical="center"/>
    </xf>
    <xf numFmtId="49" fontId="24"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0" fontId="12" fillId="2" borderId="0" xfId="0" applyNumberFormat="1" applyFont="1" applyFill="1" applyAlignment="1">
      <alignment vertical="center" wrapText="1"/>
    </xf>
    <xf numFmtId="0" fontId="12" fillId="2" borderId="14" xfId="0" applyNumberFormat="1" applyFont="1" applyFill="1" applyBorder="1" applyAlignment="1">
      <alignment horizontal="center" vertical="center" wrapText="1"/>
    </xf>
    <xf numFmtId="0" fontId="40" fillId="2" borderId="14"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0" fontId="12" fillId="2" borderId="0" xfId="0" applyNumberFormat="1" applyFont="1" applyFill="1" applyAlignment="1">
      <alignment horizontal="center" vertical="center" wrapText="1"/>
    </xf>
    <xf numFmtId="49" fontId="23" fillId="2" borderId="5"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23" fillId="2" borderId="7"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protection locked="0"/>
    </xf>
    <xf numFmtId="0" fontId="23" fillId="2" borderId="2" xfId="6" applyFont="1" applyFill="1" applyBorder="1" applyAlignment="1" applyProtection="1">
      <alignment horizontal="center" vertical="center"/>
      <protection locked="0"/>
    </xf>
    <xf numFmtId="0" fontId="36" fillId="2" borderId="2" xfId="6"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wrapText="1"/>
      <protection locked="0"/>
    </xf>
    <xf numFmtId="0" fontId="24" fillId="2" borderId="14" xfId="0" applyFont="1" applyFill="1" applyBorder="1" applyAlignment="1" applyProtection="1">
      <alignment horizontal="center" vertical="center" wrapText="1"/>
      <protection locked="0"/>
    </xf>
    <xf numFmtId="0" fontId="35" fillId="2" borderId="14"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center" wrapText="1"/>
      <protection locked="0"/>
    </xf>
    <xf numFmtId="0" fontId="35" fillId="2" borderId="10" xfId="0" applyFont="1" applyFill="1" applyBorder="1" applyAlignment="1" applyProtection="1">
      <alignment horizontal="center" vertical="center" wrapText="1"/>
      <protection locked="0"/>
    </xf>
    <xf numFmtId="1" fontId="23" fillId="2" borderId="6"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1" fontId="11" fillId="2" borderId="5" xfId="30" applyNumberFormat="1" applyFill="1" applyBorder="1" applyAlignment="1">
      <alignment horizontal="center" vertical="center" wrapText="1"/>
    </xf>
    <xf numFmtId="1" fontId="23" fillId="2" borderId="4"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31" fillId="2" borderId="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13" fillId="2" borderId="5"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2" fillId="2" borderId="3" xfId="0" applyFont="1" applyFill="1" applyBorder="1" applyAlignment="1">
      <alignment horizontal="center"/>
    </xf>
    <xf numFmtId="49" fontId="32"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0" fontId="16" fillId="2" borderId="6"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xf>
    <xf numFmtId="0" fontId="27" fillId="2" borderId="6"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16" fillId="2" borderId="4"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0" fontId="23" fillId="2" borderId="6"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NumberFormat="1" applyFont="1" applyFill="1" applyBorder="1" applyAlignment="1">
      <alignment horizontal="center" vertical="center"/>
    </xf>
    <xf numFmtId="0" fontId="24" fillId="2" borderId="7" xfId="6" applyFont="1" applyFill="1" applyBorder="1" applyAlignment="1" applyProtection="1">
      <alignment horizontal="center" vertical="center" wrapText="1"/>
      <protection locked="0"/>
    </xf>
    <xf numFmtId="0" fontId="24" fillId="2" borderId="2" xfId="6" applyFont="1" applyFill="1" applyBorder="1" applyAlignment="1" applyProtection="1">
      <alignment horizontal="center" vertical="center" wrapText="1"/>
      <protection locked="0"/>
    </xf>
    <xf numFmtId="0" fontId="24" fillId="2" borderId="8" xfId="6" applyFont="1" applyFill="1" applyBorder="1" applyAlignment="1" applyProtection="1">
      <alignment horizontal="center" vertical="center" wrapText="1"/>
      <protection locked="0"/>
    </xf>
    <xf numFmtId="0" fontId="24" fillId="2" borderId="11" xfId="6" applyFont="1" applyFill="1" applyBorder="1" applyAlignment="1" applyProtection="1">
      <alignment horizontal="center" vertical="center" wrapText="1"/>
      <protection locked="0"/>
    </xf>
    <xf numFmtId="0" fontId="24" fillId="2" borderId="12" xfId="6" applyFont="1" applyFill="1" applyBorder="1" applyAlignment="1" applyProtection="1">
      <alignment horizontal="center" vertical="center" wrapText="1"/>
      <protection locked="0"/>
    </xf>
    <xf numFmtId="0" fontId="24" fillId="2" borderId="9" xfId="6" applyFont="1" applyFill="1" applyBorder="1" applyAlignment="1" applyProtection="1">
      <alignment horizontal="center" vertical="center" wrapText="1"/>
      <protection locked="0"/>
    </xf>
    <xf numFmtId="0" fontId="24" fillId="2" borderId="13" xfId="6" applyFont="1" applyFill="1" applyBorder="1" applyAlignment="1" applyProtection="1">
      <alignment horizontal="center" vertical="center" wrapText="1"/>
      <protection locked="0"/>
    </xf>
    <xf numFmtId="49" fontId="12" fillId="2" borderId="0" xfId="0" applyNumberFormat="1" applyFont="1" applyFill="1" applyAlignment="1">
      <alignment horizontal="center" vertical="center" wrapText="1"/>
    </xf>
    <xf numFmtId="49" fontId="35" fillId="2" borderId="0" xfId="0" applyNumberFormat="1" applyFont="1" applyFill="1" applyAlignment="1">
      <alignment horizontal="center" vertical="center" wrapText="1"/>
    </xf>
    <xf numFmtId="0" fontId="28" fillId="2" borderId="5" xfId="6" applyFont="1" applyFill="1" applyBorder="1" applyAlignment="1">
      <alignment horizontal="center" vertical="top" wrapText="1"/>
    </xf>
    <xf numFmtId="0" fontId="28" fillId="2" borderId="6" xfId="6" applyFont="1" applyFill="1" applyBorder="1" applyAlignment="1">
      <alignment horizontal="center" vertical="top" wrapText="1"/>
    </xf>
    <xf numFmtId="0" fontId="28" fillId="2" borderId="4" xfId="6" applyFont="1" applyFill="1" applyBorder="1" applyAlignment="1">
      <alignment horizontal="center" vertical="top" wrapText="1"/>
    </xf>
    <xf numFmtId="0" fontId="28" fillId="2" borderId="3" xfId="6" applyFont="1" applyFill="1" applyBorder="1" applyAlignment="1">
      <alignment horizontal="center" vertical="top" wrapText="1"/>
    </xf>
    <xf numFmtId="0" fontId="28" fillId="2" borderId="3" xfId="0" applyNumberFormat="1" applyFont="1" applyFill="1" applyBorder="1" applyAlignment="1">
      <alignment horizontal="center" vertical="top" wrapText="1"/>
    </xf>
    <xf numFmtId="0" fontId="33" fillId="2" borderId="5" xfId="0" applyNumberFormat="1" applyFont="1" applyFill="1" applyBorder="1" applyAlignment="1">
      <alignment horizontal="center" vertical="top" wrapText="1"/>
    </xf>
    <xf numFmtId="0" fontId="33" fillId="2" borderId="6" xfId="0" applyNumberFormat="1" applyFont="1" applyFill="1" applyBorder="1" applyAlignment="1">
      <alignment horizontal="center" vertical="top" wrapText="1"/>
    </xf>
    <xf numFmtId="0" fontId="33" fillId="2" borderId="4" xfId="0" applyNumberFormat="1" applyFont="1" applyFill="1" applyBorder="1" applyAlignment="1">
      <alignment horizontal="center" vertical="top" wrapText="1"/>
    </xf>
    <xf numFmtId="0" fontId="28" fillId="2" borderId="5" xfId="0" applyNumberFormat="1" applyFont="1" applyFill="1" applyBorder="1" applyAlignment="1">
      <alignment horizontal="center" vertical="top" wrapText="1"/>
    </xf>
    <xf numFmtId="0" fontId="28" fillId="2" borderId="6" xfId="0" applyNumberFormat="1" applyFont="1" applyFill="1" applyBorder="1" applyAlignment="1">
      <alignment horizontal="center" vertical="top" wrapText="1"/>
    </xf>
    <xf numFmtId="0" fontId="28" fillId="2" borderId="4" xfId="0" applyNumberFormat="1" applyFont="1" applyFill="1" applyBorder="1" applyAlignment="1">
      <alignment horizontal="center" vertical="top" wrapText="1"/>
    </xf>
    <xf numFmtId="1" fontId="28" fillId="2" borderId="7" xfId="0" applyNumberFormat="1" applyFont="1" applyFill="1" applyBorder="1" applyAlignment="1">
      <alignment horizontal="center" vertical="center" wrapText="1"/>
    </xf>
    <xf numFmtId="1" fontId="28" fillId="2" borderId="2"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0" fontId="35"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top"/>
    </xf>
    <xf numFmtId="0" fontId="35" fillId="2" borderId="3" xfId="0" applyNumberFormat="1" applyFont="1" applyFill="1" applyBorder="1" applyAlignment="1">
      <alignment horizontal="center" vertical="top" wrapText="1"/>
    </xf>
    <xf numFmtId="0" fontId="24" fillId="2" borderId="5" xfId="0" applyNumberFormat="1" applyFont="1" applyFill="1" applyBorder="1" applyAlignment="1">
      <alignment horizontal="center" vertical="center" wrapText="1"/>
    </xf>
    <xf numFmtId="0" fontId="24" fillId="2" borderId="6" xfId="0" applyNumberFormat="1" applyFont="1" applyFill="1" applyBorder="1" applyAlignment="1">
      <alignment horizontal="center" vertical="center" wrapText="1"/>
    </xf>
    <xf numFmtId="0" fontId="24" fillId="2" borderId="4"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28"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21" fillId="2" borderId="5" xfId="0" applyNumberFormat="1" applyFont="1" applyFill="1" applyBorder="1" applyAlignment="1">
      <alignment horizontal="center" vertical="center" wrapText="1"/>
    </xf>
    <xf numFmtId="0" fontId="21" fillId="2" borderId="6"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0" fontId="28" fillId="2" borderId="5" xfId="0" applyFont="1" applyFill="1" applyBorder="1" applyAlignment="1" applyProtection="1">
      <alignment horizontal="center" vertical="center" textRotation="90" wrapText="1"/>
      <protection locked="0"/>
    </xf>
    <xf numFmtId="0" fontId="28" fillId="2" borderId="6" xfId="0" applyFont="1" applyFill="1" applyBorder="1" applyAlignment="1" applyProtection="1">
      <alignment horizontal="center" vertical="center" textRotation="90"/>
      <protection locked="0"/>
    </xf>
    <xf numFmtId="0" fontId="28" fillId="2" borderId="4" xfId="0" applyFont="1" applyFill="1" applyBorder="1" applyAlignment="1" applyProtection="1">
      <alignment horizontal="center" vertical="center" textRotation="90"/>
      <protection locked="0"/>
    </xf>
    <xf numFmtId="1" fontId="24" fillId="2" borderId="5" xfId="0" applyNumberFormat="1" applyFont="1" applyFill="1" applyBorder="1" applyAlignment="1">
      <alignment horizontal="center" vertical="center" wrapText="1"/>
    </xf>
    <xf numFmtId="1" fontId="24" fillId="2" borderId="4" xfId="0" applyNumberFormat="1" applyFont="1" applyFill="1" applyBorder="1" applyAlignment="1">
      <alignment horizontal="center" vertical="center" wrapText="1"/>
    </xf>
    <xf numFmtId="0" fontId="23" fillId="0" borderId="7" xfId="6" applyFont="1" applyFill="1" applyBorder="1" applyAlignment="1" applyProtection="1">
      <alignment horizontal="center" vertical="center" wrapText="1"/>
      <protection locked="0"/>
    </xf>
    <xf numFmtId="0" fontId="23" fillId="0" borderId="2" xfId="6" applyFont="1" applyFill="1" applyBorder="1" applyAlignment="1" applyProtection="1">
      <alignment horizontal="center" vertical="center" wrapText="1"/>
      <protection locked="0"/>
    </xf>
    <xf numFmtId="0" fontId="23" fillId="0" borderId="8" xfId="6" applyFont="1" applyFill="1" applyBorder="1" applyAlignment="1" applyProtection="1">
      <alignment horizontal="center" vertical="center" wrapText="1"/>
      <protection locked="0"/>
    </xf>
    <xf numFmtId="0" fontId="23" fillId="0" borderId="5" xfId="6" applyFont="1" applyFill="1" applyBorder="1" applyAlignment="1" applyProtection="1">
      <alignment horizontal="center" textRotation="90" wrapText="1"/>
      <protection locked="0"/>
    </xf>
    <xf numFmtId="0" fontId="23" fillId="0" borderId="6" xfId="6" applyFont="1" applyFill="1" applyBorder="1" applyAlignment="1" applyProtection="1">
      <alignment horizontal="center" textRotation="90" wrapText="1"/>
      <protection locked="0"/>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K&#7870;%20HO&#7840;CH%20CSGD%20KH&#7888;I%20MG%203T%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T"/>
    </sheetNames>
    <sheetDataSet>
      <sheetData sheetId="0">
        <row r="166">
          <cell r="I166"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hoihoangha.com/edu/tho-chu-de-nghe-nghiep-mam-non.html?srsltid=AfmBOordq6Kr7u_UvqcA53LDFoyDDbICsOGpgIdDKZ-e_I1qnd7TYZsT" TargetMode="External"/><Relationship Id="rId1" Type="http://schemas.openxmlformats.org/officeDocument/2006/relationships/hyperlink" Target="../../../../Users/Admin/AppData/Local/Temp/Zalo%20Temp/AppData/Local/Temp/3TC1%202023%20-2024/1.%20Soan%20bai%202023%20-%202024/2.%20KH%20-%20&#272;&#225;nh%20gi&#225;/1.%20K&#7871;%20ho&#7841;ch%20ch&#7911;%20&#273;&#7873;/excell/LINH%20TINH/nh&#7841;c,%20video/nh&#7841;c%20ch&#7911;%20&#273;i&#7875;m%20&#273;&#7897;ng%20v&#7853;t.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T182"/>
  <sheetViews>
    <sheetView tabSelected="1" view="pageBreakPreview" topLeftCell="B1" zoomScale="69" zoomScaleNormal="60" zoomScaleSheetLayoutView="69" workbookViewId="0">
      <pane xSplit="6" ySplit="5" topLeftCell="H102" activePane="bottomRight" state="frozen"/>
      <selection activeCell="B1" sqref="B1"/>
      <selection pane="topRight" activeCell="H1" sqref="H1"/>
      <selection pane="bottomLeft" activeCell="B6" sqref="B6"/>
      <selection pane="bottomRight" activeCell="AB156" sqref="AB156"/>
    </sheetView>
  </sheetViews>
  <sheetFormatPr defaultRowHeight="18.75"/>
  <cols>
    <col min="1" max="1" width="6.42578125" style="9" hidden="1" customWidth="1"/>
    <col min="2" max="2" width="5" style="1" customWidth="1"/>
    <col min="3" max="3" width="16.5703125" style="10" customWidth="1"/>
    <col min="4" max="4" width="7" style="165" customWidth="1"/>
    <col min="5" max="5" width="28.140625" style="10" hidden="1" customWidth="1"/>
    <col min="6" max="6" width="8.42578125" style="1" hidden="1" customWidth="1"/>
    <col min="7" max="7" width="4.28515625" style="1" customWidth="1"/>
    <col min="8" max="8" width="16.5703125" style="69" customWidth="1"/>
    <col min="9" max="9" width="15.85546875" style="1" customWidth="1"/>
    <col min="10" max="10" width="7.140625" style="1" customWidth="1"/>
    <col min="11" max="11" width="5.7109375" style="69" customWidth="1"/>
    <col min="12" max="12" width="6.28515625" style="69" customWidth="1"/>
    <col min="13" max="13" width="7.5703125" style="69" hidden="1" customWidth="1"/>
    <col min="14" max="14" width="9.85546875" style="69" hidden="1" customWidth="1"/>
    <col min="15" max="15" width="10.5703125" style="69" hidden="1" customWidth="1"/>
    <col min="16" max="16" width="7.7109375" style="2" hidden="1" customWidth="1"/>
    <col min="17" max="27" width="8.5703125" style="91" hidden="1" customWidth="1"/>
    <col min="28" max="32" width="6.85546875" style="91" customWidth="1"/>
    <col min="33" max="38" width="5.140625" style="91" hidden="1" customWidth="1"/>
    <col min="39" max="44" width="5.140625" style="136" hidden="1" customWidth="1"/>
    <col min="45" max="46" width="5.140625" style="91" hidden="1" customWidth="1"/>
    <col min="47" max="54" width="5.5703125" style="91" hidden="1" customWidth="1"/>
    <col min="55" max="55" width="10.5703125" style="91" hidden="1" customWidth="1"/>
    <col min="56" max="64" width="8.5703125" style="76" hidden="1" customWidth="1"/>
    <col min="65" max="65" width="8.140625" style="1" customWidth="1"/>
    <col min="66" max="153" width="9.140625" style="1"/>
    <col min="154" max="154" width="20.140625" style="1" customWidth="1"/>
    <col min="155" max="155" width="4.28515625" style="1" customWidth="1"/>
    <col min="156" max="156" width="39" style="1" customWidth="1"/>
    <col min="157" max="157" width="53.5703125" style="1" customWidth="1"/>
    <col min="158" max="161" width="7.7109375" style="1" customWidth="1"/>
    <col min="162" max="162" width="10" style="1" customWidth="1"/>
    <col min="163" max="164" width="9.28515625" style="1" customWidth="1"/>
    <col min="165" max="165" width="8" style="1" customWidth="1"/>
    <col min="166" max="409" width="9.140625" style="1"/>
    <col min="410" max="410" width="20.140625" style="1" customWidth="1"/>
    <col min="411" max="411" width="4.28515625" style="1" customWidth="1"/>
    <col min="412" max="412" width="39" style="1" customWidth="1"/>
    <col min="413" max="413" width="53.5703125" style="1" customWidth="1"/>
    <col min="414" max="417" width="7.7109375" style="1" customWidth="1"/>
    <col min="418" max="418" width="10" style="1" customWidth="1"/>
    <col min="419" max="420" width="9.28515625" style="1" customWidth="1"/>
    <col min="421" max="421" width="8" style="1" customWidth="1"/>
    <col min="422" max="665" width="9.140625" style="1"/>
    <col min="666" max="666" width="20.140625" style="1" customWidth="1"/>
    <col min="667" max="667" width="4.28515625" style="1" customWidth="1"/>
    <col min="668" max="668" width="39" style="1" customWidth="1"/>
    <col min="669" max="669" width="53.5703125" style="1" customWidth="1"/>
    <col min="670" max="673" width="7.7109375" style="1" customWidth="1"/>
    <col min="674" max="674" width="10" style="1" customWidth="1"/>
    <col min="675" max="676" width="9.28515625" style="1" customWidth="1"/>
    <col min="677" max="677" width="8" style="1" customWidth="1"/>
    <col min="678" max="921" width="9.140625" style="1"/>
    <col min="922" max="922" width="20.140625" style="1" customWidth="1"/>
    <col min="923" max="923" width="4.28515625" style="1" customWidth="1"/>
    <col min="924" max="924" width="39" style="1" customWidth="1"/>
    <col min="925" max="925" width="53.5703125" style="1" customWidth="1"/>
    <col min="926" max="929" width="7.7109375" style="1" customWidth="1"/>
    <col min="930" max="930" width="10" style="1" customWidth="1"/>
    <col min="931" max="932" width="9.28515625" style="1" customWidth="1"/>
    <col min="933" max="933" width="8" style="1" customWidth="1"/>
    <col min="934" max="1177" width="9.140625" style="1"/>
    <col min="1178" max="1178" width="20.140625" style="1" customWidth="1"/>
    <col min="1179" max="1179" width="4.28515625" style="1" customWidth="1"/>
    <col min="1180" max="1180" width="39" style="1" customWidth="1"/>
    <col min="1181" max="1181" width="53.5703125" style="1" customWidth="1"/>
    <col min="1182" max="1185" width="7.7109375" style="1" customWidth="1"/>
    <col min="1186" max="1186" width="10" style="1" customWidth="1"/>
    <col min="1187" max="1188" width="9.28515625" style="1" customWidth="1"/>
    <col min="1189" max="1189" width="8" style="1" customWidth="1"/>
    <col min="1190" max="1433" width="9.140625" style="1"/>
    <col min="1434" max="1434" width="20.140625" style="1" customWidth="1"/>
    <col min="1435" max="1435" width="4.28515625" style="1" customWidth="1"/>
    <col min="1436" max="1436" width="39" style="1" customWidth="1"/>
    <col min="1437" max="1437" width="53.5703125" style="1" customWidth="1"/>
    <col min="1438" max="1441" width="7.7109375" style="1" customWidth="1"/>
    <col min="1442" max="1442" width="10" style="1" customWidth="1"/>
    <col min="1443" max="1444" width="9.28515625" style="1" customWidth="1"/>
    <col min="1445" max="1445" width="8" style="1" customWidth="1"/>
    <col min="1446" max="1689" width="9.140625" style="1"/>
    <col min="1690" max="1690" width="20.140625" style="1" customWidth="1"/>
    <col min="1691" max="1691" width="4.28515625" style="1" customWidth="1"/>
    <col min="1692" max="1692" width="39" style="1" customWidth="1"/>
    <col min="1693" max="1693" width="53.5703125" style="1" customWidth="1"/>
    <col min="1694" max="1697" width="7.7109375" style="1" customWidth="1"/>
    <col min="1698" max="1698" width="10" style="1" customWidth="1"/>
    <col min="1699" max="1700" width="9.28515625" style="1" customWidth="1"/>
    <col min="1701" max="1701" width="8" style="1" customWidth="1"/>
    <col min="1702" max="1945" width="9.140625" style="1"/>
    <col min="1946" max="1946" width="20.140625" style="1" customWidth="1"/>
    <col min="1947" max="1947" width="4.28515625" style="1" customWidth="1"/>
    <col min="1948" max="1948" width="39" style="1" customWidth="1"/>
    <col min="1949" max="1949" width="53.5703125" style="1" customWidth="1"/>
    <col min="1950" max="1953" width="7.7109375" style="1" customWidth="1"/>
    <col min="1954" max="1954" width="10" style="1" customWidth="1"/>
    <col min="1955" max="1956" width="9.28515625" style="1" customWidth="1"/>
    <col min="1957" max="1957" width="8" style="1" customWidth="1"/>
    <col min="1958" max="2201" width="9.140625" style="1"/>
    <col min="2202" max="2202" width="20.140625" style="1" customWidth="1"/>
    <col min="2203" max="2203" width="4.28515625" style="1" customWidth="1"/>
    <col min="2204" max="2204" width="39" style="1" customWidth="1"/>
    <col min="2205" max="2205" width="53.5703125" style="1" customWidth="1"/>
    <col min="2206" max="2209" width="7.7109375" style="1" customWidth="1"/>
    <col min="2210" max="2210" width="10" style="1" customWidth="1"/>
    <col min="2211" max="2212" width="9.28515625" style="1" customWidth="1"/>
    <col min="2213" max="2213" width="8" style="1" customWidth="1"/>
    <col min="2214" max="2457" width="9.140625" style="1"/>
    <col min="2458" max="2458" width="20.140625" style="1" customWidth="1"/>
    <col min="2459" max="2459" width="4.28515625" style="1" customWidth="1"/>
    <col min="2460" max="2460" width="39" style="1" customWidth="1"/>
    <col min="2461" max="2461" width="53.5703125" style="1" customWidth="1"/>
    <col min="2462" max="2465" width="7.7109375" style="1" customWidth="1"/>
    <col min="2466" max="2466" width="10" style="1" customWidth="1"/>
    <col min="2467" max="2468" width="9.28515625" style="1" customWidth="1"/>
    <col min="2469" max="2469" width="8" style="1" customWidth="1"/>
    <col min="2470" max="2713" width="9.140625" style="1"/>
    <col min="2714" max="2714" width="20.140625" style="1" customWidth="1"/>
    <col min="2715" max="2715" width="4.28515625" style="1" customWidth="1"/>
    <col min="2716" max="2716" width="39" style="1" customWidth="1"/>
    <col min="2717" max="2717" width="53.5703125" style="1" customWidth="1"/>
    <col min="2718" max="2721" width="7.7109375" style="1" customWidth="1"/>
    <col min="2722" max="2722" width="10" style="1" customWidth="1"/>
    <col min="2723" max="2724" width="9.28515625" style="1" customWidth="1"/>
    <col min="2725" max="2725" width="8" style="1" customWidth="1"/>
    <col min="2726" max="2969" width="9.140625" style="1"/>
    <col min="2970" max="2970" width="20.140625" style="1" customWidth="1"/>
    <col min="2971" max="2971" width="4.28515625" style="1" customWidth="1"/>
    <col min="2972" max="2972" width="39" style="1" customWidth="1"/>
    <col min="2973" max="2973" width="53.5703125" style="1" customWidth="1"/>
    <col min="2974" max="2977" width="7.7109375" style="1" customWidth="1"/>
    <col min="2978" max="2978" width="10" style="1" customWidth="1"/>
    <col min="2979" max="2980" width="9.28515625" style="1" customWidth="1"/>
    <col min="2981" max="2981" width="8" style="1" customWidth="1"/>
    <col min="2982" max="3225" width="9.140625" style="1"/>
    <col min="3226" max="3226" width="20.140625" style="1" customWidth="1"/>
    <col min="3227" max="3227" width="4.28515625" style="1" customWidth="1"/>
    <col min="3228" max="3228" width="39" style="1" customWidth="1"/>
    <col min="3229" max="3229" width="53.5703125" style="1" customWidth="1"/>
    <col min="3230" max="3233" width="7.7109375" style="1" customWidth="1"/>
    <col min="3234" max="3234" width="10" style="1" customWidth="1"/>
    <col min="3235" max="3236" width="9.28515625" style="1" customWidth="1"/>
    <col min="3237" max="3237" width="8" style="1" customWidth="1"/>
    <col min="3238" max="3481" width="9.140625" style="1"/>
    <col min="3482" max="3482" width="20.140625" style="1" customWidth="1"/>
    <col min="3483" max="3483" width="4.28515625" style="1" customWidth="1"/>
    <col min="3484" max="3484" width="39" style="1" customWidth="1"/>
    <col min="3485" max="3485" width="53.5703125" style="1" customWidth="1"/>
    <col min="3486" max="3489" width="7.7109375" style="1" customWidth="1"/>
    <col min="3490" max="3490" width="10" style="1" customWidth="1"/>
    <col min="3491" max="3492" width="9.28515625" style="1" customWidth="1"/>
    <col min="3493" max="3493" width="8" style="1" customWidth="1"/>
    <col min="3494" max="3737" width="9.140625" style="1"/>
    <col min="3738" max="3738" width="20.140625" style="1" customWidth="1"/>
    <col min="3739" max="3739" width="4.28515625" style="1" customWidth="1"/>
    <col min="3740" max="3740" width="39" style="1" customWidth="1"/>
    <col min="3741" max="3741" width="53.5703125" style="1" customWidth="1"/>
    <col min="3742" max="3745" width="7.7109375" style="1" customWidth="1"/>
    <col min="3746" max="3746" width="10" style="1" customWidth="1"/>
    <col min="3747" max="3748" width="9.28515625" style="1" customWidth="1"/>
    <col min="3749" max="3749" width="8" style="1" customWidth="1"/>
    <col min="3750" max="3993" width="9.140625" style="1"/>
    <col min="3994" max="3994" width="20.140625" style="1" customWidth="1"/>
    <col min="3995" max="3995" width="4.28515625" style="1" customWidth="1"/>
    <col min="3996" max="3996" width="39" style="1" customWidth="1"/>
    <col min="3997" max="3997" width="53.5703125" style="1" customWidth="1"/>
    <col min="3998" max="4001" width="7.7109375" style="1" customWidth="1"/>
    <col min="4002" max="4002" width="10" style="1" customWidth="1"/>
    <col min="4003" max="4004" width="9.28515625" style="1" customWidth="1"/>
    <col min="4005" max="4005" width="8" style="1" customWidth="1"/>
    <col min="4006" max="4249" width="9.140625" style="1"/>
    <col min="4250" max="4250" width="20.140625" style="1" customWidth="1"/>
    <col min="4251" max="4251" width="4.28515625" style="1" customWidth="1"/>
    <col min="4252" max="4252" width="39" style="1" customWidth="1"/>
    <col min="4253" max="4253" width="53.5703125" style="1" customWidth="1"/>
    <col min="4254" max="4257" width="7.7109375" style="1" customWidth="1"/>
    <col min="4258" max="4258" width="10" style="1" customWidth="1"/>
    <col min="4259" max="4260" width="9.28515625" style="1" customWidth="1"/>
    <col min="4261" max="4261" width="8" style="1" customWidth="1"/>
    <col min="4262" max="4505" width="9.140625" style="1"/>
    <col min="4506" max="4506" width="20.140625" style="1" customWidth="1"/>
    <col min="4507" max="4507" width="4.28515625" style="1" customWidth="1"/>
    <col min="4508" max="4508" width="39" style="1" customWidth="1"/>
    <col min="4509" max="4509" width="53.5703125" style="1" customWidth="1"/>
    <col min="4510" max="4513" width="7.7109375" style="1" customWidth="1"/>
    <col min="4514" max="4514" width="10" style="1" customWidth="1"/>
    <col min="4515" max="4516" width="9.28515625" style="1" customWidth="1"/>
    <col min="4517" max="4517" width="8" style="1" customWidth="1"/>
    <col min="4518" max="4761" width="9.140625" style="1"/>
    <col min="4762" max="4762" width="20.140625" style="1" customWidth="1"/>
    <col min="4763" max="4763" width="4.28515625" style="1" customWidth="1"/>
    <col min="4764" max="4764" width="39" style="1" customWidth="1"/>
    <col min="4765" max="4765" width="53.5703125" style="1" customWidth="1"/>
    <col min="4766" max="4769" width="7.7109375" style="1" customWidth="1"/>
    <col min="4770" max="4770" width="10" style="1" customWidth="1"/>
    <col min="4771" max="4772" width="9.28515625" style="1" customWidth="1"/>
    <col min="4773" max="4773" width="8" style="1" customWidth="1"/>
    <col min="4774" max="5017" width="9.140625" style="1"/>
    <col min="5018" max="5018" width="20.140625" style="1" customWidth="1"/>
    <col min="5019" max="5019" width="4.28515625" style="1" customWidth="1"/>
    <col min="5020" max="5020" width="39" style="1" customWidth="1"/>
    <col min="5021" max="5021" width="53.5703125" style="1" customWidth="1"/>
    <col min="5022" max="5025" width="7.7109375" style="1" customWidth="1"/>
    <col min="5026" max="5026" width="10" style="1" customWidth="1"/>
    <col min="5027" max="5028" width="9.28515625" style="1" customWidth="1"/>
    <col min="5029" max="5029" width="8" style="1" customWidth="1"/>
    <col min="5030" max="5273" width="9.140625" style="1"/>
    <col min="5274" max="5274" width="20.140625" style="1" customWidth="1"/>
    <col min="5275" max="5275" width="4.28515625" style="1" customWidth="1"/>
    <col min="5276" max="5276" width="39" style="1" customWidth="1"/>
    <col min="5277" max="5277" width="53.5703125" style="1" customWidth="1"/>
    <col min="5278" max="5281" width="7.7109375" style="1" customWidth="1"/>
    <col min="5282" max="5282" width="10" style="1" customWidth="1"/>
    <col min="5283" max="5284" width="9.28515625" style="1" customWidth="1"/>
    <col min="5285" max="5285" width="8" style="1" customWidth="1"/>
    <col min="5286" max="5529" width="9.140625" style="1"/>
    <col min="5530" max="5530" width="20.140625" style="1" customWidth="1"/>
    <col min="5531" max="5531" width="4.28515625" style="1" customWidth="1"/>
    <col min="5532" max="5532" width="39" style="1" customWidth="1"/>
    <col min="5533" max="5533" width="53.5703125" style="1" customWidth="1"/>
    <col min="5534" max="5537" width="7.7109375" style="1" customWidth="1"/>
    <col min="5538" max="5538" width="10" style="1" customWidth="1"/>
    <col min="5539" max="5540" width="9.28515625" style="1" customWidth="1"/>
    <col min="5541" max="5541" width="8" style="1" customWidth="1"/>
    <col min="5542" max="5785" width="9.140625" style="1"/>
    <col min="5786" max="5786" width="20.140625" style="1" customWidth="1"/>
    <col min="5787" max="5787" width="4.28515625" style="1" customWidth="1"/>
    <col min="5788" max="5788" width="39" style="1" customWidth="1"/>
    <col min="5789" max="5789" width="53.5703125" style="1" customWidth="1"/>
    <col min="5790" max="5793" width="7.7109375" style="1" customWidth="1"/>
    <col min="5794" max="5794" width="10" style="1" customWidth="1"/>
    <col min="5795" max="5796" width="9.28515625" style="1" customWidth="1"/>
    <col min="5797" max="5797" width="8" style="1" customWidth="1"/>
    <col min="5798" max="6041" width="9.140625" style="1"/>
    <col min="6042" max="6042" width="20.140625" style="1" customWidth="1"/>
    <col min="6043" max="6043" width="4.28515625" style="1" customWidth="1"/>
    <col min="6044" max="6044" width="39" style="1" customWidth="1"/>
    <col min="6045" max="6045" width="53.5703125" style="1" customWidth="1"/>
    <col min="6046" max="6049" width="7.7109375" style="1" customWidth="1"/>
    <col min="6050" max="6050" width="10" style="1" customWidth="1"/>
    <col min="6051" max="6052" width="9.28515625" style="1" customWidth="1"/>
    <col min="6053" max="6053" width="8" style="1" customWidth="1"/>
    <col min="6054" max="6297" width="9.140625" style="1"/>
    <col min="6298" max="6298" width="20.140625" style="1" customWidth="1"/>
    <col min="6299" max="6299" width="4.28515625" style="1" customWidth="1"/>
    <col min="6300" max="6300" width="39" style="1" customWidth="1"/>
    <col min="6301" max="6301" width="53.5703125" style="1" customWidth="1"/>
    <col min="6302" max="6305" width="7.7109375" style="1" customWidth="1"/>
    <col min="6306" max="6306" width="10" style="1" customWidth="1"/>
    <col min="6307" max="6308" width="9.28515625" style="1" customWidth="1"/>
    <col min="6309" max="6309" width="8" style="1" customWidth="1"/>
    <col min="6310" max="6553" width="9.140625" style="1"/>
    <col min="6554" max="6554" width="20.140625" style="1" customWidth="1"/>
    <col min="6555" max="6555" width="4.28515625" style="1" customWidth="1"/>
    <col min="6556" max="6556" width="39" style="1" customWidth="1"/>
    <col min="6557" max="6557" width="53.5703125" style="1" customWidth="1"/>
    <col min="6558" max="6561" width="7.7109375" style="1" customWidth="1"/>
    <col min="6562" max="6562" width="10" style="1" customWidth="1"/>
    <col min="6563" max="6564" width="9.28515625" style="1" customWidth="1"/>
    <col min="6565" max="6565" width="8" style="1" customWidth="1"/>
    <col min="6566" max="6809" width="9.140625" style="1"/>
    <col min="6810" max="6810" width="20.140625" style="1" customWidth="1"/>
    <col min="6811" max="6811" width="4.28515625" style="1" customWidth="1"/>
    <col min="6812" max="6812" width="39" style="1" customWidth="1"/>
    <col min="6813" max="6813" width="53.5703125" style="1" customWidth="1"/>
    <col min="6814" max="6817" width="7.7109375" style="1" customWidth="1"/>
    <col min="6818" max="6818" width="10" style="1" customWidth="1"/>
    <col min="6819" max="6820" width="9.28515625" style="1" customWidth="1"/>
    <col min="6821" max="6821" width="8" style="1" customWidth="1"/>
    <col min="6822" max="7065" width="9.140625" style="1"/>
    <col min="7066" max="7066" width="20.140625" style="1" customWidth="1"/>
    <col min="7067" max="7067" width="4.28515625" style="1" customWidth="1"/>
    <col min="7068" max="7068" width="39" style="1" customWidth="1"/>
    <col min="7069" max="7069" width="53.5703125" style="1" customWidth="1"/>
    <col min="7070" max="7073" width="7.7109375" style="1" customWidth="1"/>
    <col min="7074" max="7074" width="10" style="1" customWidth="1"/>
    <col min="7075" max="7076" width="9.28515625" style="1" customWidth="1"/>
    <col min="7077" max="7077" width="8" style="1" customWidth="1"/>
    <col min="7078" max="7321" width="9.140625" style="1"/>
    <col min="7322" max="7322" width="20.140625" style="1" customWidth="1"/>
    <col min="7323" max="7323" width="4.28515625" style="1" customWidth="1"/>
    <col min="7324" max="7324" width="39" style="1" customWidth="1"/>
    <col min="7325" max="7325" width="53.5703125" style="1" customWidth="1"/>
    <col min="7326" max="7329" width="7.7109375" style="1" customWidth="1"/>
    <col min="7330" max="7330" width="10" style="1" customWidth="1"/>
    <col min="7331" max="7332" width="9.28515625" style="1" customWidth="1"/>
    <col min="7333" max="7333" width="8" style="1" customWidth="1"/>
    <col min="7334" max="7577" width="9.140625" style="1"/>
    <col min="7578" max="7578" width="20.140625" style="1" customWidth="1"/>
    <col min="7579" max="7579" width="4.28515625" style="1" customWidth="1"/>
    <col min="7580" max="7580" width="39" style="1" customWidth="1"/>
    <col min="7581" max="7581" width="53.5703125" style="1" customWidth="1"/>
    <col min="7582" max="7585" width="7.7109375" style="1" customWidth="1"/>
    <col min="7586" max="7586" width="10" style="1" customWidth="1"/>
    <col min="7587" max="7588" width="9.28515625" style="1" customWidth="1"/>
    <col min="7589" max="7589" width="8" style="1" customWidth="1"/>
    <col min="7590" max="7833" width="9.140625" style="1"/>
    <col min="7834" max="7834" width="20.140625" style="1" customWidth="1"/>
    <col min="7835" max="7835" width="4.28515625" style="1" customWidth="1"/>
    <col min="7836" max="7836" width="39" style="1" customWidth="1"/>
    <col min="7837" max="7837" width="53.5703125" style="1" customWidth="1"/>
    <col min="7838" max="7841" width="7.7109375" style="1" customWidth="1"/>
    <col min="7842" max="7842" width="10" style="1" customWidth="1"/>
    <col min="7843" max="7844" width="9.28515625" style="1" customWidth="1"/>
    <col min="7845" max="7845" width="8" style="1" customWidth="1"/>
    <col min="7846" max="8089" width="9.140625" style="1"/>
    <col min="8090" max="8090" width="20.140625" style="1" customWidth="1"/>
    <col min="8091" max="8091" width="4.28515625" style="1" customWidth="1"/>
    <col min="8092" max="8092" width="39" style="1" customWidth="1"/>
    <col min="8093" max="8093" width="53.5703125" style="1" customWidth="1"/>
    <col min="8094" max="8097" width="7.7109375" style="1" customWidth="1"/>
    <col min="8098" max="8098" width="10" style="1" customWidth="1"/>
    <col min="8099" max="8100" width="9.28515625" style="1" customWidth="1"/>
    <col min="8101" max="8101" width="8" style="1" customWidth="1"/>
    <col min="8102" max="8345" width="9.140625" style="1"/>
    <col min="8346" max="8346" width="20.140625" style="1" customWidth="1"/>
    <col min="8347" max="8347" width="4.28515625" style="1" customWidth="1"/>
    <col min="8348" max="8348" width="39" style="1" customWidth="1"/>
    <col min="8349" max="8349" width="53.5703125" style="1" customWidth="1"/>
    <col min="8350" max="8353" width="7.7109375" style="1" customWidth="1"/>
    <col min="8354" max="8354" width="10" style="1" customWidth="1"/>
    <col min="8355" max="8356" width="9.28515625" style="1" customWidth="1"/>
    <col min="8357" max="8357" width="8" style="1" customWidth="1"/>
    <col min="8358" max="8601" width="9.140625" style="1"/>
    <col min="8602" max="8602" width="20.140625" style="1" customWidth="1"/>
    <col min="8603" max="8603" width="4.28515625" style="1" customWidth="1"/>
    <col min="8604" max="8604" width="39" style="1" customWidth="1"/>
    <col min="8605" max="8605" width="53.5703125" style="1" customWidth="1"/>
    <col min="8606" max="8609" width="7.7109375" style="1" customWidth="1"/>
    <col min="8610" max="8610" width="10" style="1" customWidth="1"/>
    <col min="8611" max="8612" width="9.28515625" style="1" customWidth="1"/>
    <col min="8613" max="8613" width="8" style="1" customWidth="1"/>
    <col min="8614" max="8857" width="9.140625" style="1"/>
    <col min="8858" max="8858" width="20.140625" style="1" customWidth="1"/>
    <col min="8859" max="8859" width="4.28515625" style="1" customWidth="1"/>
    <col min="8860" max="8860" width="39" style="1" customWidth="1"/>
    <col min="8861" max="8861" width="53.5703125" style="1" customWidth="1"/>
    <col min="8862" max="8865" width="7.7109375" style="1" customWidth="1"/>
    <col min="8866" max="8866" width="10" style="1" customWidth="1"/>
    <col min="8867" max="8868" width="9.28515625" style="1" customWidth="1"/>
    <col min="8869" max="8869" width="8" style="1" customWidth="1"/>
    <col min="8870" max="9113" width="9.140625" style="1"/>
    <col min="9114" max="9114" width="20.140625" style="1" customWidth="1"/>
    <col min="9115" max="9115" width="4.28515625" style="1" customWidth="1"/>
    <col min="9116" max="9116" width="39" style="1" customWidth="1"/>
    <col min="9117" max="9117" width="53.5703125" style="1" customWidth="1"/>
    <col min="9118" max="9121" width="7.7109375" style="1" customWidth="1"/>
    <col min="9122" max="9122" width="10" style="1" customWidth="1"/>
    <col min="9123" max="9124" width="9.28515625" style="1" customWidth="1"/>
    <col min="9125" max="9125" width="8" style="1" customWidth="1"/>
    <col min="9126" max="9369" width="9.140625" style="1"/>
    <col min="9370" max="9370" width="20.140625" style="1" customWidth="1"/>
    <col min="9371" max="9371" width="4.28515625" style="1" customWidth="1"/>
    <col min="9372" max="9372" width="39" style="1" customWidth="1"/>
    <col min="9373" max="9373" width="53.5703125" style="1" customWidth="1"/>
    <col min="9374" max="9377" width="7.7109375" style="1" customWidth="1"/>
    <col min="9378" max="9378" width="10" style="1" customWidth="1"/>
    <col min="9379" max="9380" width="9.28515625" style="1" customWidth="1"/>
    <col min="9381" max="9381" width="8" style="1" customWidth="1"/>
    <col min="9382" max="9625" width="9.140625" style="1"/>
    <col min="9626" max="9626" width="20.140625" style="1" customWidth="1"/>
    <col min="9627" max="9627" width="4.28515625" style="1" customWidth="1"/>
    <col min="9628" max="9628" width="39" style="1" customWidth="1"/>
    <col min="9629" max="9629" width="53.5703125" style="1" customWidth="1"/>
    <col min="9630" max="9633" width="7.7109375" style="1" customWidth="1"/>
    <col min="9634" max="9634" width="10" style="1" customWidth="1"/>
    <col min="9635" max="9636" width="9.28515625" style="1" customWidth="1"/>
    <col min="9637" max="9637" width="8" style="1" customWidth="1"/>
    <col min="9638" max="9881" width="9.140625" style="1"/>
    <col min="9882" max="9882" width="20.140625" style="1" customWidth="1"/>
    <col min="9883" max="9883" width="4.28515625" style="1" customWidth="1"/>
    <col min="9884" max="9884" width="39" style="1" customWidth="1"/>
    <col min="9885" max="9885" width="53.5703125" style="1" customWidth="1"/>
    <col min="9886" max="9889" width="7.7109375" style="1" customWidth="1"/>
    <col min="9890" max="9890" width="10" style="1" customWidth="1"/>
    <col min="9891" max="9892" width="9.28515625" style="1" customWidth="1"/>
    <col min="9893" max="9893" width="8" style="1" customWidth="1"/>
    <col min="9894" max="10137" width="9.140625" style="1"/>
    <col min="10138" max="10138" width="20.140625" style="1" customWidth="1"/>
    <col min="10139" max="10139" width="4.28515625" style="1" customWidth="1"/>
    <col min="10140" max="10140" width="39" style="1" customWidth="1"/>
    <col min="10141" max="10141" width="53.5703125" style="1" customWidth="1"/>
    <col min="10142" max="10145" width="7.7109375" style="1" customWidth="1"/>
    <col min="10146" max="10146" width="10" style="1" customWidth="1"/>
    <col min="10147" max="10148" width="9.28515625" style="1" customWidth="1"/>
    <col min="10149" max="10149" width="8" style="1" customWidth="1"/>
    <col min="10150" max="10393" width="9.140625" style="1"/>
    <col min="10394" max="10394" width="20.140625" style="1" customWidth="1"/>
    <col min="10395" max="10395" width="4.28515625" style="1" customWidth="1"/>
    <col min="10396" max="10396" width="39" style="1" customWidth="1"/>
    <col min="10397" max="10397" width="53.5703125" style="1" customWidth="1"/>
    <col min="10398" max="10401" width="7.7109375" style="1" customWidth="1"/>
    <col min="10402" max="10402" width="10" style="1" customWidth="1"/>
    <col min="10403" max="10404" width="9.28515625" style="1" customWidth="1"/>
    <col min="10405" max="10405" width="8" style="1" customWidth="1"/>
    <col min="10406" max="10649" width="9.140625" style="1"/>
    <col min="10650" max="10650" width="20.140625" style="1" customWidth="1"/>
    <col min="10651" max="10651" width="4.28515625" style="1" customWidth="1"/>
    <col min="10652" max="10652" width="39" style="1" customWidth="1"/>
    <col min="10653" max="10653" width="53.5703125" style="1" customWidth="1"/>
    <col min="10654" max="10657" width="7.7109375" style="1" customWidth="1"/>
    <col min="10658" max="10658" width="10" style="1" customWidth="1"/>
    <col min="10659" max="10660" width="9.28515625" style="1" customWidth="1"/>
    <col min="10661" max="10661" width="8" style="1" customWidth="1"/>
    <col min="10662" max="10905" width="9.140625" style="1"/>
    <col min="10906" max="10906" width="20.140625" style="1" customWidth="1"/>
    <col min="10907" max="10907" width="4.28515625" style="1" customWidth="1"/>
    <col min="10908" max="10908" width="39" style="1" customWidth="1"/>
    <col min="10909" max="10909" width="53.5703125" style="1" customWidth="1"/>
    <col min="10910" max="10913" width="7.7109375" style="1" customWidth="1"/>
    <col min="10914" max="10914" width="10" style="1" customWidth="1"/>
    <col min="10915" max="10916" width="9.28515625" style="1" customWidth="1"/>
    <col min="10917" max="10917" width="8" style="1" customWidth="1"/>
    <col min="10918" max="11161" width="9.140625" style="1"/>
    <col min="11162" max="11162" width="20.140625" style="1" customWidth="1"/>
    <col min="11163" max="11163" width="4.28515625" style="1" customWidth="1"/>
    <col min="11164" max="11164" width="39" style="1" customWidth="1"/>
    <col min="11165" max="11165" width="53.5703125" style="1" customWidth="1"/>
    <col min="11166" max="11169" width="7.7109375" style="1" customWidth="1"/>
    <col min="11170" max="11170" width="10" style="1" customWidth="1"/>
    <col min="11171" max="11172" width="9.28515625" style="1" customWidth="1"/>
    <col min="11173" max="11173" width="8" style="1" customWidth="1"/>
    <col min="11174" max="11417" width="9.140625" style="1"/>
    <col min="11418" max="11418" width="20.140625" style="1" customWidth="1"/>
    <col min="11419" max="11419" width="4.28515625" style="1" customWidth="1"/>
    <col min="11420" max="11420" width="39" style="1" customWidth="1"/>
    <col min="11421" max="11421" width="53.5703125" style="1" customWidth="1"/>
    <col min="11422" max="11425" width="7.7109375" style="1" customWidth="1"/>
    <col min="11426" max="11426" width="10" style="1" customWidth="1"/>
    <col min="11427" max="11428" width="9.28515625" style="1" customWidth="1"/>
    <col min="11429" max="11429" width="8" style="1" customWidth="1"/>
    <col min="11430" max="11673" width="9.140625" style="1"/>
    <col min="11674" max="11674" width="20.140625" style="1" customWidth="1"/>
    <col min="11675" max="11675" width="4.28515625" style="1" customWidth="1"/>
    <col min="11676" max="11676" width="39" style="1" customWidth="1"/>
    <col min="11677" max="11677" width="53.5703125" style="1" customWidth="1"/>
    <col min="11678" max="11681" width="7.7109375" style="1" customWidth="1"/>
    <col min="11682" max="11682" width="10" style="1" customWidth="1"/>
    <col min="11683" max="11684" width="9.28515625" style="1" customWidth="1"/>
    <col min="11685" max="11685" width="8" style="1" customWidth="1"/>
    <col min="11686" max="11929" width="9.140625" style="1"/>
    <col min="11930" max="11930" width="20.140625" style="1" customWidth="1"/>
    <col min="11931" max="11931" width="4.28515625" style="1" customWidth="1"/>
    <col min="11932" max="11932" width="39" style="1" customWidth="1"/>
    <col min="11933" max="11933" width="53.5703125" style="1" customWidth="1"/>
    <col min="11934" max="11937" width="7.7109375" style="1" customWidth="1"/>
    <col min="11938" max="11938" width="10" style="1" customWidth="1"/>
    <col min="11939" max="11940" width="9.28515625" style="1" customWidth="1"/>
    <col min="11941" max="11941" width="8" style="1" customWidth="1"/>
    <col min="11942" max="12185" width="9.140625" style="1"/>
    <col min="12186" max="12186" width="20.140625" style="1" customWidth="1"/>
    <col min="12187" max="12187" width="4.28515625" style="1" customWidth="1"/>
    <col min="12188" max="12188" width="39" style="1" customWidth="1"/>
    <col min="12189" max="12189" width="53.5703125" style="1" customWidth="1"/>
    <col min="12190" max="12193" width="7.7109375" style="1" customWidth="1"/>
    <col min="12194" max="12194" width="10" style="1" customWidth="1"/>
    <col min="12195" max="12196" width="9.28515625" style="1" customWidth="1"/>
    <col min="12197" max="12197" width="8" style="1" customWidth="1"/>
    <col min="12198" max="12441" width="9.140625" style="1"/>
    <col min="12442" max="12442" width="20.140625" style="1" customWidth="1"/>
    <col min="12443" max="12443" width="4.28515625" style="1" customWidth="1"/>
    <col min="12444" max="12444" width="39" style="1" customWidth="1"/>
    <col min="12445" max="12445" width="53.5703125" style="1" customWidth="1"/>
    <col min="12446" max="12449" width="7.7109375" style="1" customWidth="1"/>
    <col min="12450" max="12450" width="10" style="1" customWidth="1"/>
    <col min="12451" max="12452" width="9.28515625" style="1" customWidth="1"/>
    <col min="12453" max="12453" width="8" style="1" customWidth="1"/>
    <col min="12454" max="12697" width="9.140625" style="1"/>
    <col min="12698" max="12698" width="20.140625" style="1" customWidth="1"/>
    <col min="12699" max="12699" width="4.28515625" style="1" customWidth="1"/>
    <col min="12700" max="12700" width="39" style="1" customWidth="1"/>
    <col min="12701" max="12701" width="53.5703125" style="1" customWidth="1"/>
    <col min="12702" max="12705" width="7.7109375" style="1" customWidth="1"/>
    <col min="12706" max="12706" width="10" style="1" customWidth="1"/>
    <col min="12707" max="12708" width="9.28515625" style="1" customWidth="1"/>
    <col min="12709" max="12709" width="8" style="1" customWidth="1"/>
    <col min="12710" max="12953" width="9.140625" style="1"/>
    <col min="12954" max="12954" width="20.140625" style="1" customWidth="1"/>
    <col min="12955" max="12955" width="4.28515625" style="1" customWidth="1"/>
    <col min="12956" max="12956" width="39" style="1" customWidth="1"/>
    <col min="12957" max="12957" width="53.5703125" style="1" customWidth="1"/>
    <col min="12958" max="12961" width="7.7109375" style="1" customWidth="1"/>
    <col min="12962" max="12962" width="10" style="1" customWidth="1"/>
    <col min="12963" max="12964" width="9.28515625" style="1" customWidth="1"/>
    <col min="12965" max="12965" width="8" style="1" customWidth="1"/>
    <col min="12966" max="13209" width="9.140625" style="1"/>
    <col min="13210" max="13210" width="20.140625" style="1" customWidth="1"/>
    <col min="13211" max="13211" width="4.28515625" style="1" customWidth="1"/>
    <col min="13212" max="13212" width="39" style="1" customWidth="1"/>
    <col min="13213" max="13213" width="53.5703125" style="1" customWidth="1"/>
    <col min="13214" max="13217" width="7.7109375" style="1" customWidth="1"/>
    <col min="13218" max="13218" width="10" style="1" customWidth="1"/>
    <col min="13219" max="13220" width="9.28515625" style="1" customWidth="1"/>
    <col min="13221" max="13221" width="8" style="1" customWidth="1"/>
    <col min="13222" max="13465" width="9.140625" style="1"/>
    <col min="13466" max="13466" width="20.140625" style="1" customWidth="1"/>
    <col min="13467" max="13467" width="4.28515625" style="1" customWidth="1"/>
    <col min="13468" max="13468" width="39" style="1" customWidth="1"/>
    <col min="13469" max="13469" width="53.5703125" style="1" customWidth="1"/>
    <col min="13470" max="13473" width="7.7109375" style="1" customWidth="1"/>
    <col min="13474" max="13474" width="10" style="1" customWidth="1"/>
    <col min="13475" max="13476" width="9.28515625" style="1" customWidth="1"/>
    <col min="13477" max="13477" width="8" style="1" customWidth="1"/>
    <col min="13478" max="13721" width="9.140625" style="1"/>
    <col min="13722" max="13722" width="20.140625" style="1" customWidth="1"/>
    <col min="13723" max="13723" width="4.28515625" style="1" customWidth="1"/>
    <col min="13724" max="13724" width="39" style="1" customWidth="1"/>
    <col min="13725" max="13725" width="53.5703125" style="1" customWidth="1"/>
    <col min="13726" max="13729" width="7.7109375" style="1" customWidth="1"/>
    <col min="13730" max="13730" width="10" style="1" customWidth="1"/>
    <col min="13731" max="13732" width="9.28515625" style="1" customWidth="1"/>
    <col min="13733" max="13733" width="8" style="1" customWidth="1"/>
    <col min="13734" max="13977" width="9.140625" style="1"/>
    <col min="13978" max="13978" width="20.140625" style="1" customWidth="1"/>
    <col min="13979" max="13979" width="4.28515625" style="1" customWidth="1"/>
    <col min="13980" max="13980" width="39" style="1" customWidth="1"/>
    <col min="13981" max="13981" width="53.5703125" style="1" customWidth="1"/>
    <col min="13982" max="13985" width="7.7109375" style="1" customWidth="1"/>
    <col min="13986" max="13986" width="10" style="1" customWidth="1"/>
    <col min="13987" max="13988" width="9.28515625" style="1" customWidth="1"/>
    <col min="13989" max="13989" width="8" style="1" customWidth="1"/>
    <col min="13990" max="14233" width="9.140625" style="1"/>
    <col min="14234" max="14234" width="20.140625" style="1" customWidth="1"/>
    <col min="14235" max="14235" width="4.28515625" style="1" customWidth="1"/>
    <col min="14236" max="14236" width="39" style="1" customWidth="1"/>
    <col min="14237" max="14237" width="53.5703125" style="1" customWidth="1"/>
    <col min="14238" max="14241" width="7.7109375" style="1" customWidth="1"/>
    <col min="14242" max="14242" width="10" style="1" customWidth="1"/>
    <col min="14243" max="14244" width="9.28515625" style="1" customWidth="1"/>
    <col min="14245" max="14245" width="8" style="1" customWidth="1"/>
    <col min="14246" max="14489" width="9.140625" style="1"/>
    <col min="14490" max="14490" width="20.140625" style="1" customWidth="1"/>
    <col min="14491" max="14491" width="4.28515625" style="1" customWidth="1"/>
    <col min="14492" max="14492" width="39" style="1" customWidth="1"/>
    <col min="14493" max="14493" width="53.5703125" style="1" customWidth="1"/>
    <col min="14494" max="14497" width="7.7109375" style="1" customWidth="1"/>
    <col min="14498" max="14498" width="10" style="1" customWidth="1"/>
    <col min="14499" max="14500" width="9.28515625" style="1" customWidth="1"/>
    <col min="14501" max="14501" width="8" style="1" customWidth="1"/>
    <col min="14502" max="14745" width="9.140625" style="1"/>
    <col min="14746" max="14746" width="20.140625" style="1" customWidth="1"/>
    <col min="14747" max="14747" width="4.28515625" style="1" customWidth="1"/>
    <col min="14748" max="14748" width="39" style="1" customWidth="1"/>
    <col min="14749" max="14749" width="53.5703125" style="1" customWidth="1"/>
    <col min="14750" max="14753" width="7.7109375" style="1" customWidth="1"/>
    <col min="14754" max="14754" width="10" style="1" customWidth="1"/>
    <col min="14755" max="14756" width="9.28515625" style="1" customWidth="1"/>
    <col min="14757" max="14757" width="8" style="1" customWidth="1"/>
    <col min="14758" max="15001" width="9.140625" style="1"/>
    <col min="15002" max="15002" width="20.140625" style="1" customWidth="1"/>
    <col min="15003" max="15003" width="4.28515625" style="1" customWidth="1"/>
    <col min="15004" max="15004" width="39" style="1" customWidth="1"/>
    <col min="15005" max="15005" width="53.5703125" style="1" customWidth="1"/>
    <col min="15006" max="15009" width="7.7109375" style="1" customWidth="1"/>
    <col min="15010" max="15010" width="10" style="1" customWidth="1"/>
    <col min="15011" max="15012" width="9.28515625" style="1" customWidth="1"/>
    <col min="15013" max="15013" width="8" style="1" customWidth="1"/>
    <col min="15014" max="15257" width="9.140625" style="1"/>
    <col min="15258" max="15258" width="20.140625" style="1" customWidth="1"/>
    <col min="15259" max="15259" width="4.28515625" style="1" customWidth="1"/>
    <col min="15260" max="15260" width="39" style="1" customWidth="1"/>
    <col min="15261" max="15261" width="53.5703125" style="1" customWidth="1"/>
    <col min="15262" max="15265" width="7.7109375" style="1" customWidth="1"/>
    <col min="15266" max="15266" width="10" style="1" customWidth="1"/>
    <col min="15267" max="15268" width="9.28515625" style="1" customWidth="1"/>
    <col min="15269" max="15269" width="8" style="1" customWidth="1"/>
    <col min="15270" max="15513" width="9.140625" style="1"/>
    <col min="15514" max="15514" width="20.140625" style="1" customWidth="1"/>
    <col min="15515" max="15515" width="4.28515625" style="1" customWidth="1"/>
    <col min="15516" max="15516" width="39" style="1" customWidth="1"/>
    <col min="15517" max="15517" width="53.5703125" style="1" customWidth="1"/>
    <col min="15518" max="15521" width="7.7109375" style="1" customWidth="1"/>
    <col min="15522" max="15522" width="10" style="1" customWidth="1"/>
    <col min="15523" max="15524" width="9.28515625" style="1" customWidth="1"/>
    <col min="15525" max="15525" width="8" style="1" customWidth="1"/>
    <col min="15526" max="15769" width="9.140625" style="1"/>
    <col min="15770" max="15770" width="20.140625" style="1" customWidth="1"/>
    <col min="15771" max="15771" width="4.28515625" style="1" customWidth="1"/>
    <col min="15772" max="15772" width="39" style="1" customWidth="1"/>
    <col min="15773" max="15773" width="53.5703125" style="1" customWidth="1"/>
    <col min="15774" max="15777" width="7.7109375" style="1" customWidth="1"/>
    <col min="15778" max="15778" width="10" style="1" customWidth="1"/>
    <col min="15779" max="15780" width="9.28515625" style="1" customWidth="1"/>
    <col min="15781" max="15781" width="8" style="1" customWidth="1"/>
    <col min="15782" max="16384" width="9.140625" style="1"/>
  </cols>
  <sheetData>
    <row r="1" spans="1:98" ht="40.5" customHeight="1">
      <c r="A1" s="283" t="s">
        <v>380</v>
      </c>
      <c r="B1" s="283"/>
      <c r="C1" s="283"/>
      <c r="D1" s="284"/>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row>
    <row r="2" spans="1:98" ht="12" hidden="1" customHeight="1">
      <c r="A2" s="71"/>
      <c r="B2" s="44"/>
      <c r="C2" s="44"/>
      <c r="D2" s="6"/>
      <c r="E2" s="44"/>
      <c r="F2" s="6"/>
      <c r="G2" s="44"/>
      <c r="H2" s="68"/>
      <c r="I2" s="44"/>
      <c r="J2" s="3"/>
      <c r="K2" s="75"/>
      <c r="L2" s="75"/>
      <c r="M2" s="75"/>
      <c r="N2" s="75"/>
      <c r="O2" s="75"/>
      <c r="P2" s="5"/>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97"/>
      <c r="BE2" s="97"/>
      <c r="BF2" s="97"/>
      <c r="BG2" s="97"/>
      <c r="BH2" s="97"/>
      <c r="BI2" s="97"/>
      <c r="BJ2" s="97"/>
      <c r="BK2" s="97"/>
      <c r="BL2" s="97"/>
      <c r="BM2" s="4"/>
    </row>
    <row r="3" spans="1:98" s="7" customFormat="1" ht="35.25" customHeight="1">
      <c r="A3" s="256" t="s">
        <v>97</v>
      </c>
      <c r="B3" s="257" t="s">
        <v>98</v>
      </c>
      <c r="C3" s="257" t="s">
        <v>86</v>
      </c>
      <c r="D3" s="302"/>
      <c r="E3" s="257" t="s">
        <v>51</v>
      </c>
      <c r="F3" s="257"/>
      <c r="G3" s="257" t="s">
        <v>214</v>
      </c>
      <c r="H3" s="305" t="s">
        <v>229</v>
      </c>
      <c r="I3" s="311" t="s">
        <v>213</v>
      </c>
      <c r="J3" s="269" t="s">
        <v>79</v>
      </c>
      <c r="K3" s="290" t="s">
        <v>230</v>
      </c>
      <c r="L3" s="293" t="s">
        <v>231</v>
      </c>
      <c r="M3" s="285" t="s">
        <v>232</v>
      </c>
      <c r="N3" s="288" t="s">
        <v>233</v>
      </c>
      <c r="O3" s="289" t="s">
        <v>234</v>
      </c>
      <c r="P3" s="300" t="s">
        <v>215</v>
      </c>
      <c r="Q3" s="301" t="s">
        <v>99</v>
      </c>
      <c r="R3" s="301"/>
      <c r="S3" s="301"/>
      <c r="T3" s="301"/>
      <c r="U3" s="301"/>
      <c r="V3" s="301"/>
      <c r="W3" s="301"/>
      <c r="X3" s="301"/>
      <c r="Y3" s="301"/>
      <c r="Z3" s="301"/>
      <c r="AA3" s="301"/>
      <c r="AB3" s="296" t="s">
        <v>319</v>
      </c>
      <c r="AC3" s="297"/>
      <c r="AD3" s="297"/>
      <c r="AE3" s="297"/>
      <c r="AF3" s="298"/>
      <c r="AG3" s="296" t="s">
        <v>379</v>
      </c>
      <c r="AH3" s="297"/>
      <c r="AI3" s="297"/>
      <c r="AJ3" s="297"/>
      <c r="AK3" s="297"/>
      <c r="AL3" s="297"/>
      <c r="AM3" s="297"/>
      <c r="AN3" s="297"/>
      <c r="AO3" s="297"/>
      <c r="AP3" s="297"/>
      <c r="AQ3" s="297"/>
      <c r="AR3" s="297"/>
      <c r="AS3" s="297"/>
      <c r="AT3" s="297"/>
      <c r="AU3" s="297"/>
      <c r="AV3" s="297"/>
      <c r="AW3" s="297"/>
      <c r="AX3" s="298"/>
      <c r="AY3" s="99"/>
      <c r="AZ3" s="99"/>
      <c r="BA3" s="99"/>
      <c r="BB3" s="99"/>
      <c r="BC3" s="276" t="s">
        <v>325</v>
      </c>
      <c r="BD3" s="277"/>
      <c r="BE3" s="277"/>
      <c r="BF3" s="277"/>
      <c r="BG3" s="277"/>
      <c r="BH3" s="277"/>
      <c r="BI3" s="277"/>
      <c r="BJ3" s="278"/>
      <c r="BK3" s="279" t="s">
        <v>326</v>
      </c>
      <c r="BL3" s="280"/>
      <c r="BM3" s="299" t="s">
        <v>66</v>
      </c>
    </row>
    <row r="4" spans="1:98" s="7" customFormat="1" ht="39.75" customHeight="1">
      <c r="A4" s="256"/>
      <c r="B4" s="258"/>
      <c r="C4" s="257"/>
      <c r="D4" s="302"/>
      <c r="E4" s="257"/>
      <c r="F4" s="257"/>
      <c r="G4" s="257"/>
      <c r="H4" s="306"/>
      <c r="I4" s="312"/>
      <c r="J4" s="269"/>
      <c r="K4" s="291"/>
      <c r="L4" s="294"/>
      <c r="M4" s="286"/>
      <c r="N4" s="288"/>
      <c r="O4" s="289"/>
      <c r="P4" s="300"/>
      <c r="Q4" s="88" t="s">
        <v>72</v>
      </c>
      <c r="R4" s="88" t="s">
        <v>73</v>
      </c>
      <c r="S4" s="88" t="s">
        <v>74</v>
      </c>
      <c r="T4" s="88" t="s">
        <v>75</v>
      </c>
      <c r="U4" s="88" t="s">
        <v>76</v>
      </c>
      <c r="V4" s="88" t="s">
        <v>218</v>
      </c>
      <c r="W4" s="88" t="s">
        <v>77</v>
      </c>
      <c r="X4" s="88" t="s">
        <v>208</v>
      </c>
      <c r="Y4" s="88" t="s">
        <v>78</v>
      </c>
      <c r="Z4" s="88" t="s">
        <v>217</v>
      </c>
      <c r="AA4" s="88" t="s">
        <v>100</v>
      </c>
      <c r="AB4" s="194" t="s">
        <v>314</v>
      </c>
      <c r="AC4" s="195" t="s">
        <v>315</v>
      </c>
      <c r="AD4" s="195" t="s">
        <v>316</v>
      </c>
      <c r="AE4" s="195" t="s">
        <v>317</v>
      </c>
      <c r="AF4" s="196" t="s">
        <v>318</v>
      </c>
      <c r="AG4" s="320" t="s">
        <v>375</v>
      </c>
      <c r="AH4" s="321"/>
      <c r="AI4" s="321"/>
      <c r="AJ4" s="321"/>
      <c r="AK4" s="321"/>
      <c r="AL4" s="321"/>
      <c r="AM4" s="321"/>
      <c r="AN4" s="321"/>
      <c r="AO4" s="321"/>
      <c r="AP4" s="321"/>
      <c r="AQ4" s="321"/>
      <c r="AR4" s="321"/>
      <c r="AS4" s="321"/>
      <c r="AT4" s="321"/>
      <c r="AU4" s="321"/>
      <c r="AV4" s="321"/>
      <c r="AW4" s="321"/>
      <c r="AX4" s="322"/>
      <c r="AY4" s="98"/>
      <c r="AZ4" s="98"/>
      <c r="BA4" s="98"/>
      <c r="BB4" s="98"/>
      <c r="BC4" s="276" t="s">
        <v>327</v>
      </c>
      <c r="BD4" s="278"/>
      <c r="BE4" s="276" t="s">
        <v>328</v>
      </c>
      <c r="BF4" s="278"/>
      <c r="BG4" s="276" t="s">
        <v>329</v>
      </c>
      <c r="BH4" s="278"/>
      <c r="BI4" s="276" t="s">
        <v>330</v>
      </c>
      <c r="BJ4" s="278"/>
      <c r="BK4" s="281"/>
      <c r="BL4" s="282"/>
      <c r="BM4" s="299"/>
    </row>
    <row r="5" spans="1:98" s="7" customFormat="1" ht="44.25" customHeight="1">
      <c r="A5" s="256"/>
      <c r="B5" s="258"/>
      <c r="C5" s="303" t="s">
        <v>207</v>
      </c>
      <c r="D5" s="304" t="s">
        <v>52</v>
      </c>
      <c r="E5" s="270" t="s">
        <v>206</v>
      </c>
      <c r="F5" s="270" t="s">
        <v>52</v>
      </c>
      <c r="G5" s="257"/>
      <c r="H5" s="307"/>
      <c r="I5" s="313"/>
      <c r="J5" s="269"/>
      <c r="K5" s="292"/>
      <c r="L5" s="295"/>
      <c r="M5" s="287"/>
      <c r="N5" s="288"/>
      <c r="O5" s="289"/>
      <c r="P5" s="300"/>
      <c r="Q5" s="33">
        <v>3</v>
      </c>
      <c r="R5" s="33">
        <v>3</v>
      </c>
      <c r="S5" s="33">
        <v>4</v>
      </c>
      <c r="T5" s="33">
        <v>5</v>
      </c>
      <c r="U5" s="33">
        <v>3</v>
      </c>
      <c r="V5" s="33">
        <v>2</v>
      </c>
      <c r="W5" s="33">
        <v>5</v>
      </c>
      <c r="X5" s="33">
        <v>3</v>
      </c>
      <c r="Y5" s="33">
        <v>3</v>
      </c>
      <c r="Z5" s="33">
        <v>2</v>
      </c>
      <c r="AA5" s="33">
        <v>2</v>
      </c>
      <c r="AB5" s="197" t="s">
        <v>381</v>
      </c>
      <c r="AC5" s="198" t="s">
        <v>382</v>
      </c>
      <c r="AD5" s="198" t="s">
        <v>383</v>
      </c>
      <c r="AE5" s="198" t="s">
        <v>384</v>
      </c>
      <c r="AF5" s="199" t="s">
        <v>385</v>
      </c>
      <c r="AG5" s="323" t="s">
        <v>376</v>
      </c>
      <c r="AH5" s="323" t="s">
        <v>376</v>
      </c>
      <c r="AI5" s="323" t="s">
        <v>376</v>
      </c>
      <c r="AJ5" s="323" t="s">
        <v>376</v>
      </c>
      <c r="AK5" s="323" t="s">
        <v>376</v>
      </c>
      <c r="AL5" s="323" t="s">
        <v>376</v>
      </c>
      <c r="AM5" s="323" t="s">
        <v>376</v>
      </c>
      <c r="AN5" s="323" t="s">
        <v>376</v>
      </c>
      <c r="AO5" s="323" t="s">
        <v>376</v>
      </c>
      <c r="AP5" s="323" t="s">
        <v>376</v>
      </c>
      <c r="AQ5" s="323" t="s">
        <v>376</v>
      </c>
      <c r="AR5" s="323" t="s">
        <v>376</v>
      </c>
      <c r="AS5" s="323" t="s">
        <v>376</v>
      </c>
      <c r="AT5" s="323" t="s">
        <v>376</v>
      </c>
      <c r="AU5" s="323" t="s">
        <v>376</v>
      </c>
      <c r="AV5" s="323" t="s">
        <v>376</v>
      </c>
      <c r="AW5" s="323" t="s">
        <v>376</v>
      </c>
      <c r="AX5" s="323" t="s">
        <v>376</v>
      </c>
      <c r="AY5" s="101"/>
      <c r="AZ5" s="101"/>
      <c r="BA5" s="101"/>
      <c r="BB5" s="101"/>
      <c r="BC5" s="100" t="s">
        <v>331</v>
      </c>
      <c r="BD5" s="100" t="s">
        <v>332</v>
      </c>
      <c r="BE5" s="100" t="s">
        <v>331</v>
      </c>
      <c r="BF5" s="100" t="s">
        <v>332</v>
      </c>
      <c r="BG5" s="100" t="s">
        <v>331</v>
      </c>
      <c r="BH5" s="100" t="s">
        <v>332</v>
      </c>
      <c r="BI5" s="100" t="s">
        <v>331</v>
      </c>
      <c r="BJ5" s="100" t="s">
        <v>332</v>
      </c>
      <c r="BK5" s="100" t="s">
        <v>333</v>
      </c>
      <c r="BL5" s="100" t="s">
        <v>334</v>
      </c>
      <c r="BM5" s="299"/>
    </row>
    <row r="6" spans="1:98" s="7" customFormat="1" ht="31.5" hidden="1">
      <c r="A6" s="256"/>
      <c r="B6" s="258"/>
      <c r="C6" s="303"/>
      <c r="D6" s="304"/>
      <c r="E6" s="270"/>
      <c r="F6" s="270"/>
      <c r="G6" s="257"/>
      <c r="H6" s="14"/>
      <c r="I6" s="70"/>
      <c r="J6" s="270"/>
      <c r="K6" s="14"/>
      <c r="L6" s="14"/>
      <c r="M6" s="14"/>
      <c r="N6" s="14"/>
      <c r="O6" s="14"/>
      <c r="P6" s="300"/>
      <c r="Q6" s="90" t="s">
        <v>224</v>
      </c>
      <c r="R6" s="90" t="s">
        <v>225</v>
      </c>
      <c r="S6" s="90" t="s">
        <v>226</v>
      </c>
      <c r="T6" s="90" t="s">
        <v>227</v>
      </c>
      <c r="U6" s="90" t="s">
        <v>228</v>
      </c>
      <c r="V6" s="90" t="s">
        <v>366</v>
      </c>
      <c r="W6" s="90" t="s">
        <v>367</v>
      </c>
      <c r="X6" s="90" t="s">
        <v>368</v>
      </c>
      <c r="Y6" s="90" t="s">
        <v>369</v>
      </c>
      <c r="Z6" s="90" t="s">
        <v>370</v>
      </c>
      <c r="AA6" s="90" t="s">
        <v>371</v>
      </c>
      <c r="AB6" s="106" t="s">
        <v>320</v>
      </c>
      <c r="AC6" s="90" t="s">
        <v>321</v>
      </c>
      <c r="AD6" s="90" t="s">
        <v>322</v>
      </c>
      <c r="AE6" s="90" t="s">
        <v>323</v>
      </c>
      <c r="AF6" s="102" t="s">
        <v>324</v>
      </c>
      <c r="AG6" s="324"/>
      <c r="AH6" s="324"/>
      <c r="AI6" s="324"/>
      <c r="AJ6" s="324"/>
      <c r="AK6" s="324"/>
      <c r="AL6" s="324"/>
      <c r="AM6" s="324"/>
      <c r="AN6" s="324"/>
      <c r="AO6" s="324"/>
      <c r="AP6" s="324"/>
      <c r="AQ6" s="324"/>
      <c r="AR6" s="324"/>
      <c r="AS6" s="324"/>
      <c r="AT6" s="324"/>
      <c r="AU6" s="324"/>
      <c r="AV6" s="324"/>
      <c r="AW6" s="324"/>
      <c r="AX6" s="324"/>
      <c r="AY6" s="102"/>
      <c r="AZ6" s="102"/>
      <c r="BA6" s="102"/>
      <c r="BB6" s="102"/>
      <c r="BC6" s="102"/>
      <c r="BD6" s="90"/>
      <c r="BE6" s="90"/>
      <c r="BF6" s="90"/>
      <c r="BG6" s="90"/>
      <c r="BH6" s="90"/>
      <c r="BI6" s="90"/>
      <c r="BJ6" s="90"/>
      <c r="BK6" s="90"/>
      <c r="BL6" s="90"/>
      <c r="BM6" s="12"/>
    </row>
    <row r="7" spans="1:98" s="11" customFormat="1" ht="45.75" customHeight="1">
      <c r="A7" s="34"/>
      <c r="B7" s="14"/>
      <c r="C7" s="259" t="s">
        <v>15</v>
      </c>
      <c r="D7" s="259"/>
      <c r="E7" s="260"/>
      <c r="F7" s="67"/>
      <c r="G7" s="13">
        <v>18</v>
      </c>
      <c r="H7" s="13"/>
      <c r="I7" s="16"/>
      <c r="J7" s="16"/>
      <c r="K7" s="16"/>
      <c r="L7" s="16"/>
      <c r="M7" s="16"/>
      <c r="N7" s="16"/>
      <c r="O7" s="23">
        <f>O8+O31</f>
        <v>47</v>
      </c>
      <c r="P7" s="13" t="e">
        <f>P8+P31</f>
        <v>#REF!</v>
      </c>
      <c r="Q7" s="88" t="s">
        <v>88</v>
      </c>
      <c r="R7" s="88"/>
      <c r="S7" s="88" t="s">
        <v>88</v>
      </c>
      <c r="T7" s="16" t="s">
        <v>88</v>
      </c>
      <c r="U7" s="88"/>
      <c r="V7" s="88"/>
      <c r="W7" s="88"/>
      <c r="X7" s="88"/>
      <c r="Y7" s="88"/>
      <c r="Z7" s="88"/>
      <c r="AA7" s="88"/>
      <c r="AB7" s="99"/>
      <c r="AC7" s="95"/>
      <c r="AD7" s="95"/>
      <c r="AE7" s="95"/>
      <c r="AF7" s="98"/>
      <c r="AG7" s="98"/>
      <c r="AH7" s="98"/>
      <c r="AI7" s="98"/>
      <c r="AJ7" s="98"/>
      <c r="AK7" s="98"/>
      <c r="AL7" s="98"/>
      <c r="AM7" s="137"/>
      <c r="AN7" s="137"/>
      <c r="AO7" s="137"/>
      <c r="AP7" s="137"/>
      <c r="AQ7" s="137"/>
      <c r="AR7" s="137"/>
      <c r="AS7" s="98"/>
      <c r="AT7" s="98"/>
      <c r="AU7" s="98"/>
      <c r="AV7" s="98"/>
      <c r="AW7" s="98"/>
      <c r="AX7" s="98"/>
      <c r="AY7" s="98"/>
      <c r="AZ7" s="98"/>
      <c r="BA7" s="98"/>
      <c r="BB7" s="98"/>
      <c r="BC7" s="98"/>
      <c r="BD7" s="96"/>
      <c r="BE7" s="96"/>
      <c r="BF7" s="96"/>
      <c r="BG7" s="96"/>
      <c r="BH7" s="96"/>
      <c r="BI7" s="96"/>
      <c r="BJ7" s="96"/>
      <c r="BK7" s="96"/>
      <c r="BL7" s="96"/>
      <c r="BM7" s="16"/>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row>
    <row r="8" spans="1:98" ht="42" customHeight="1">
      <c r="A8" s="34"/>
      <c r="B8" s="14"/>
      <c r="C8" s="259" t="s">
        <v>27</v>
      </c>
      <c r="D8" s="259"/>
      <c r="E8" s="260"/>
      <c r="F8" s="67"/>
      <c r="G8" s="13">
        <v>13</v>
      </c>
      <c r="H8" s="13"/>
      <c r="I8" s="16"/>
      <c r="J8" s="16"/>
      <c r="K8" s="16"/>
      <c r="L8" s="16"/>
      <c r="M8" s="16"/>
      <c r="N8" s="16"/>
      <c r="O8" s="36">
        <v>46</v>
      </c>
      <c r="P8" s="13" t="e">
        <f>P9+P11+P24</f>
        <v>#REF!</v>
      </c>
      <c r="Q8" s="88" t="s">
        <v>88</v>
      </c>
      <c r="R8" s="88"/>
      <c r="S8" s="88" t="s">
        <v>88</v>
      </c>
      <c r="T8" s="16" t="s">
        <v>88</v>
      </c>
      <c r="U8" s="88"/>
      <c r="V8" s="88"/>
      <c r="W8" s="88"/>
      <c r="X8" s="88"/>
      <c r="Y8" s="88"/>
      <c r="Z8" s="88"/>
      <c r="AA8" s="88"/>
      <c r="AB8" s="99"/>
      <c r="AC8" s="95"/>
      <c r="AD8" s="95"/>
      <c r="AE8" s="95"/>
      <c r="AF8" s="98"/>
      <c r="AG8" s="98"/>
      <c r="AH8" s="98"/>
      <c r="AI8" s="98"/>
      <c r="AJ8" s="98"/>
      <c r="AK8" s="98"/>
      <c r="AL8" s="98"/>
      <c r="AM8" s="137"/>
      <c r="AN8" s="137"/>
      <c r="AO8" s="137"/>
      <c r="AP8" s="137"/>
      <c r="AQ8" s="137"/>
      <c r="AR8" s="137"/>
      <c r="AS8" s="98"/>
      <c r="AT8" s="98"/>
      <c r="AU8" s="98"/>
      <c r="AV8" s="98"/>
      <c r="AW8" s="98"/>
      <c r="AX8" s="98"/>
      <c r="AY8" s="98"/>
      <c r="AZ8" s="98"/>
      <c r="BA8" s="98"/>
      <c r="BB8" s="98"/>
      <c r="BC8" s="98"/>
      <c r="BD8" s="96"/>
      <c r="BE8" s="96"/>
      <c r="BF8" s="96"/>
      <c r="BG8" s="96"/>
      <c r="BH8" s="96"/>
      <c r="BI8" s="96"/>
      <c r="BJ8" s="96"/>
      <c r="BK8" s="96"/>
      <c r="BL8" s="96"/>
      <c r="BM8" s="16"/>
    </row>
    <row r="9" spans="1:98" ht="74.25" customHeight="1">
      <c r="A9" s="34"/>
      <c r="B9" s="123"/>
      <c r="C9" s="259" t="s">
        <v>198</v>
      </c>
      <c r="D9" s="259"/>
      <c r="E9" s="260"/>
      <c r="F9" s="67"/>
      <c r="G9" s="13">
        <v>0</v>
      </c>
      <c r="H9" s="13"/>
      <c r="I9" s="16"/>
      <c r="J9" s="16"/>
      <c r="K9" s="16"/>
      <c r="L9" s="16"/>
      <c r="M9" s="16"/>
      <c r="N9" s="16"/>
      <c r="O9" s="23" t="e">
        <f>COUNTIF(#REF!,"x")</f>
        <v>#REF!</v>
      </c>
      <c r="P9" s="13">
        <f>SUM(P10:P10)</f>
        <v>1</v>
      </c>
      <c r="Q9" s="88" t="s">
        <v>88</v>
      </c>
      <c r="R9" s="88"/>
      <c r="S9" s="88" t="s">
        <v>88</v>
      </c>
      <c r="T9" s="16" t="s">
        <v>88</v>
      </c>
      <c r="U9" s="88"/>
      <c r="V9" s="88"/>
      <c r="W9" s="88"/>
      <c r="X9" s="88"/>
      <c r="Y9" s="88"/>
      <c r="Z9" s="88"/>
      <c r="AA9" s="88"/>
      <c r="AB9" s="99"/>
      <c r="AC9" s="95"/>
      <c r="AD9" s="95"/>
      <c r="AE9" s="95"/>
      <c r="AF9" s="98"/>
      <c r="AG9" s="98"/>
      <c r="AH9" s="98"/>
      <c r="AI9" s="98"/>
      <c r="AJ9" s="98"/>
      <c r="AK9" s="98"/>
      <c r="AL9" s="98"/>
      <c r="AM9" s="137"/>
      <c r="AN9" s="137"/>
      <c r="AO9" s="137"/>
      <c r="AP9" s="137"/>
      <c r="AQ9" s="137"/>
      <c r="AR9" s="137"/>
      <c r="AS9" s="98"/>
      <c r="AT9" s="98"/>
      <c r="AU9" s="98"/>
      <c r="AV9" s="98"/>
      <c r="AW9" s="98"/>
      <c r="AX9" s="98"/>
      <c r="AY9" s="98"/>
      <c r="AZ9" s="98"/>
      <c r="BA9" s="98"/>
      <c r="BB9" s="98"/>
      <c r="BC9" s="98"/>
      <c r="BD9" s="96"/>
      <c r="BE9" s="96"/>
      <c r="BF9" s="96"/>
      <c r="BG9" s="96"/>
      <c r="BH9" s="96"/>
      <c r="BI9" s="96"/>
      <c r="BJ9" s="96"/>
      <c r="BK9" s="96"/>
      <c r="BL9" s="96"/>
      <c r="BM9" s="16"/>
    </row>
    <row r="10" spans="1:98" ht="179.25" customHeight="1">
      <c r="A10" s="266"/>
      <c r="B10" s="49">
        <v>1</v>
      </c>
      <c r="C10" s="17" t="s">
        <v>101</v>
      </c>
      <c r="D10" s="160" t="s">
        <v>0</v>
      </c>
      <c r="E10" s="17" t="s">
        <v>102</v>
      </c>
      <c r="F10" s="67" t="s">
        <v>1</v>
      </c>
      <c r="G10" s="15"/>
      <c r="H10" s="17" t="s">
        <v>102</v>
      </c>
      <c r="I10" s="18" t="s">
        <v>216</v>
      </c>
      <c r="J10" s="19" t="s">
        <v>205</v>
      </c>
      <c r="K10" s="28" t="s">
        <v>235</v>
      </c>
      <c r="L10" s="28" t="s">
        <v>236</v>
      </c>
      <c r="M10" s="27" t="s">
        <v>237</v>
      </c>
      <c r="N10" s="26" t="s">
        <v>238</v>
      </c>
      <c r="O10" s="261"/>
      <c r="P10" s="47">
        <v>1</v>
      </c>
      <c r="Q10" s="28"/>
      <c r="R10" s="28"/>
      <c r="S10" s="28"/>
      <c r="T10" s="28" t="s">
        <v>23</v>
      </c>
      <c r="U10" s="28"/>
      <c r="V10" s="28"/>
      <c r="W10" s="28"/>
      <c r="X10" s="28"/>
      <c r="Y10" s="28"/>
      <c r="Z10" s="28"/>
      <c r="AA10" s="28"/>
      <c r="AB10" s="107" t="s">
        <v>358</v>
      </c>
      <c r="AC10" s="143" t="s">
        <v>358</v>
      </c>
      <c r="AD10" s="143" t="s">
        <v>358</v>
      </c>
      <c r="AE10" s="143" t="s">
        <v>358</v>
      </c>
      <c r="AF10" s="143" t="s">
        <v>358</v>
      </c>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28"/>
      <c r="BE10" s="28"/>
      <c r="BF10" s="28"/>
      <c r="BG10" s="28"/>
      <c r="BH10" s="28"/>
      <c r="BI10" s="28"/>
      <c r="BJ10" s="28"/>
      <c r="BK10" s="28"/>
      <c r="BL10" s="28"/>
      <c r="BM10" s="41"/>
    </row>
    <row r="11" spans="1:98" ht="63">
      <c r="A11" s="34"/>
      <c r="B11" s="123"/>
      <c r="C11" s="175" t="s">
        <v>199</v>
      </c>
      <c r="D11" s="175"/>
      <c r="E11" s="175"/>
      <c r="F11" s="67"/>
      <c r="G11" s="13">
        <f>G12+G13+G15+G20+G21+G22</f>
        <v>13</v>
      </c>
      <c r="H11" s="13"/>
      <c r="I11" s="121"/>
      <c r="J11" s="119"/>
      <c r="K11" s="119"/>
      <c r="L11" s="85"/>
      <c r="M11" s="85"/>
      <c r="N11" s="85"/>
      <c r="O11" s="23" t="e">
        <f>O12+O13+O15+O20+O21+O22</f>
        <v>#REF!</v>
      </c>
      <c r="P11" s="13" t="e">
        <f>P12+P13+P15+P20+P21+P22</f>
        <v>#REF!</v>
      </c>
      <c r="Q11" s="88" t="s">
        <v>88</v>
      </c>
      <c r="R11" s="88"/>
      <c r="S11" s="88" t="s">
        <v>88</v>
      </c>
      <c r="T11" s="16" t="s">
        <v>88</v>
      </c>
      <c r="U11" s="88"/>
      <c r="V11" s="88"/>
      <c r="W11" s="88"/>
      <c r="X11" s="88"/>
      <c r="Y11" s="88"/>
      <c r="Z11" s="88"/>
      <c r="AA11" s="88"/>
      <c r="AB11" s="99"/>
      <c r="AC11" s="95"/>
      <c r="AD11" s="95"/>
      <c r="AE11" s="95"/>
      <c r="AF11" s="98"/>
      <c r="AG11" s="98"/>
      <c r="AH11" s="98"/>
      <c r="AI11" s="98"/>
      <c r="AJ11" s="98"/>
      <c r="AK11" s="98"/>
      <c r="AL11" s="98"/>
      <c r="AM11" s="137"/>
      <c r="AN11" s="137"/>
      <c r="AO11" s="137"/>
      <c r="AP11" s="137"/>
      <c r="AQ11" s="137"/>
      <c r="AR11" s="137"/>
      <c r="AS11" s="98"/>
      <c r="AT11" s="98"/>
      <c r="AU11" s="98"/>
      <c r="AV11" s="98"/>
      <c r="AW11" s="98"/>
      <c r="AX11" s="98"/>
      <c r="AY11" s="98"/>
      <c r="AZ11" s="98"/>
      <c r="BA11" s="98"/>
      <c r="BB11" s="98"/>
      <c r="BC11" s="98"/>
      <c r="BD11" s="96"/>
      <c r="BE11" s="96"/>
      <c r="BF11" s="96"/>
      <c r="BG11" s="96"/>
      <c r="BH11" s="96"/>
      <c r="BI11" s="96"/>
      <c r="BJ11" s="96"/>
      <c r="BK11" s="96"/>
      <c r="BL11" s="96"/>
      <c r="BM11" s="16"/>
    </row>
    <row r="12" spans="1:98" hidden="1">
      <c r="A12" s="34"/>
      <c r="B12" s="123"/>
      <c r="C12" s="169" t="s">
        <v>53</v>
      </c>
      <c r="D12" s="169"/>
      <c r="E12" s="169"/>
      <c r="F12" s="67"/>
      <c r="G12" s="13">
        <v>1</v>
      </c>
      <c r="H12" s="13"/>
      <c r="I12" s="121"/>
      <c r="J12" s="119"/>
      <c r="K12" s="119"/>
      <c r="L12" s="85"/>
      <c r="M12" s="85"/>
      <c r="N12" s="85"/>
      <c r="O12" s="23" t="e">
        <f>COUNTIF(#REF!,"x")</f>
        <v>#REF!</v>
      </c>
      <c r="P12" s="23" t="e">
        <f>SUM(#REF!)</f>
        <v>#REF!</v>
      </c>
      <c r="Q12" s="88" t="s">
        <v>88</v>
      </c>
      <c r="R12" s="88"/>
      <c r="S12" s="88" t="s">
        <v>88</v>
      </c>
      <c r="T12" s="16"/>
      <c r="U12" s="88"/>
      <c r="V12" s="88"/>
      <c r="W12" s="88"/>
      <c r="X12" s="88"/>
      <c r="Y12" s="88"/>
      <c r="Z12" s="88"/>
      <c r="AA12" s="88"/>
      <c r="AB12" s="99"/>
      <c r="AC12" s="95"/>
      <c r="AD12" s="95"/>
      <c r="AE12" s="95"/>
      <c r="AF12" s="98"/>
      <c r="AG12" s="98"/>
      <c r="AH12" s="98"/>
      <c r="AI12" s="98"/>
      <c r="AJ12" s="98"/>
      <c r="AK12" s="98"/>
      <c r="AL12" s="98"/>
      <c r="AM12" s="137"/>
      <c r="AN12" s="137"/>
      <c r="AO12" s="137"/>
      <c r="AP12" s="137"/>
      <c r="AQ12" s="137"/>
      <c r="AR12" s="137"/>
      <c r="AS12" s="98"/>
      <c r="AT12" s="98"/>
      <c r="AU12" s="98"/>
      <c r="AV12" s="98"/>
      <c r="AW12" s="98"/>
      <c r="AX12" s="98"/>
      <c r="AY12" s="98"/>
      <c r="AZ12" s="98"/>
      <c r="BA12" s="98"/>
      <c r="BB12" s="98"/>
      <c r="BC12" s="98"/>
      <c r="BD12" s="96"/>
      <c r="BE12" s="96"/>
      <c r="BF12" s="96"/>
      <c r="BG12" s="96"/>
      <c r="BH12" s="96"/>
      <c r="BI12" s="96"/>
      <c r="BJ12" s="96"/>
      <c r="BK12" s="96"/>
      <c r="BL12" s="96"/>
      <c r="BM12" s="16"/>
    </row>
    <row r="13" spans="1:98" ht="31.5">
      <c r="A13" s="34"/>
      <c r="B13" s="41"/>
      <c r="C13" s="169" t="s">
        <v>54</v>
      </c>
      <c r="D13" s="169"/>
      <c r="E13" s="169"/>
      <c r="F13" s="67"/>
      <c r="G13" s="23">
        <v>2</v>
      </c>
      <c r="H13" s="13"/>
      <c r="I13" s="42"/>
      <c r="J13" s="43"/>
      <c r="K13" s="85"/>
      <c r="L13" s="85"/>
      <c r="M13" s="85"/>
      <c r="N13" s="85"/>
      <c r="O13" s="23">
        <f>COUNTIF(O14:O14,"x")</f>
        <v>1</v>
      </c>
      <c r="P13" s="13">
        <f>SUM(P14:P14)</f>
        <v>0</v>
      </c>
      <c r="Q13" s="88" t="s">
        <v>88</v>
      </c>
      <c r="R13" s="88"/>
      <c r="S13" s="88" t="s">
        <v>88</v>
      </c>
      <c r="T13" s="16" t="s">
        <v>88</v>
      </c>
      <c r="U13" s="88"/>
      <c r="V13" s="88"/>
      <c r="W13" s="88"/>
      <c r="X13" s="88"/>
      <c r="Y13" s="88"/>
      <c r="Z13" s="88"/>
      <c r="AA13" s="88"/>
      <c r="AB13" s="99"/>
      <c r="AC13" s="95"/>
      <c r="AD13" s="95"/>
      <c r="AE13" s="95"/>
      <c r="AF13" s="98"/>
      <c r="AG13" s="98"/>
      <c r="AH13" s="98"/>
      <c r="AI13" s="98"/>
      <c r="AJ13" s="98"/>
      <c r="AK13" s="98"/>
      <c r="AL13" s="98"/>
      <c r="AM13" s="137"/>
      <c r="AN13" s="137"/>
      <c r="AO13" s="137"/>
      <c r="AP13" s="137"/>
      <c r="AQ13" s="137"/>
      <c r="AR13" s="137"/>
      <c r="AS13" s="98"/>
      <c r="AT13" s="98"/>
      <c r="AU13" s="98"/>
      <c r="AV13" s="98"/>
      <c r="AW13" s="98"/>
      <c r="AX13" s="98"/>
      <c r="AY13" s="98"/>
      <c r="AZ13" s="98"/>
      <c r="BA13" s="98"/>
      <c r="BB13" s="98"/>
      <c r="BC13" s="98"/>
      <c r="BD13" s="96"/>
      <c r="BE13" s="96"/>
      <c r="BF13" s="96"/>
      <c r="BG13" s="96"/>
      <c r="BH13" s="96"/>
      <c r="BI13" s="96"/>
      <c r="BJ13" s="96"/>
      <c r="BK13" s="96"/>
      <c r="BL13" s="96"/>
      <c r="BM13" s="16"/>
    </row>
    <row r="14" spans="1:98" ht="63">
      <c r="A14" s="72">
        <v>36</v>
      </c>
      <c r="B14" s="41">
        <v>12</v>
      </c>
      <c r="C14" s="20" t="s">
        <v>103</v>
      </c>
      <c r="D14" s="161" t="s">
        <v>3</v>
      </c>
      <c r="E14" s="20" t="s">
        <v>219</v>
      </c>
      <c r="F14" s="67" t="s">
        <v>3</v>
      </c>
      <c r="G14" s="15" t="s">
        <v>23</v>
      </c>
      <c r="H14" s="78" t="s">
        <v>103</v>
      </c>
      <c r="I14" s="20" t="s">
        <v>220</v>
      </c>
      <c r="J14" s="43"/>
      <c r="K14" s="28" t="s">
        <v>235</v>
      </c>
      <c r="L14" s="28" t="s">
        <v>236</v>
      </c>
      <c r="M14" s="27" t="s">
        <v>237</v>
      </c>
      <c r="N14" s="77" t="s">
        <v>238</v>
      </c>
      <c r="O14" s="77" t="s">
        <v>23</v>
      </c>
      <c r="P14" s="43"/>
      <c r="Q14" s="28"/>
      <c r="R14" s="28"/>
      <c r="S14" s="28"/>
      <c r="T14" s="28" t="s">
        <v>23</v>
      </c>
      <c r="U14" s="28"/>
      <c r="V14" s="28"/>
      <c r="W14" s="28"/>
      <c r="X14" s="28"/>
      <c r="Y14" s="28"/>
      <c r="Z14" s="28"/>
      <c r="AA14" s="28"/>
      <c r="AB14" s="107"/>
      <c r="AC14" s="28"/>
      <c r="AD14" s="28"/>
      <c r="AE14" s="28" t="s">
        <v>359</v>
      </c>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28"/>
      <c r="BE14" s="28"/>
      <c r="BF14" s="28"/>
      <c r="BG14" s="28"/>
      <c r="BH14" s="28"/>
      <c r="BI14" s="28"/>
      <c r="BJ14" s="28"/>
      <c r="BK14" s="28"/>
      <c r="BL14" s="28"/>
      <c r="BM14" s="41"/>
    </row>
    <row r="15" spans="1:98" ht="31.5">
      <c r="A15" s="34"/>
      <c r="B15" s="41"/>
      <c r="C15" s="169" t="s">
        <v>48</v>
      </c>
      <c r="D15" s="169"/>
      <c r="E15" s="169"/>
      <c r="F15" s="67"/>
      <c r="G15" s="23">
        <v>3</v>
      </c>
      <c r="H15" s="13"/>
      <c r="I15" s="42"/>
      <c r="J15" s="43"/>
      <c r="K15" s="85"/>
      <c r="L15" s="85"/>
      <c r="M15" s="85"/>
      <c r="N15" s="85"/>
      <c r="O15" s="23">
        <f>COUNTIF(O16:O19,"x")</f>
        <v>4</v>
      </c>
      <c r="P15" s="13">
        <f>SUM(P16:P19)</f>
        <v>2</v>
      </c>
      <c r="Q15" s="88" t="s">
        <v>88</v>
      </c>
      <c r="R15" s="88"/>
      <c r="S15" s="88" t="s">
        <v>88</v>
      </c>
      <c r="T15" s="16" t="s">
        <v>88</v>
      </c>
      <c r="U15" s="88"/>
      <c r="V15" s="88"/>
      <c r="W15" s="88"/>
      <c r="X15" s="88"/>
      <c r="Y15" s="88"/>
      <c r="Z15" s="88"/>
      <c r="AA15" s="88"/>
      <c r="AB15" s="99"/>
      <c r="AC15" s="95"/>
      <c r="AD15" s="95"/>
      <c r="AE15" s="95"/>
      <c r="AF15" s="98"/>
      <c r="AG15" s="98"/>
      <c r="AH15" s="98"/>
      <c r="AI15" s="98"/>
      <c r="AJ15" s="98"/>
      <c r="AK15" s="98"/>
      <c r="AL15" s="98"/>
      <c r="AM15" s="137"/>
      <c r="AN15" s="137"/>
      <c r="AO15" s="137"/>
      <c r="AP15" s="137"/>
      <c r="AQ15" s="137"/>
      <c r="AR15" s="137"/>
      <c r="AS15" s="98"/>
      <c r="AT15" s="98"/>
      <c r="AU15" s="98"/>
      <c r="AV15" s="98"/>
      <c r="AW15" s="98"/>
      <c r="AX15" s="98"/>
      <c r="AY15" s="98"/>
      <c r="AZ15" s="98"/>
      <c r="BA15" s="98"/>
      <c r="BB15" s="98"/>
      <c r="BC15" s="98"/>
      <c r="BD15" s="96"/>
      <c r="BE15" s="96"/>
      <c r="BF15" s="96"/>
      <c r="BG15" s="96"/>
      <c r="BH15" s="96"/>
      <c r="BI15" s="96"/>
      <c r="BJ15" s="96"/>
      <c r="BK15" s="96"/>
      <c r="BL15" s="96"/>
      <c r="BM15" s="16"/>
    </row>
    <row r="16" spans="1:98" ht="64.5" customHeight="1">
      <c r="A16" s="72">
        <v>50</v>
      </c>
      <c r="B16" s="41">
        <v>13</v>
      </c>
      <c r="C16" s="20" t="s">
        <v>104</v>
      </c>
      <c r="D16" s="161" t="s">
        <v>0</v>
      </c>
      <c r="E16" s="20" t="s">
        <v>105</v>
      </c>
      <c r="F16" s="67" t="s">
        <v>0</v>
      </c>
      <c r="G16" s="43" t="s">
        <v>23</v>
      </c>
      <c r="H16" s="73" t="s">
        <v>105</v>
      </c>
      <c r="I16" s="17" t="s">
        <v>105</v>
      </c>
      <c r="J16" s="43"/>
      <c r="K16" s="28" t="s">
        <v>235</v>
      </c>
      <c r="L16" s="28" t="s">
        <v>302</v>
      </c>
      <c r="M16" s="27" t="s">
        <v>237</v>
      </c>
      <c r="N16" s="77" t="s">
        <v>238</v>
      </c>
      <c r="O16" s="77" t="s">
        <v>23</v>
      </c>
      <c r="P16" s="43">
        <v>1</v>
      </c>
      <c r="Q16" s="28"/>
      <c r="R16" s="28"/>
      <c r="S16" s="28"/>
      <c r="T16" s="28" t="s">
        <v>23</v>
      </c>
      <c r="U16" s="28"/>
      <c r="V16" s="28"/>
      <c r="W16" s="28"/>
      <c r="X16" s="28"/>
      <c r="Y16" s="28"/>
      <c r="Z16" s="28"/>
      <c r="AA16" s="28"/>
      <c r="AB16" s="107" t="s">
        <v>359</v>
      </c>
      <c r="AC16" s="28"/>
      <c r="AD16" s="28"/>
      <c r="AE16" s="28"/>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28"/>
      <c r="BE16" s="28"/>
      <c r="BF16" s="28"/>
      <c r="BG16" s="28"/>
      <c r="BH16" s="28"/>
      <c r="BI16" s="28"/>
      <c r="BJ16" s="28"/>
      <c r="BK16" s="28"/>
      <c r="BL16" s="28"/>
      <c r="BM16" s="41"/>
    </row>
    <row r="17" spans="1:65" ht="63.75" customHeight="1">
      <c r="A17" s="93">
        <v>51</v>
      </c>
      <c r="B17" s="41">
        <v>14</v>
      </c>
      <c r="C17" s="20" t="s">
        <v>106</v>
      </c>
      <c r="D17" s="161" t="s">
        <v>0</v>
      </c>
      <c r="E17" s="20" t="s">
        <v>106</v>
      </c>
      <c r="F17" s="67" t="s">
        <v>0</v>
      </c>
      <c r="G17" s="43" t="s">
        <v>23</v>
      </c>
      <c r="H17" s="73" t="s">
        <v>106</v>
      </c>
      <c r="I17" s="17" t="s">
        <v>106</v>
      </c>
      <c r="J17" s="43" t="s">
        <v>202</v>
      </c>
      <c r="K17" s="28" t="s">
        <v>235</v>
      </c>
      <c r="L17" s="28" t="s">
        <v>302</v>
      </c>
      <c r="M17" s="27" t="s">
        <v>237</v>
      </c>
      <c r="N17" s="77" t="s">
        <v>238</v>
      </c>
      <c r="O17" s="77" t="s">
        <v>23</v>
      </c>
      <c r="P17" s="43">
        <v>1</v>
      </c>
      <c r="Q17" s="28"/>
      <c r="R17" s="28"/>
      <c r="S17" s="28"/>
      <c r="T17" s="28" t="s">
        <v>23</v>
      </c>
      <c r="U17" s="28"/>
      <c r="V17" s="28"/>
      <c r="W17" s="28"/>
      <c r="X17" s="28"/>
      <c r="Y17" s="28"/>
      <c r="Z17" s="28"/>
      <c r="AA17" s="28"/>
      <c r="AB17" s="107"/>
      <c r="AC17" s="28" t="s">
        <v>359</v>
      </c>
      <c r="AD17" s="28"/>
      <c r="AE17" s="28"/>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28"/>
      <c r="BE17" s="28"/>
      <c r="BF17" s="28"/>
      <c r="BG17" s="28"/>
      <c r="BH17" s="28"/>
      <c r="BI17" s="28"/>
      <c r="BJ17" s="28"/>
      <c r="BK17" s="28"/>
      <c r="BL17" s="28"/>
      <c r="BM17" s="41"/>
    </row>
    <row r="18" spans="1:65" ht="66" customHeight="1">
      <c r="A18" s="93">
        <v>52</v>
      </c>
      <c r="B18" s="41">
        <v>15</v>
      </c>
      <c r="C18" s="20" t="s">
        <v>89</v>
      </c>
      <c r="D18" s="161" t="s">
        <v>0</v>
      </c>
      <c r="E18" s="20" t="s">
        <v>107</v>
      </c>
      <c r="F18" s="67" t="s">
        <v>0</v>
      </c>
      <c r="G18" s="43" t="s">
        <v>23</v>
      </c>
      <c r="H18" s="73" t="s">
        <v>107</v>
      </c>
      <c r="I18" s="17" t="s">
        <v>107</v>
      </c>
      <c r="J18" s="43"/>
      <c r="K18" s="28" t="s">
        <v>235</v>
      </c>
      <c r="L18" s="28" t="s">
        <v>302</v>
      </c>
      <c r="M18" s="27" t="s">
        <v>237</v>
      </c>
      <c r="N18" s="77" t="s">
        <v>238</v>
      </c>
      <c r="O18" s="77" t="s">
        <v>23</v>
      </c>
      <c r="P18" s="43"/>
      <c r="Q18" s="28"/>
      <c r="R18" s="28"/>
      <c r="S18" s="28"/>
      <c r="T18" s="28" t="s">
        <v>23</v>
      </c>
      <c r="U18" s="28"/>
      <c r="V18" s="28"/>
      <c r="W18" s="28"/>
      <c r="X18" s="28"/>
      <c r="Y18" s="28"/>
      <c r="Z18" s="28"/>
      <c r="AA18" s="28"/>
      <c r="AB18" s="107"/>
      <c r="AC18" s="28"/>
      <c r="AD18" s="28"/>
      <c r="AE18" s="28"/>
      <c r="AF18" s="103" t="s">
        <v>359</v>
      </c>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28"/>
      <c r="BE18" s="28"/>
      <c r="BF18" s="28"/>
      <c r="BG18" s="28"/>
      <c r="BH18" s="28"/>
      <c r="BI18" s="28"/>
      <c r="BJ18" s="28"/>
      <c r="BK18" s="28"/>
      <c r="BL18" s="28"/>
      <c r="BM18" s="41"/>
    </row>
    <row r="19" spans="1:65" ht="124.5" customHeight="1">
      <c r="A19" s="93">
        <v>53</v>
      </c>
      <c r="B19" s="41">
        <v>16</v>
      </c>
      <c r="C19" s="17" t="s">
        <v>108</v>
      </c>
      <c r="D19" s="160" t="s">
        <v>2</v>
      </c>
      <c r="E19" s="17" t="s">
        <v>109</v>
      </c>
      <c r="F19" s="67" t="s">
        <v>1</v>
      </c>
      <c r="G19" s="15"/>
      <c r="H19" s="73" t="s">
        <v>109</v>
      </c>
      <c r="I19" s="17" t="s">
        <v>109</v>
      </c>
      <c r="J19" s="43" t="s">
        <v>110</v>
      </c>
      <c r="K19" s="28" t="s">
        <v>235</v>
      </c>
      <c r="L19" s="28" t="s">
        <v>302</v>
      </c>
      <c r="M19" s="27" t="s">
        <v>237</v>
      </c>
      <c r="N19" s="77" t="s">
        <v>238</v>
      </c>
      <c r="O19" s="77" t="s">
        <v>23</v>
      </c>
      <c r="P19" s="43"/>
      <c r="Q19" s="28"/>
      <c r="R19" s="28"/>
      <c r="S19" s="28"/>
      <c r="T19" s="28" t="s">
        <v>23</v>
      </c>
      <c r="U19" s="28"/>
      <c r="V19" s="28"/>
      <c r="W19" s="28"/>
      <c r="X19" s="28"/>
      <c r="Y19" s="28"/>
      <c r="Z19" s="28"/>
      <c r="AA19" s="28"/>
      <c r="AB19" s="107"/>
      <c r="AC19" s="28"/>
      <c r="AD19" s="28" t="s">
        <v>359</v>
      </c>
      <c r="AE19" s="28"/>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28"/>
      <c r="BE19" s="28"/>
      <c r="BF19" s="28"/>
      <c r="BG19" s="28"/>
      <c r="BH19" s="28"/>
      <c r="BI19" s="28"/>
      <c r="BJ19" s="28"/>
      <c r="BK19" s="28"/>
      <c r="BL19" s="28"/>
      <c r="BM19" s="41"/>
    </row>
    <row r="20" spans="1:65" ht="31.5" hidden="1">
      <c r="A20" s="34"/>
      <c r="B20" s="41"/>
      <c r="C20" s="169" t="s">
        <v>49</v>
      </c>
      <c r="D20" s="180"/>
      <c r="E20" s="169"/>
      <c r="F20" s="67"/>
      <c r="G20" s="23">
        <v>5</v>
      </c>
      <c r="H20" s="13"/>
      <c r="I20" s="42"/>
      <c r="J20" s="43"/>
      <c r="K20" s="85"/>
      <c r="L20" s="85"/>
      <c r="M20" s="85"/>
      <c r="N20" s="85"/>
      <c r="O20" s="23" t="e">
        <f>COUNTIF(#REF!,"x")</f>
        <v>#REF!</v>
      </c>
      <c r="P20" s="13" t="e">
        <f>COUNTIF(#REF!,"1")</f>
        <v>#REF!</v>
      </c>
      <c r="Q20" s="88" t="s">
        <v>88</v>
      </c>
      <c r="R20" s="88" t="s">
        <v>88</v>
      </c>
      <c r="S20" s="88" t="s">
        <v>88</v>
      </c>
      <c r="T20" s="16"/>
      <c r="U20" s="88" t="s">
        <v>88</v>
      </c>
      <c r="V20" s="88"/>
      <c r="W20" s="88" t="s">
        <v>88</v>
      </c>
      <c r="X20" s="88" t="s">
        <v>88</v>
      </c>
      <c r="Y20" s="88" t="s">
        <v>88</v>
      </c>
      <c r="Z20" s="88"/>
      <c r="AA20" s="88" t="s">
        <v>88</v>
      </c>
      <c r="AB20" s="99"/>
      <c r="AC20" s="95"/>
      <c r="AD20" s="95"/>
      <c r="AE20" s="95"/>
      <c r="AF20" s="98"/>
      <c r="AG20" s="98"/>
      <c r="AH20" s="98"/>
      <c r="AI20" s="98"/>
      <c r="AJ20" s="98"/>
      <c r="AK20" s="98"/>
      <c r="AL20" s="98"/>
      <c r="AM20" s="137"/>
      <c r="AN20" s="137"/>
      <c r="AO20" s="137"/>
      <c r="AP20" s="137"/>
      <c r="AQ20" s="137"/>
      <c r="AR20" s="137"/>
      <c r="AS20" s="98"/>
      <c r="AT20" s="98"/>
      <c r="AU20" s="98"/>
      <c r="AV20" s="98"/>
      <c r="AW20" s="98"/>
      <c r="AX20" s="98"/>
      <c r="AY20" s="98"/>
      <c r="AZ20" s="98"/>
      <c r="BA20" s="98"/>
      <c r="BB20" s="98"/>
      <c r="BC20" s="98"/>
      <c r="BD20" s="96"/>
      <c r="BE20" s="96"/>
      <c r="BF20" s="96"/>
      <c r="BG20" s="96"/>
      <c r="BH20" s="96"/>
      <c r="BI20" s="96"/>
      <c r="BJ20" s="96"/>
      <c r="BK20" s="96"/>
      <c r="BL20" s="96"/>
      <c r="BM20" s="16"/>
    </row>
    <row r="21" spans="1:65" ht="31.5" hidden="1">
      <c r="A21" s="26"/>
      <c r="B21" s="41"/>
      <c r="C21" s="169" t="s">
        <v>50</v>
      </c>
      <c r="D21" s="180"/>
      <c r="E21" s="169"/>
      <c r="F21" s="67"/>
      <c r="G21" s="23">
        <v>1</v>
      </c>
      <c r="H21" s="13"/>
      <c r="I21" s="42"/>
      <c r="J21" s="43"/>
      <c r="K21" s="85"/>
      <c r="L21" s="85"/>
      <c r="M21" s="85"/>
      <c r="N21" s="85"/>
      <c r="O21" s="23">
        <f>COUNTIF(O22:O22,"x")</f>
        <v>0</v>
      </c>
      <c r="P21" s="13" t="e">
        <f>SUM(#REF!)</f>
        <v>#REF!</v>
      </c>
      <c r="Q21" s="88" t="s">
        <v>88</v>
      </c>
      <c r="R21" s="88" t="s">
        <v>88</v>
      </c>
      <c r="S21" s="88" t="s">
        <v>88</v>
      </c>
      <c r="T21" s="16"/>
      <c r="U21" s="88" t="s">
        <v>88</v>
      </c>
      <c r="V21" s="88"/>
      <c r="W21" s="88" t="s">
        <v>88</v>
      </c>
      <c r="X21" s="88" t="s">
        <v>88</v>
      </c>
      <c r="Y21" s="88" t="s">
        <v>88</v>
      </c>
      <c r="Z21" s="88"/>
      <c r="AA21" s="88" t="s">
        <v>88</v>
      </c>
      <c r="AB21" s="99"/>
      <c r="AC21" s="95"/>
      <c r="AD21" s="95"/>
      <c r="AE21" s="95"/>
      <c r="AF21" s="98"/>
      <c r="AG21" s="98"/>
      <c r="AH21" s="98"/>
      <c r="AI21" s="98"/>
      <c r="AJ21" s="98"/>
      <c r="AK21" s="98"/>
      <c r="AL21" s="98"/>
      <c r="AM21" s="137"/>
      <c r="AN21" s="137"/>
      <c r="AO21" s="137"/>
      <c r="AP21" s="137"/>
      <c r="AQ21" s="137"/>
      <c r="AR21" s="137"/>
      <c r="AS21" s="98"/>
      <c r="AT21" s="98"/>
      <c r="AU21" s="98"/>
      <c r="AV21" s="98"/>
      <c r="AW21" s="98"/>
      <c r="AX21" s="98"/>
      <c r="AY21" s="98"/>
      <c r="AZ21" s="98"/>
      <c r="BA21" s="98"/>
      <c r="BB21" s="98"/>
      <c r="BC21" s="98"/>
      <c r="BD21" s="96"/>
      <c r="BE21" s="96"/>
      <c r="BF21" s="96"/>
      <c r="BG21" s="96"/>
      <c r="BH21" s="96"/>
      <c r="BI21" s="96"/>
      <c r="BJ21" s="96"/>
      <c r="BK21" s="96"/>
      <c r="BL21" s="96"/>
      <c r="BM21" s="16"/>
    </row>
    <row r="22" spans="1:65" ht="31.5">
      <c r="A22" s="26"/>
      <c r="B22" s="123"/>
      <c r="C22" s="169" t="s">
        <v>81</v>
      </c>
      <c r="D22" s="169"/>
      <c r="E22" s="169"/>
      <c r="F22" s="67" t="s">
        <v>88</v>
      </c>
      <c r="G22" s="119">
        <v>1</v>
      </c>
      <c r="H22" s="119"/>
      <c r="I22" s="18"/>
      <c r="J22" s="119"/>
      <c r="K22" s="119"/>
      <c r="L22" s="85"/>
      <c r="M22" s="85"/>
      <c r="N22" s="85"/>
      <c r="O22" s="23">
        <f>COUNTIF(O23:O23,"x")</f>
        <v>0</v>
      </c>
      <c r="P22" s="43" t="e">
        <f>SUM(#REF!)</f>
        <v>#REF!</v>
      </c>
      <c r="Q22" s="28" t="s">
        <v>88</v>
      </c>
      <c r="R22" s="28"/>
      <c r="S22" s="28"/>
      <c r="T22" s="16" t="s">
        <v>88</v>
      </c>
      <c r="U22" s="28"/>
      <c r="V22" s="28"/>
      <c r="W22" s="28"/>
      <c r="X22" s="28"/>
      <c r="Y22" s="28"/>
      <c r="Z22" s="28"/>
      <c r="AA22" s="28"/>
      <c r="AB22" s="107"/>
      <c r="AC22" s="28"/>
      <c r="AD22" s="28"/>
      <c r="AE22" s="28"/>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8"/>
      <c r="BE22" s="28"/>
      <c r="BF22" s="28"/>
      <c r="BG22" s="28"/>
      <c r="BH22" s="28"/>
      <c r="BI22" s="28"/>
      <c r="BJ22" s="28"/>
      <c r="BK22" s="28"/>
      <c r="BL22" s="28"/>
      <c r="BM22" s="123"/>
    </row>
    <row r="23" spans="1:65" ht="126">
      <c r="A23" s="261"/>
      <c r="B23" s="59">
        <v>37</v>
      </c>
      <c r="C23" s="20" t="s">
        <v>82</v>
      </c>
      <c r="D23" s="162" t="s">
        <v>3</v>
      </c>
      <c r="E23" s="20" t="s">
        <v>83</v>
      </c>
      <c r="F23" s="67" t="s">
        <v>1</v>
      </c>
      <c r="G23" s="239"/>
      <c r="H23" s="20" t="s">
        <v>83</v>
      </c>
      <c r="I23" s="46" t="s">
        <v>430</v>
      </c>
      <c r="J23" s="61"/>
      <c r="K23" s="28" t="s">
        <v>303</v>
      </c>
      <c r="L23" s="28" t="s">
        <v>236</v>
      </c>
      <c r="M23" s="27" t="s">
        <v>237</v>
      </c>
      <c r="N23" s="77" t="s">
        <v>308</v>
      </c>
      <c r="O23" s="264"/>
      <c r="P23" s="61"/>
      <c r="Q23" s="28"/>
      <c r="R23" s="28"/>
      <c r="S23" s="28"/>
      <c r="T23" s="28" t="s">
        <v>23</v>
      </c>
      <c r="U23" s="28"/>
      <c r="V23" s="28"/>
      <c r="W23" s="28"/>
      <c r="X23" s="28"/>
      <c r="Y23" s="28"/>
      <c r="Z23" s="28"/>
      <c r="AA23" s="28"/>
      <c r="AB23" s="107" t="s">
        <v>360</v>
      </c>
      <c r="AC23" s="143" t="s">
        <v>360</v>
      </c>
      <c r="AD23" s="143" t="s">
        <v>360</v>
      </c>
      <c r="AE23" s="143" t="s">
        <v>360</v>
      </c>
      <c r="AF23" s="143" t="s">
        <v>360</v>
      </c>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28"/>
      <c r="BE23" s="28"/>
      <c r="BF23" s="28"/>
      <c r="BG23" s="28"/>
      <c r="BH23" s="28"/>
      <c r="BI23" s="28"/>
      <c r="BJ23" s="28"/>
      <c r="BK23" s="28"/>
      <c r="BL23" s="28"/>
      <c r="BM23" s="59"/>
    </row>
    <row r="24" spans="1:65" ht="94.5">
      <c r="A24" s="26"/>
      <c r="B24" s="123"/>
      <c r="C24" s="169" t="s">
        <v>28</v>
      </c>
      <c r="D24" s="169"/>
      <c r="E24" s="169"/>
      <c r="F24" s="67"/>
      <c r="G24" s="13">
        <v>0</v>
      </c>
      <c r="H24" s="13"/>
      <c r="I24" s="18"/>
      <c r="J24" s="119"/>
      <c r="K24" s="119"/>
      <c r="L24" s="85"/>
      <c r="M24" s="85"/>
      <c r="N24" s="85"/>
      <c r="O24" s="21">
        <v>9</v>
      </c>
      <c r="P24" s="13">
        <f>SUM(P25:P30)</f>
        <v>0</v>
      </c>
      <c r="Q24" s="88" t="s">
        <v>88</v>
      </c>
      <c r="R24" s="88"/>
      <c r="S24" s="88" t="s">
        <v>88</v>
      </c>
      <c r="T24" s="16" t="s">
        <v>88</v>
      </c>
      <c r="U24" s="88"/>
      <c r="V24" s="88"/>
      <c r="W24" s="88"/>
      <c r="X24" s="88"/>
      <c r="Y24" s="88"/>
      <c r="Z24" s="88"/>
      <c r="AA24" s="8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6"/>
    </row>
    <row r="25" spans="1:65" ht="68.25" customHeight="1">
      <c r="A25" s="271"/>
      <c r="B25" s="59">
        <v>38</v>
      </c>
      <c r="C25" s="17" t="s">
        <v>111</v>
      </c>
      <c r="D25" s="160" t="s">
        <v>0</v>
      </c>
      <c r="E25" s="17" t="s">
        <v>112</v>
      </c>
      <c r="F25" s="67" t="s">
        <v>2</v>
      </c>
      <c r="G25" s="58"/>
      <c r="H25" s="73" t="s">
        <v>239</v>
      </c>
      <c r="I25" s="17" t="s">
        <v>304</v>
      </c>
      <c r="J25" s="61"/>
      <c r="K25" s="28" t="s">
        <v>235</v>
      </c>
      <c r="L25" s="28" t="s">
        <v>236</v>
      </c>
      <c r="M25" s="27" t="s">
        <v>237</v>
      </c>
      <c r="N25" s="77" t="s">
        <v>238</v>
      </c>
      <c r="O25" s="265"/>
      <c r="P25" s="61"/>
      <c r="Q25" s="28"/>
      <c r="R25" s="28"/>
      <c r="S25" s="28"/>
      <c r="T25" s="28" t="s">
        <v>23</v>
      </c>
      <c r="U25" s="28"/>
      <c r="V25" s="28"/>
      <c r="W25" s="28"/>
      <c r="X25" s="28"/>
      <c r="Y25" s="28"/>
      <c r="Z25" s="28"/>
      <c r="AA25" s="28"/>
      <c r="AB25" s="107" t="s">
        <v>360</v>
      </c>
      <c r="AC25" s="143" t="s">
        <v>360</v>
      </c>
      <c r="AD25" s="143" t="s">
        <v>360</v>
      </c>
      <c r="AE25" s="143" t="s">
        <v>360</v>
      </c>
      <c r="AF25" s="143" t="s">
        <v>360</v>
      </c>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28"/>
      <c r="BE25" s="28"/>
      <c r="BF25" s="28"/>
      <c r="BG25" s="28"/>
      <c r="BH25" s="28"/>
      <c r="BI25" s="28"/>
      <c r="BJ25" s="28"/>
      <c r="BK25" s="28"/>
      <c r="BL25" s="28"/>
      <c r="BM25" s="16"/>
    </row>
    <row r="26" spans="1:65" ht="99" customHeight="1">
      <c r="A26" s="261"/>
      <c r="B26" s="59">
        <v>41</v>
      </c>
      <c r="C26" s="17" t="s">
        <v>113</v>
      </c>
      <c r="D26" s="160" t="s">
        <v>0</v>
      </c>
      <c r="E26" s="60" t="s">
        <v>114</v>
      </c>
      <c r="F26" s="67" t="s">
        <v>0</v>
      </c>
      <c r="G26" s="58"/>
      <c r="H26" s="73" t="s">
        <v>240</v>
      </c>
      <c r="I26" s="17" t="s">
        <v>305</v>
      </c>
      <c r="J26" s="61"/>
      <c r="K26" s="28" t="s">
        <v>303</v>
      </c>
      <c r="L26" s="28" t="s">
        <v>302</v>
      </c>
      <c r="M26" s="27" t="s">
        <v>237</v>
      </c>
      <c r="N26" s="77" t="s">
        <v>238</v>
      </c>
      <c r="O26" s="174"/>
      <c r="P26" s="62"/>
      <c r="Q26" s="28"/>
      <c r="R26" s="28"/>
      <c r="S26" s="28"/>
      <c r="T26" s="28" t="s">
        <v>23</v>
      </c>
      <c r="U26" s="28"/>
      <c r="V26" s="28"/>
      <c r="W26" s="28"/>
      <c r="X26" s="28"/>
      <c r="Y26" s="28"/>
      <c r="Z26" s="28"/>
      <c r="AA26" s="28"/>
      <c r="AB26" s="107" t="s">
        <v>361</v>
      </c>
      <c r="AC26" s="143" t="s">
        <v>361</v>
      </c>
      <c r="AD26" s="143" t="s">
        <v>361</v>
      </c>
      <c r="AE26" s="143" t="s">
        <v>361</v>
      </c>
      <c r="AF26" s="143" t="s">
        <v>361</v>
      </c>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28"/>
      <c r="BE26" s="28"/>
      <c r="BF26" s="28"/>
      <c r="BG26" s="28"/>
      <c r="BH26" s="28"/>
      <c r="BI26" s="28"/>
      <c r="BJ26" s="28"/>
      <c r="BK26" s="28"/>
      <c r="BL26" s="28"/>
      <c r="BM26" s="59"/>
    </row>
    <row r="27" spans="1:65" ht="87" customHeight="1">
      <c r="A27" s="262"/>
      <c r="B27" s="49">
        <v>42</v>
      </c>
      <c r="C27" s="17" t="s">
        <v>115</v>
      </c>
      <c r="D27" s="162" t="s">
        <v>0</v>
      </c>
      <c r="E27" s="17" t="s">
        <v>116</v>
      </c>
      <c r="F27" s="67" t="s">
        <v>2</v>
      </c>
      <c r="G27" s="48"/>
      <c r="H27" s="73" t="s">
        <v>241</v>
      </c>
      <c r="I27" s="18" t="s">
        <v>306</v>
      </c>
      <c r="J27" s="85"/>
      <c r="K27" s="28" t="s">
        <v>303</v>
      </c>
      <c r="L27" s="28" t="s">
        <v>302</v>
      </c>
      <c r="M27" s="27" t="s">
        <v>237</v>
      </c>
      <c r="N27" s="77" t="s">
        <v>238</v>
      </c>
      <c r="O27" s="174"/>
      <c r="P27" s="168"/>
      <c r="Q27" s="28"/>
      <c r="R27" s="28"/>
      <c r="S27" s="28"/>
      <c r="T27" s="28" t="s">
        <v>23</v>
      </c>
      <c r="U27" s="28"/>
      <c r="V27" s="28"/>
      <c r="W27" s="28"/>
      <c r="X27" s="28"/>
      <c r="Y27" s="28"/>
      <c r="Z27" s="28"/>
      <c r="AA27" s="28"/>
      <c r="AB27" s="107" t="s">
        <v>361</v>
      </c>
      <c r="AC27" s="143" t="s">
        <v>361</v>
      </c>
      <c r="AD27" s="143" t="s">
        <v>361</v>
      </c>
      <c r="AE27" s="143" t="s">
        <v>361</v>
      </c>
      <c r="AF27" s="143" t="s">
        <v>361</v>
      </c>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28"/>
      <c r="BE27" s="28"/>
      <c r="BF27" s="28"/>
      <c r="BG27" s="28"/>
      <c r="BH27" s="28"/>
      <c r="BI27" s="28"/>
      <c r="BJ27" s="28"/>
      <c r="BK27" s="28"/>
      <c r="BL27" s="28"/>
      <c r="BM27" s="49"/>
    </row>
    <row r="28" spans="1:65" ht="126" customHeight="1">
      <c r="A28" s="261"/>
      <c r="B28" s="59">
        <v>44</v>
      </c>
      <c r="C28" s="17" t="s">
        <v>117</v>
      </c>
      <c r="D28" s="160" t="s">
        <v>2</v>
      </c>
      <c r="E28" s="17" t="s">
        <v>118</v>
      </c>
      <c r="F28" s="67" t="s">
        <v>2</v>
      </c>
      <c r="G28" s="58"/>
      <c r="H28" s="73" t="s">
        <v>242</v>
      </c>
      <c r="I28" s="18" t="s">
        <v>243</v>
      </c>
      <c r="J28" s="61"/>
      <c r="K28" s="28" t="s">
        <v>303</v>
      </c>
      <c r="L28" s="28" t="s">
        <v>236</v>
      </c>
      <c r="M28" s="27" t="s">
        <v>237</v>
      </c>
      <c r="N28" s="77" t="s">
        <v>238</v>
      </c>
      <c r="O28" s="239"/>
      <c r="P28" s="254"/>
      <c r="Q28" s="28"/>
      <c r="R28" s="28"/>
      <c r="S28" s="28"/>
      <c r="T28" s="28" t="s">
        <v>23</v>
      </c>
      <c r="U28" s="28"/>
      <c r="V28" s="28"/>
      <c r="W28" s="28"/>
      <c r="X28" s="28"/>
      <c r="Y28" s="28"/>
      <c r="Z28" s="28"/>
      <c r="AA28" s="28"/>
      <c r="AB28" s="107" t="s">
        <v>360</v>
      </c>
      <c r="AC28" s="143" t="s">
        <v>360</v>
      </c>
      <c r="AD28" s="143" t="s">
        <v>360</v>
      </c>
      <c r="AE28" s="143" t="s">
        <v>360</v>
      </c>
      <c r="AF28" s="143" t="s">
        <v>360</v>
      </c>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28"/>
      <c r="BE28" s="28"/>
      <c r="BF28" s="28"/>
      <c r="BG28" s="28"/>
      <c r="BH28" s="28"/>
      <c r="BI28" s="28"/>
      <c r="BJ28" s="28"/>
      <c r="BK28" s="28"/>
      <c r="BL28" s="28"/>
      <c r="BM28" s="59"/>
    </row>
    <row r="29" spans="1:65" ht="82.5" customHeight="1">
      <c r="A29" s="262">
        <v>137</v>
      </c>
      <c r="B29" s="59">
        <v>45</v>
      </c>
      <c r="C29" s="60" t="s">
        <v>119</v>
      </c>
      <c r="D29" s="160" t="s">
        <v>2</v>
      </c>
      <c r="E29" s="60" t="s">
        <v>120</v>
      </c>
      <c r="F29" s="67" t="s">
        <v>2</v>
      </c>
      <c r="G29" s="15"/>
      <c r="H29" s="73" t="s">
        <v>244</v>
      </c>
      <c r="I29" s="18" t="s">
        <v>307</v>
      </c>
      <c r="J29" s="43"/>
      <c r="K29" s="28" t="s">
        <v>303</v>
      </c>
      <c r="L29" s="28" t="s">
        <v>302</v>
      </c>
      <c r="M29" s="27" t="s">
        <v>237</v>
      </c>
      <c r="N29" s="77" t="s">
        <v>238</v>
      </c>
      <c r="O29" s="314" t="s">
        <v>23</v>
      </c>
      <c r="P29" s="254"/>
      <c r="Q29" s="28"/>
      <c r="R29" s="28"/>
      <c r="S29" s="28"/>
      <c r="T29" s="28" t="s">
        <v>23</v>
      </c>
      <c r="U29" s="28"/>
      <c r="V29" s="28"/>
      <c r="W29" s="28"/>
      <c r="X29" s="28"/>
      <c r="Y29" s="28"/>
      <c r="Z29" s="28"/>
      <c r="AA29" s="28"/>
      <c r="AB29" s="107"/>
      <c r="AC29" s="28" t="s">
        <v>361</v>
      </c>
      <c r="AD29" s="28"/>
      <c r="AE29" s="28" t="s">
        <v>361</v>
      </c>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28"/>
      <c r="BE29" s="28"/>
      <c r="BF29" s="28"/>
      <c r="BG29" s="28"/>
      <c r="BH29" s="28"/>
      <c r="BI29" s="28"/>
      <c r="BJ29" s="28"/>
      <c r="BK29" s="28"/>
      <c r="BL29" s="28"/>
      <c r="BM29" s="41"/>
    </row>
    <row r="30" spans="1:65" ht="135" customHeight="1">
      <c r="A30" s="262"/>
      <c r="B30" s="59">
        <v>46</v>
      </c>
      <c r="C30" s="17" t="s">
        <v>55</v>
      </c>
      <c r="D30" s="160" t="s">
        <v>3</v>
      </c>
      <c r="E30" s="60" t="s">
        <v>246</v>
      </c>
      <c r="F30" s="67" t="s">
        <v>3</v>
      </c>
      <c r="G30" s="58"/>
      <c r="H30" s="73" t="s">
        <v>245</v>
      </c>
      <c r="I30" s="18" t="s">
        <v>386</v>
      </c>
      <c r="J30" s="61"/>
      <c r="K30" s="28" t="s">
        <v>303</v>
      </c>
      <c r="L30" s="28" t="s">
        <v>302</v>
      </c>
      <c r="M30" s="27" t="s">
        <v>237</v>
      </c>
      <c r="N30" s="77" t="s">
        <v>238</v>
      </c>
      <c r="O30" s="239"/>
      <c r="P30" s="254"/>
      <c r="Q30" s="28"/>
      <c r="R30" s="28"/>
      <c r="S30" s="28"/>
      <c r="T30" s="28" t="s">
        <v>23</v>
      </c>
      <c r="U30" s="28"/>
      <c r="V30" s="28"/>
      <c r="W30" s="28"/>
      <c r="X30" s="28"/>
      <c r="Y30" s="28"/>
      <c r="Z30" s="28"/>
      <c r="AA30" s="28"/>
      <c r="AB30" s="107" t="s">
        <v>361</v>
      </c>
      <c r="AC30" s="143"/>
      <c r="AD30" s="143" t="s">
        <v>361</v>
      </c>
      <c r="AE30" s="143" t="s">
        <v>361</v>
      </c>
      <c r="AF30" s="143" t="s">
        <v>361</v>
      </c>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28"/>
      <c r="BE30" s="28"/>
      <c r="BF30" s="28"/>
      <c r="BG30" s="28"/>
      <c r="BH30" s="28"/>
      <c r="BI30" s="28"/>
      <c r="BJ30" s="28"/>
      <c r="BK30" s="28"/>
      <c r="BL30" s="28"/>
      <c r="BM30" s="59"/>
    </row>
    <row r="31" spans="1:65" ht="45" customHeight="1">
      <c r="A31" s="262"/>
      <c r="B31" s="14"/>
      <c r="C31" s="169" t="s">
        <v>29</v>
      </c>
      <c r="D31" s="169"/>
      <c r="E31" s="169"/>
      <c r="F31" s="67"/>
      <c r="G31" s="13">
        <v>5</v>
      </c>
      <c r="H31" s="13"/>
      <c r="I31" s="121"/>
      <c r="J31" s="119"/>
      <c r="K31" s="119"/>
      <c r="L31" s="85"/>
      <c r="M31" s="85"/>
      <c r="N31" s="85"/>
      <c r="O31" s="23">
        <f>O32+O36+O39+O44</f>
        <v>1</v>
      </c>
      <c r="P31" s="29">
        <f>P32+P36+P39+P44</f>
        <v>1</v>
      </c>
      <c r="Q31" s="88" t="s">
        <v>88</v>
      </c>
      <c r="R31" s="88"/>
      <c r="S31" s="88" t="s">
        <v>88</v>
      </c>
      <c r="T31" s="16" t="s">
        <v>88</v>
      </c>
      <c r="U31" s="88"/>
      <c r="V31" s="88"/>
      <c r="W31" s="88"/>
      <c r="X31" s="88"/>
      <c r="Y31" s="88"/>
      <c r="Z31" s="88"/>
      <c r="AA31" s="88"/>
      <c r="AB31" s="99"/>
      <c r="AC31" s="95"/>
      <c r="AD31" s="95"/>
      <c r="AE31" s="95"/>
      <c r="AF31" s="98"/>
      <c r="AG31" s="98"/>
      <c r="AH31" s="98"/>
      <c r="AI31" s="98"/>
      <c r="AJ31" s="98"/>
      <c r="AK31" s="98"/>
      <c r="AL31" s="98"/>
      <c r="AM31" s="137"/>
      <c r="AN31" s="137"/>
      <c r="AO31" s="137"/>
      <c r="AP31" s="137"/>
      <c r="AQ31" s="137"/>
      <c r="AR31" s="137"/>
      <c r="AS31" s="98"/>
      <c r="AT31" s="98"/>
      <c r="AU31" s="98"/>
      <c r="AV31" s="98"/>
      <c r="AW31" s="98"/>
      <c r="AX31" s="98"/>
      <c r="AY31" s="98"/>
      <c r="AZ31" s="98"/>
      <c r="BA31" s="98"/>
      <c r="BB31" s="98"/>
      <c r="BC31" s="98"/>
      <c r="BD31" s="96"/>
      <c r="BE31" s="96"/>
      <c r="BF31" s="96"/>
      <c r="BG31" s="96"/>
      <c r="BH31" s="96"/>
      <c r="BI31" s="96"/>
      <c r="BJ31" s="96"/>
      <c r="BK31" s="96"/>
      <c r="BL31" s="96"/>
      <c r="BM31" s="16"/>
    </row>
    <row r="32" spans="1:65" ht="121.5" customHeight="1">
      <c r="A32" s="262"/>
      <c r="B32" s="14"/>
      <c r="C32" s="169" t="s">
        <v>30</v>
      </c>
      <c r="D32" s="169"/>
      <c r="E32" s="169"/>
      <c r="F32" s="67"/>
      <c r="G32" s="13">
        <v>1</v>
      </c>
      <c r="H32" s="13"/>
      <c r="I32" s="121"/>
      <c r="J32" s="119"/>
      <c r="K32" s="119"/>
      <c r="L32" s="85"/>
      <c r="M32" s="85"/>
      <c r="N32" s="85"/>
      <c r="O32" s="23">
        <f>COUNTIF(O33:O35,"x")</f>
        <v>0</v>
      </c>
      <c r="P32" s="13">
        <f>SUM(P33:P35)</f>
        <v>0</v>
      </c>
      <c r="Q32" s="88" t="s">
        <v>88</v>
      </c>
      <c r="R32" s="88"/>
      <c r="S32" s="88" t="s">
        <v>88</v>
      </c>
      <c r="T32" s="16" t="s">
        <v>88</v>
      </c>
      <c r="U32" s="88"/>
      <c r="V32" s="88"/>
      <c r="W32" s="88"/>
      <c r="X32" s="88"/>
      <c r="Y32" s="88"/>
      <c r="Z32" s="88"/>
      <c r="AA32" s="88"/>
      <c r="AB32" s="99"/>
      <c r="AC32" s="95"/>
      <c r="AD32" s="95"/>
      <c r="AE32" s="95"/>
      <c r="AF32" s="98"/>
      <c r="AG32" s="98"/>
      <c r="AH32" s="98"/>
      <c r="AI32" s="98"/>
      <c r="AJ32" s="98"/>
      <c r="AK32" s="98"/>
      <c r="AL32" s="98"/>
      <c r="AM32" s="137"/>
      <c r="AN32" s="137"/>
      <c r="AO32" s="137"/>
      <c r="AP32" s="137"/>
      <c r="AQ32" s="137"/>
      <c r="AR32" s="137"/>
      <c r="AS32" s="98"/>
      <c r="AT32" s="98"/>
      <c r="AU32" s="98"/>
      <c r="AV32" s="98"/>
      <c r="AW32" s="98"/>
      <c r="AX32" s="98"/>
      <c r="AY32" s="98"/>
      <c r="AZ32" s="98"/>
      <c r="BA32" s="98"/>
      <c r="BB32" s="98"/>
      <c r="BC32" s="98"/>
      <c r="BD32" s="96"/>
      <c r="BE32" s="96"/>
      <c r="BF32" s="96"/>
      <c r="BG32" s="96"/>
      <c r="BH32" s="96"/>
      <c r="BI32" s="96"/>
      <c r="BJ32" s="96"/>
      <c r="BK32" s="96"/>
      <c r="BL32" s="96"/>
      <c r="BM32" s="16"/>
    </row>
    <row r="33" spans="1:65" ht="125.25" customHeight="1">
      <c r="A33" s="261"/>
      <c r="B33" s="59">
        <v>48</v>
      </c>
      <c r="C33" s="17" t="s">
        <v>122</v>
      </c>
      <c r="D33" s="160" t="s">
        <v>1</v>
      </c>
      <c r="E33" s="17" t="s">
        <v>123</v>
      </c>
      <c r="F33" s="67" t="s">
        <v>1</v>
      </c>
      <c r="G33" s="58"/>
      <c r="H33" s="73" t="s">
        <v>247</v>
      </c>
      <c r="I33" s="17" t="s">
        <v>248</v>
      </c>
      <c r="J33" s="61"/>
      <c r="K33" s="28" t="s">
        <v>235</v>
      </c>
      <c r="L33" s="28" t="s">
        <v>302</v>
      </c>
      <c r="M33" s="27" t="s">
        <v>237</v>
      </c>
      <c r="N33" s="77" t="s">
        <v>238</v>
      </c>
      <c r="O33" s="239"/>
      <c r="P33" s="61"/>
      <c r="Q33" s="28"/>
      <c r="R33" s="28"/>
      <c r="S33" s="28"/>
      <c r="T33" s="28" t="s">
        <v>23</v>
      </c>
      <c r="U33" s="28"/>
      <c r="V33" s="28"/>
      <c r="W33" s="28"/>
      <c r="X33" s="28"/>
      <c r="Y33" s="28"/>
      <c r="Z33" s="28"/>
      <c r="AA33" s="28"/>
      <c r="AB33" s="107" t="s">
        <v>362</v>
      </c>
      <c r="AC33" s="143" t="s">
        <v>362</v>
      </c>
      <c r="AD33" s="28"/>
      <c r="AE33" s="28"/>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28"/>
      <c r="BE33" s="28"/>
      <c r="BF33" s="28"/>
      <c r="BG33" s="28"/>
      <c r="BH33" s="28"/>
      <c r="BI33" s="28"/>
      <c r="BJ33" s="28"/>
      <c r="BK33" s="28"/>
      <c r="BL33" s="28"/>
      <c r="BM33" s="59"/>
    </row>
    <row r="34" spans="1:65" ht="104.25" customHeight="1">
      <c r="A34" s="261"/>
      <c r="B34" s="59">
        <v>49</v>
      </c>
      <c r="C34" s="17" t="s">
        <v>124</v>
      </c>
      <c r="D34" s="160" t="s">
        <v>2</v>
      </c>
      <c r="E34" s="60" t="s">
        <v>121</v>
      </c>
      <c r="F34" s="67" t="s">
        <v>1</v>
      </c>
      <c r="G34" s="58"/>
      <c r="H34" s="73" t="s">
        <v>250</v>
      </c>
      <c r="I34" s="17" t="s">
        <v>249</v>
      </c>
      <c r="J34" s="61"/>
      <c r="K34" s="28" t="s">
        <v>235</v>
      </c>
      <c r="L34" s="28" t="s">
        <v>302</v>
      </c>
      <c r="M34" s="27" t="s">
        <v>237</v>
      </c>
      <c r="N34" s="77" t="s">
        <v>238</v>
      </c>
      <c r="O34" s="239"/>
      <c r="P34" s="61"/>
      <c r="Q34" s="28"/>
      <c r="R34" s="28"/>
      <c r="S34" s="28"/>
      <c r="T34" s="28" t="s">
        <v>23</v>
      </c>
      <c r="U34" s="28"/>
      <c r="V34" s="28"/>
      <c r="W34" s="28"/>
      <c r="X34" s="28"/>
      <c r="Y34" s="28"/>
      <c r="Z34" s="28"/>
      <c r="AA34" s="28"/>
      <c r="AB34" s="107"/>
      <c r="AC34" s="28"/>
      <c r="AD34" s="28" t="s">
        <v>362</v>
      </c>
      <c r="AE34" s="28" t="s">
        <v>362</v>
      </c>
      <c r="AF34" s="28" t="s">
        <v>362</v>
      </c>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28"/>
      <c r="BE34" s="28"/>
      <c r="BF34" s="28"/>
      <c r="BG34" s="28"/>
      <c r="BH34" s="28"/>
      <c r="BI34" s="28"/>
      <c r="BJ34" s="28"/>
      <c r="BK34" s="28"/>
      <c r="BL34" s="28"/>
      <c r="BM34" s="59"/>
    </row>
    <row r="35" spans="1:65" ht="153" customHeight="1">
      <c r="A35" s="262"/>
      <c r="B35" s="59">
        <v>51</v>
      </c>
      <c r="C35" s="60" t="s">
        <v>70</v>
      </c>
      <c r="D35" s="160" t="s">
        <v>3</v>
      </c>
      <c r="E35" s="17" t="s">
        <v>251</v>
      </c>
      <c r="F35" s="67" t="s">
        <v>3</v>
      </c>
      <c r="G35" s="268"/>
      <c r="H35" s="17" t="s">
        <v>251</v>
      </c>
      <c r="I35" s="24" t="s">
        <v>252</v>
      </c>
      <c r="J35" s="61"/>
      <c r="K35" s="28" t="s">
        <v>235</v>
      </c>
      <c r="L35" s="28" t="s">
        <v>302</v>
      </c>
      <c r="M35" s="27" t="s">
        <v>237</v>
      </c>
      <c r="N35" s="77" t="s">
        <v>308</v>
      </c>
      <c r="O35" s="239"/>
      <c r="P35" s="254"/>
      <c r="Q35" s="28"/>
      <c r="R35" s="28"/>
      <c r="S35" s="28"/>
      <c r="T35" s="28" t="s">
        <v>23</v>
      </c>
      <c r="U35" s="28"/>
      <c r="V35" s="28"/>
      <c r="W35" s="28"/>
      <c r="X35" s="28"/>
      <c r="Y35" s="28"/>
      <c r="Z35" s="28"/>
      <c r="AA35" s="28"/>
      <c r="AB35" s="107"/>
      <c r="AC35" s="28" t="s">
        <v>363</v>
      </c>
      <c r="AD35" s="28"/>
      <c r="AE35" s="28" t="s">
        <v>363</v>
      </c>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28"/>
      <c r="BE35" s="28"/>
      <c r="BF35" s="28"/>
      <c r="BG35" s="28"/>
      <c r="BH35" s="28"/>
      <c r="BI35" s="28"/>
      <c r="BJ35" s="28"/>
      <c r="BK35" s="28"/>
      <c r="BL35" s="28"/>
      <c r="BM35" s="25"/>
    </row>
    <row r="36" spans="1:65" s="8" customFormat="1" ht="63">
      <c r="A36" s="26"/>
      <c r="B36" s="123"/>
      <c r="C36" s="169" t="s">
        <v>31</v>
      </c>
      <c r="D36" s="169"/>
      <c r="E36" s="189"/>
      <c r="F36" s="27"/>
      <c r="G36" s="119">
        <v>0</v>
      </c>
      <c r="H36" s="119"/>
      <c r="I36" s="121"/>
      <c r="J36" s="119"/>
      <c r="K36" s="119"/>
      <c r="L36" s="28"/>
      <c r="M36" s="28"/>
      <c r="N36" s="28"/>
      <c r="O36" s="23">
        <f>COUNTIF(O37:O38,"x")</f>
        <v>0</v>
      </c>
      <c r="P36" s="29">
        <f>SUM(P37:P38)</f>
        <v>0</v>
      </c>
      <c r="Q36" s="88" t="s">
        <v>88</v>
      </c>
      <c r="R36" s="88"/>
      <c r="S36" s="88" t="s">
        <v>88</v>
      </c>
      <c r="T36" s="16" t="s">
        <v>88</v>
      </c>
      <c r="U36" s="88"/>
      <c r="V36" s="88"/>
      <c r="W36" s="88"/>
      <c r="X36" s="88"/>
      <c r="Y36" s="88"/>
      <c r="Z36" s="88"/>
      <c r="AA36" s="88"/>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16"/>
    </row>
    <row r="37" spans="1:65" ht="116.25" customHeight="1">
      <c r="A37" s="261"/>
      <c r="B37" s="59">
        <v>53</v>
      </c>
      <c r="C37" s="17" t="s">
        <v>125</v>
      </c>
      <c r="D37" s="160" t="s">
        <v>0</v>
      </c>
      <c r="E37" s="17" t="s">
        <v>126</v>
      </c>
      <c r="F37" s="67" t="s">
        <v>2</v>
      </c>
      <c r="G37" s="58"/>
      <c r="H37" s="73" t="s">
        <v>253</v>
      </c>
      <c r="I37" s="17" t="s">
        <v>254</v>
      </c>
      <c r="J37" s="61"/>
      <c r="K37" s="28" t="s">
        <v>235</v>
      </c>
      <c r="L37" s="28" t="s">
        <v>302</v>
      </c>
      <c r="M37" s="27" t="s">
        <v>237</v>
      </c>
      <c r="N37" s="77" t="s">
        <v>238</v>
      </c>
      <c r="O37" s="239"/>
      <c r="P37" s="61"/>
      <c r="Q37" s="28"/>
      <c r="R37" s="28"/>
      <c r="S37" s="28"/>
      <c r="T37" s="28" t="s">
        <v>23</v>
      </c>
      <c r="U37" s="28"/>
      <c r="V37" s="28"/>
      <c r="W37" s="28"/>
      <c r="X37" s="28"/>
      <c r="Y37" s="28"/>
      <c r="Z37" s="28"/>
      <c r="AA37" s="28"/>
      <c r="AB37" s="107" t="s">
        <v>362</v>
      </c>
      <c r="AC37" s="143" t="s">
        <v>362</v>
      </c>
      <c r="AD37" s="143" t="s">
        <v>362</v>
      </c>
      <c r="AE37" s="28"/>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28"/>
      <c r="BE37" s="28"/>
      <c r="BF37" s="28"/>
      <c r="BG37" s="28"/>
      <c r="BH37" s="28"/>
      <c r="BI37" s="28"/>
      <c r="BJ37" s="28"/>
      <c r="BK37" s="28"/>
      <c r="BL37" s="28"/>
      <c r="BM37" s="59"/>
    </row>
    <row r="38" spans="1:65" ht="103.5" customHeight="1">
      <c r="A38" s="261"/>
      <c r="B38" s="59">
        <v>55</v>
      </c>
      <c r="C38" s="17" t="s">
        <v>127</v>
      </c>
      <c r="D38" s="160" t="s">
        <v>0</v>
      </c>
      <c r="E38" s="17" t="s">
        <v>128</v>
      </c>
      <c r="F38" s="67" t="s">
        <v>2</v>
      </c>
      <c r="G38" s="58"/>
      <c r="H38" s="73" t="s">
        <v>255</v>
      </c>
      <c r="I38" s="17" t="s">
        <v>256</v>
      </c>
      <c r="J38" s="61"/>
      <c r="K38" s="28" t="s">
        <v>235</v>
      </c>
      <c r="L38" s="28" t="s">
        <v>302</v>
      </c>
      <c r="M38" s="27" t="s">
        <v>237</v>
      </c>
      <c r="N38" s="77" t="s">
        <v>238</v>
      </c>
      <c r="O38" s="239"/>
      <c r="P38" s="61"/>
      <c r="Q38" s="28"/>
      <c r="R38" s="28"/>
      <c r="S38" s="28"/>
      <c r="T38" s="28" t="s">
        <v>23</v>
      </c>
      <c r="U38" s="28"/>
      <c r="V38" s="28"/>
      <c r="W38" s="79"/>
      <c r="X38" s="28"/>
      <c r="Y38" s="28"/>
      <c r="Z38" s="28"/>
      <c r="AA38" s="28"/>
      <c r="AB38" s="107"/>
      <c r="AC38" s="28"/>
      <c r="AD38" s="28" t="s">
        <v>363</v>
      </c>
      <c r="AE38" s="28" t="s">
        <v>363</v>
      </c>
      <c r="AF38" s="28" t="s">
        <v>363</v>
      </c>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28"/>
      <c r="BE38" s="28"/>
      <c r="BF38" s="28"/>
      <c r="BG38" s="28"/>
      <c r="BH38" s="28"/>
      <c r="BI38" s="28"/>
      <c r="BJ38" s="28"/>
      <c r="BK38" s="28"/>
      <c r="BL38" s="28"/>
      <c r="BM38" s="59"/>
    </row>
    <row r="39" spans="1:65" s="8" customFormat="1" ht="90.75" customHeight="1">
      <c r="A39" s="262"/>
      <c r="B39" s="123"/>
      <c r="C39" s="169" t="s">
        <v>32</v>
      </c>
      <c r="D39" s="169"/>
      <c r="E39" s="189"/>
      <c r="F39" s="27"/>
      <c r="G39" s="13">
        <v>3</v>
      </c>
      <c r="H39" s="13"/>
      <c r="I39" s="24"/>
      <c r="J39" s="119"/>
      <c r="K39" s="119"/>
      <c r="L39" s="28"/>
      <c r="M39" s="28"/>
      <c r="N39" s="28"/>
      <c r="O39" s="23">
        <f>COUNTIF(O40:O43,"x")</f>
        <v>1</v>
      </c>
      <c r="P39" s="29">
        <f>SUM(P40:P42)</f>
        <v>1</v>
      </c>
      <c r="Q39" s="88" t="s">
        <v>88</v>
      </c>
      <c r="R39" s="88"/>
      <c r="S39" s="88" t="s">
        <v>88</v>
      </c>
      <c r="T39" s="16" t="s">
        <v>88</v>
      </c>
      <c r="U39" s="88"/>
      <c r="V39" s="88"/>
      <c r="W39" s="88"/>
      <c r="X39" s="88"/>
      <c r="Y39" s="88"/>
      <c r="Z39" s="88"/>
      <c r="AA39" s="8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6"/>
    </row>
    <row r="40" spans="1:65" ht="78.75">
      <c r="A40" s="271"/>
      <c r="B40" s="59">
        <v>59</v>
      </c>
      <c r="C40" s="17" t="s">
        <v>129</v>
      </c>
      <c r="D40" s="160" t="s">
        <v>0</v>
      </c>
      <c r="E40" s="17" t="s">
        <v>16</v>
      </c>
      <c r="F40" s="67" t="s">
        <v>0</v>
      </c>
      <c r="G40" s="58"/>
      <c r="H40" s="73" t="s">
        <v>259</v>
      </c>
      <c r="I40" s="17" t="s">
        <v>257</v>
      </c>
      <c r="J40" s="61"/>
      <c r="K40" s="28" t="s">
        <v>235</v>
      </c>
      <c r="L40" s="28" t="s">
        <v>302</v>
      </c>
      <c r="M40" s="27" t="s">
        <v>237</v>
      </c>
      <c r="N40" s="77" t="s">
        <v>238</v>
      </c>
      <c r="O40" s="244"/>
      <c r="P40" s="61"/>
      <c r="Q40" s="28"/>
      <c r="R40" s="28"/>
      <c r="S40" s="28"/>
      <c r="T40" s="28" t="s">
        <v>23</v>
      </c>
      <c r="U40" s="28"/>
      <c r="V40" s="28"/>
      <c r="W40" s="28"/>
      <c r="X40" s="28"/>
      <c r="Y40" s="28"/>
      <c r="Z40" s="28"/>
      <c r="AA40" s="28"/>
      <c r="AB40" s="107"/>
      <c r="AC40" s="28"/>
      <c r="AD40" s="28" t="s">
        <v>362</v>
      </c>
      <c r="AE40" s="28" t="s">
        <v>362</v>
      </c>
      <c r="AF40" s="28" t="s">
        <v>362</v>
      </c>
      <c r="AG40" s="28" t="s">
        <v>362</v>
      </c>
      <c r="AH40" s="28" t="s">
        <v>362</v>
      </c>
      <c r="AI40" s="28" t="s">
        <v>362</v>
      </c>
      <c r="AJ40" s="28" t="s">
        <v>362</v>
      </c>
      <c r="AK40" s="28" t="s">
        <v>362</v>
      </c>
      <c r="AL40" s="28" t="s">
        <v>362</v>
      </c>
      <c r="AM40" s="28" t="s">
        <v>362</v>
      </c>
      <c r="AN40" s="28" t="s">
        <v>362</v>
      </c>
      <c r="AO40" s="28" t="s">
        <v>362</v>
      </c>
      <c r="AP40" s="28" t="s">
        <v>362</v>
      </c>
      <c r="AQ40" s="28" t="s">
        <v>362</v>
      </c>
      <c r="AR40" s="28" t="s">
        <v>362</v>
      </c>
      <c r="AS40" s="28" t="s">
        <v>362</v>
      </c>
      <c r="AT40" s="28" t="s">
        <v>362</v>
      </c>
      <c r="AU40" s="28" t="s">
        <v>362</v>
      </c>
      <c r="AV40" s="28" t="s">
        <v>362</v>
      </c>
      <c r="AW40" s="28" t="s">
        <v>362</v>
      </c>
      <c r="AX40" s="28" t="s">
        <v>362</v>
      </c>
      <c r="AY40" s="28" t="s">
        <v>362</v>
      </c>
      <c r="AZ40" s="28" t="s">
        <v>362</v>
      </c>
      <c r="BA40" s="28" t="s">
        <v>362</v>
      </c>
      <c r="BB40" s="28" t="s">
        <v>362</v>
      </c>
      <c r="BC40" s="28" t="s">
        <v>362</v>
      </c>
      <c r="BD40" s="28" t="s">
        <v>362</v>
      </c>
      <c r="BE40" s="28" t="s">
        <v>362</v>
      </c>
      <c r="BF40" s="28" t="s">
        <v>362</v>
      </c>
      <c r="BG40" s="28" t="s">
        <v>362</v>
      </c>
      <c r="BH40" s="28" t="s">
        <v>362</v>
      </c>
      <c r="BI40" s="28" t="s">
        <v>362</v>
      </c>
      <c r="BJ40" s="28" t="s">
        <v>362</v>
      </c>
      <c r="BK40" s="28" t="s">
        <v>362</v>
      </c>
      <c r="BL40" s="28" t="s">
        <v>362</v>
      </c>
      <c r="BM40" s="59"/>
    </row>
    <row r="41" spans="1:65" ht="79.5" customHeight="1">
      <c r="A41" s="261"/>
      <c r="B41" s="59">
        <v>63</v>
      </c>
      <c r="C41" s="17" t="s">
        <v>22</v>
      </c>
      <c r="D41" s="160" t="s">
        <v>1</v>
      </c>
      <c r="E41" s="17" t="s">
        <v>17</v>
      </c>
      <c r="F41" s="67" t="s">
        <v>1</v>
      </c>
      <c r="G41" s="58"/>
      <c r="H41" s="30" t="s">
        <v>260</v>
      </c>
      <c r="I41" s="24" t="s">
        <v>258</v>
      </c>
      <c r="J41" s="61"/>
      <c r="K41" s="28" t="s">
        <v>235</v>
      </c>
      <c r="L41" s="28" t="s">
        <v>302</v>
      </c>
      <c r="M41" s="27" t="s">
        <v>237</v>
      </c>
      <c r="N41" s="77" t="s">
        <v>308</v>
      </c>
      <c r="O41" s="239"/>
      <c r="P41" s="61"/>
      <c r="Q41" s="28"/>
      <c r="R41" s="28"/>
      <c r="S41" s="28"/>
      <c r="T41" s="28" t="s">
        <v>23</v>
      </c>
      <c r="U41" s="28"/>
      <c r="V41" s="28"/>
      <c r="W41" s="28"/>
      <c r="X41" s="28"/>
      <c r="Y41" s="28"/>
      <c r="Z41" s="28"/>
      <c r="AA41" s="28"/>
      <c r="AB41" s="107"/>
      <c r="AC41" s="28" t="s">
        <v>362</v>
      </c>
      <c r="AD41" s="28" t="s">
        <v>362</v>
      </c>
      <c r="AE41" s="28" t="s">
        <v>362</v>
      </c>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28"/>
      <c r="BE41" s="28"/>
      <c r="BF41" s="28"/>
      <c r="BG41" s="28"/>
      <c r="BH41" s="28"/>
      <c r="BI41" s="28"/>
      <c r="BJ41" s="28"/>
      <c r="BK41" s="28"/>
      <c r="BL41" s="28"/>
      <c r="BM41" s="59"/>
    </row>
    <row r="42" spans="1:65" ht="111" customHeight="1">
      <c r="A42" s="262">
        <v>197</v>
      </c>
      <c r="B42" s="41">
        <v>66</v>
      </c>
      <c r="C42" s="17" t="s">
        <v>90</v>
      </c>
      <c r="D42" s="160" t="s">
        <v>0</v>
      </c>
      <c r="E42" s="17" t="s">
        <v>91</v>
      </c>
      <c r="F42" s="67" t="s">
        <v>3</v>
      </c>
      <c r="G42" s="41" t="s">
        <v>23</v>
      </c>
      <c r="H42" s="73" t="s">
        <v>261</v>
      </c>
      <c r="I42" s="17" t="s">
        <v>262</v>
      </c>
      <c r="J42" s="208" t="s">
        <v>455</v>
      </c>
      <c r="K42" s="28" t="s">
        <v>235</v>
      </c>
      <c r="L42" s="28" t="s">
        <v>236</v>
      </c>
      <c r="M42" s="27" t="s">
        <v>237</v>
      </c>
      <c r="N42" s="77" t="s">
        <v>309</v>
      </c>
      <c r="O42" s="85" t="s">
        <v>23</v>
      </c>
      <c r="P42" s="43">
        <v>1</v>
      </c>
      <c r="Q42" s="28"/>
      <c r="R42" s="28"/>
      <c r="S42" s="28"/>
      <c r="T42" s="28" t="s">
        <v>23</v>
      </c>
      <c r="U42" s="28"/>
      <c r="V42" s="28"/>
      <c r="W42" s="28"/>
      <c r="X42" s="28"/>
      <c r="Y42" s="28"/>
      <c r="Z42" s="28"/>
      <c r="AA42" s="28"/>
      <c r="AB42" s="107" t="s">
        <v>360</v>
      </c>
      <c r="AC42" s="143" t="s">
        <v>360</v>
      </c>
      <c r="AD42" s="143" t="s">
        <v>360</v>
      </c>
      <c r="AE42" s="143" t="s">
        <v>360</v>
      </c>
      <c r="AF42" s="143" t="s">
        <v>360</v>
      </c>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28"/>
      <c r="BE42" s="28"/>
      <c r="BF42" s="28"/>
      <c r="BG42" s="28"/>
      <c r="BH42" s="28"/>
      <c r="BI42" s="28"/>
      <c r="BJ42" s="28"/>
      <c r="BK42" s="28"/>
      <c r="BL42" s="28"/>
      <c r="BM42" s="41"/>
    </row>
    <row r="43" spans="1:65" ht="114.75" customHeight="1">
      <c r="A43" s="261"/>
      <c r="B43" s="59">
        <v>69</v>
      </c>
      <c r="C43" s="17" t="s">
        <v>130</v>
      </c>
      <c r="D43" s="160" t="s">
        <v>0</v>
      </c>
      <c r="E43" s="17" t="s">
        <v>131</v>
      </c>
      <c r="F43" s="67" t="s">
        <v>2</v>
      </c>
      <c r="G43" s="58"/>
      <c r="H43" s="30" t="s">
        <v>131</v>
      </c>
      <c r="I43" s="24" t="s">
        <v>263</v>
      </c>
      <c r="J43" s="61"/>
      <c r="K43" s="28" t="s">
        <v>235</v>
      </c>
      <c r="L43" s="28" t="s">
        <v>302</v>
      </c>
      <c r="M43" s="27" t="s">
        <v>237</v>
      </c>
      <c r="N43" s="77" t="s">
        <v>238</v>
      </c>
      <c r="O43" s="239"/>
      <c r="P43" s="61"/>
      <c r="Q43" s="28"/>
      <c r="R43" s="28"/>
      <c r="S43" s="28"/>
      <c r="T43" s="28" t="s">
        <v>23</v>
      </c>
      <c r="U43" s="28"/>
      <c r="V43" s="28"/>
      <c r="W43" s="28"/>
      <c r="X43" s="28"/>
      <c r="Y43" s="28"/>
      <c r="Z43" s="28"/>
      <c r="AA43" s="28"/>
      <c r="AB43" s="107" t="s">
        <v>364</v>
      </c>
      <c r="AC43" s="28" t="s">
        <v>364</v>
      </c>
      <c r="AD43" s="28"/>
      <c r="AE43" s="28"/>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28"/>
      <c r="BE43" s="28"/>
      <c r="BF43" s="28"/>
      <c r="BG43" s="28"/>
      <c r="BH43" s="28"/>
      <c r="BI43" s="28"/>
      <c r="BJ43" s="28"/>
      <c r="BK43" s="28"/>
      <c r="BL43" s="28"/>
      <c r="BM43" s="59"/>
    </row>
    <row r="44" spans="1:65" s="8" customFormat="1" ht="80.25" customHeight="1">
      <c r="A44" s="262"/>
      <c r="B44" s="123"/>
      <c r="C44" s="169" t="s">
        <v>431</v>
      </c>
      <c r="D44" s="169"/>
      <c r="E44" s="189"/>
      <c r="F44" s="27"/>
      <c r="G44" s="13">
        <v>1</v>
      </c>
      <c r="H44" s="13"/>
      <c r="I44" s="24"/>
      <c r="J44" s="119"/>
      <c r="K44" s="119"/>
      <c r="L44" s="28"/>
      <c r="M44" s="28"/>
      <c r="N44" s="28"/>
      <c r="O44" s="255">
        <f>COUNTIF(O45:O45,"x")</f>
        <v>0</v>
      </c>
      <c r="P44" s="29">
        <f>SUM(P45:P45)</f>
        <v>0</v>
      </c>
      <c r="Q44" s="88" t="s">
        <v>88</v>
      </c>
      <c r="R44" s="88"/>
      <c r="S44" s="88" t="s">
        <v>88</v>
      </c>
      <c r="T44" s="16" t="s">
        <v>88</v>
      </c>
      <c r="U44" s="88"/>
      <c r="V44" s="88"/>
      <c r="W44" s="88"/>
      <c r="X44" s="88"/>
      <c r="Y44" s="88"/>
      <c r="Z44" s="88"/>
      <c r="AA44" s="8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6"/>
    </row>
    <row r="45" spans="1:65" ht="78.75">
      <c r="A45" s="261"/>
      <c r="B45" s="59">
        <v>70</v>
      </c>
      <c r="C45" s="17" t="s">
        <v>132</v>
      </c>
      <c r="D45" s="160" t="s">
        <v>0</v>
      </c>
      <c r="E45" s="17" t="s">
        <v>63</v>
      </c>
      <c r="F45" s="67" t="s">
        <v>2</v>
      </c>
      <c r="G45" s="58"/>
      <c r="H45" s="73" t="s">
        <v>264</v>
      </c>
      <c r="I45" s="18" t="s">
        <v>432</v>
      </c>
      <c r="J45" s="61"/>
      <c r="K45" s="28" t="s">
        <v>235</v>
      </c>
      <c r="L45" s="28" t="s">
        <v>302</v>
      </c>
      <c r="M45" s="27" t="s">
        <v>237</v>
      </c>
      <c r="N45" s="77" t="s">
        <v>238</v>
      </c>
      <c r="O45" s="239"/>
      <c r="P45" s="61"/>
      <c r="Q45" s="28"/>
      <c r="R45" s="28"/>
      <c r="S45" s="28"/>
      <c r="T45" s="28" t="s">
        <v>23</v>
      </c>
      <c r="U45" s="28"/>
      <c r="V45" s="28"/>
      <c r="W45" s="28"/>
      <c r="X45" s="28"/>
      <c r="Y45" s="28"/>
      <c r="Z45" s="28"/>
      <c r="AA45" s="28"/>
      <c r="AB45" s="107"/>
      <c r="AC45" s="28" t="s">
        <v>365</v>
      </c>
      <c r="AD45" s="28" t="s">
        <v>365</v>
      </c>
      <c r="AE45" s="28"/>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28"/>
      <c r="BE45" s="28"/>
      <c r="BF45" s="28"/>
      <c r="BG45" s="28"/>
      <c r="BH45" s="28"/>
      <c r="BI45" s="28"/>
      <c r="BJ45" s="28"/>
      <c r="BK45" s="28"/>
      <c r="BL45" s="28"/>
      <c r="BM45" s="59"/>
    </row>
    <row r="46" spans="1:65" s="11" customFormat="1" ht="75.75" customHeight="1">
      <c r="A46" s="262"/>
      <c r="B46" s="123"/>
      <c r="C46" s="169" t="s">
        <v>19</v>
      </c>
      <c r="D46" s="180"/>
      <c r="E46" s="169"/>
      <c r="F46" s="67"/>
      <c r="G46" s="13">
        <v>10</v>
      </c>
      <c r="H46" s="13"/>
      <c r="I46" s="24"/>
      <c r="J46" s="119"/>
      <c r="K46" s="119"/>
      <c r="L46" s="85"/>
      <c r="M46" s="85"/>
      <c r="N46" s="85"/>
      <c r="O46" s="267" t="e">
        <f>O47+O68+O79</f>
        <v>#REF!</v>
      </c>
      <c r="P46" s="13" t="e">
        <f>P47+P68+P79</f>
        <v>#REF!</v>
      </c>
      <c r="Q46" s="88" t="s">
        <v>88</v>
      </c>
      <c r="R46" s="88" t="s">
        <v>88</v>
      </c>
      <c r="S46" s="88" t="s">
        <v>88</v>
      </c>
      <c r="T46" s="16" t="s">
        <v>88</v>
      </c>
      <c r="U46" s="88" t="s">
        <v>88</v>
      </c>
      <c r="V46" s="88"/>
      <c r="W46" s="88" t="s">
        <v>88</v>
      </c>
      <c r="X46" s="88" t="s">
        <v>88</v>
      </c>
      <c r="Y46" s="88" t="s">
        <v>88</v>
      </c>
      <c r="Z46" s="88"/>
      <c r="AA46" s="88" t="s">
        <v>88</v>
      </c>
      <c r="AB46" s="99"/>
      <c r="AC46" s="95"/>
      <c r="AD46" s="95"/>
      <c r="AE46" s="95"/>
      <c r="AF46" s="98"/>
      <c r="AG46" s="98"/>
      <c r="AH46" s="98"/>
      <c r="AI46" s="98"/>
      <c r="AJ46" s="98"/>
      <c r="AK46" s="98"/>
      <c r="AL46" s="98"/>
      <c r="AM46" s="137"/>
      <c r="AN46" s="137"/>
      <c r="AO46" s="137"/>
      <c r="AP46" s="137"/>
      <c r="AQ46" s="137"/>
      <c r="AR46" s="137"/>
      <c r="AS46" s="98"/>
      <c r="AT46" s="98"/>
      <c r="AU46" s="98"/>
      <c r="AV46" s="98"/>
      <c r="AW46" s="98"/>
      <c r="AX46" s="98"/>
      <c r="AY46" s="98"/>
      <c r="AZ46" s="98"/>
      <c r="BA46" s="98"/>
      <c r="BB46" s="98"/>
      <c r="BC46" s="98"/>
      <c r="BD46" s="96"/>
      <c r="BE46" s="96"/>
      <c r="BF46" s="96"/>
      <c r="BG46" s="96"/>
      <c r="BH46" s="96"/>
      <c r="BI46" s="96"/>
      <c r="BJ46" s="96"/>
      <c r="BK46" s="96"/>
      <c r="BL46" s="96"/>
      <c r="BM46" s="16"/>
    </row>
    <row r="47" spans="1:65" ht="31.5">
      <c r="A47" s="262"/>
      <c r="B47" s="123"/>
      <c r="C47" s="175" t="s">
        <v>18</v>
      </c>
      <c r="D47" s="181"/>
      <c r="E47" s="175"/>
      <c r="F47" s="67"/>
      <c r="G47" s="13">
        <v>8</v>
      </c>
      <c r="H47" s="13"/>
      <c r="I47" s="24"/>
      <c r="J47" s="119"/>
      <c r="K47" s="119"/>
      <c r="L47" s="85"/>
      <c r="M47" s="85"/>
      <c r="N47" s="85"/>
      <c r="O47" s="23" t="e">
        <f>O48+O49+O55+O57</f>
        <v>#REF!</v>
      </c>
      <c r="P47" s="13" t="e">
        <f>P48+P49+P55+P57</f>
        <v>#REF!</v>
      </c>
      <c r="Q47" s="88" t="s">
        <v>88</v>
      </c>
      <c r="R47" s="88" t="s">
        <v>88</v>
      </c>
      <c r="S47" s="88" t="s">
        <v>88</v>
      </c>
      <c r="T47" s="16" t="s">
        <v>88</v>
      </c>
      <c r="U47" s="88" t="s">
        <v>88</v>
      </c>
      <c r="V47" s="88"/>
      <c r="W47" s="88" t="s">
        <v>88</v>
      </c>
      <c r="X47" s="88" t="s">
        <v>88</v>
      </c>
      <c r="Y47" s="88" t="s">
        <v>88</v>
      </c>
      <c r="Z47" s="88"/>
      <c r="AA47" s="88" t="s">
        <v>88</v>
      </c>
      <c r="AB47" s="99"/>
      <c r="AC47" s="95"/>
      <c r="AD47" s="95"/>
      <c r="AE47" s="95"/>
      <c r="AF47" s="98"/>
      <c r="AG47" s="98"/>
      <c r="AH47" s="98"/>
      <c r="AI47" s="98"/>
      <c r="AJ47" s="98"/>
      <c r="AK47" s="98"/>
      <c r="AL47" s="98"/>
      <c r="AM47" s="137"/>
      <c r="AN47" s="137"/>
      <c r="AO47" s="137"/>
      <c r="AP47" s="137"/>
      <c r="AQ47" s="137"/>
      <c r="AR47" s="137"/>
      <c r="AS47" s="98"/>
      <c r="AT47" s="98"/>
      <c r="AU47" s="98"/>
      <c r="AV47" s="98"/>
      <c r="AW47" s="98"/>
      <c r="AX47" s="98"/>
      <c r="AY47" s="98"/>
      <c r="AZ47" s="98"/>
      <c r="BA47" s="98"/>
      <c r="BB47" s="98"/>
      <c r="BC47" s="98"/>
      <c r="BD47" s="96"/>
      <c r="BE47" s="96"/>
      <c r="BF47" s="96"/>
      <c r="BG47" s="96"/>
      <c r="BH47" s="96"/>
      <c r="BI47" s="96"/>
      <c r="BJ47" s="96"/>
      <c r="BK47" s="96"/>
      <c r="BL47" s="96"/>
      <c r="BM47" s="16"/>
    </row>
    <row r="48" spans="1:65" ht="48" customHeight="1">
      <c r="A48" s="262"/>
      <c r="B48" s="123"/>
      <c r="C48" s="175" t="s">
        <v>4</v>
      </c>
      <c r="D48" s="181"/>
      <c r="E48" s="175"/>
      <c r="F48" s="67"/>
      <c r="G48" s="13">
        <v>0</v>
      </c>
      <c r="H48" s="13"/>
      <c r="I48" s="24"/>
      <c r="J48" s="119"/>
      <c r="K48" s="119"/>
      <c r="L48" s="85"/>
      <c r="M48" s="85"/>
      <c r="N48" s="85"/>
      <c r="O48" s="255" t="e">
        <f>COUNTIF(#REF!,"x")</f>
        <v>#REF!</v>
      </c>
      <c r="P48" s="13" t="e">
        <f>SUM(#REF!)</f>
        <v>#REF!</v>
      </c>
      <c r="Q48" s="88" t="s">
        <v>88</v>
      </c>
      <c r="R48" s="88" t="s">
        <v>88</v>
      </c>
      <c r="S48" s="88" t="s">
        <v>88</v>
      </c>
      <c r="T48" s="16" t="s">
        <v>88</v>
      </c>
      <c r="U48" s="88" t="s">
        <v>88</v>
      </c>
      <c r="V48" s="88"/>
      <c r="W48" s="88" t="s">
        <v>88</v>
      </c>
      <c r="X48" s="88" t="s">
        <v>88</v>
      </c>
      <c r="Y48" s="88" t="s">
        <v>88</v>
      </c>
      <c r="Z48" s="88"/>
      <c r="AA48" s="88" t="s">
        <v>88</v>
      </c>
      <c r="AB48" s="99"/>
      <c r="AC48" s="95"/>
      <c r="AD48" s="95"/>
      <c r="AE48" s="95"/>
      <c r="AF48" s="98"/>
      <c r="AG48" s="98"/>
      <c r="AH48" s="98"/>
      <c r="AI48" s="98"/>
      <c r="AJ48" s="98"/>
      <c r="AK48" s="98"/>
      <c r="AL48" s="98"/>
      <c r="AM48" s="137"/>
      <c r="AN48" s="137"/>
      <c r="AO48" s="137"/>
      <c r="AP48" s="137"/>
      <c r="AQ48" s="137"/>
      <c r="AR48" s="137"/>
      <c r="AS48" s="98"/>
      <c r="AT48" s="98"/>
      <c r="AU48" s="98"/>
      <c r="AV48" s="98"/>
      <c r="AW48" s="98"/>
      <c r="AX48" s="98"/>
      <c r="AY48" s="98"/>
      <c r="AZ48" s="98"/>
      <c r="BA48" s="98"/>
      <c r="BB48" s="98"/>
      <c r="BC48" s="98"/>
      <c r="BD48" s="96"/>
      <c r="BE48" s="96"/>
      <c r="BF48" s="96"/>
      <c r="BG48" s="96"/>
      <c r="BH48" s="96"/>
      <c r="BI48" s="96"/>
      <c r="BJ48" s="96"/>
      <c r="BK48" s="96"/>
      <c r="BL48" s="96"/>
      <c r="BM48" s="16"/>
    </row>
    <row r="49" spans="1:65" ht="31.5" customHeight="1">
      <c r="A49" s="263"/>
      <c r="B49" s="123"/>
      <c r="C49" s="169" t="s">
        <v>69</v>
      </c>
      <c r="D49" s="169"/>
      <c r="E49" s="169"/>
      <c r="F49" s="67"/>
      <c r="G49" s="13">
        <v>7</v>
      </c>
      <c r="H49" s="13"/>
      <c r="I49" s="24"/>
      <c r="J49" s="119"/>
      <c r="K49" s="119"/>
      <c r="L49" s="85"/>
      <c r="M49" s="85"/>
      <c r="N49" s="85"/>
      <c r="O49" s="255" t="e">
        <f>O50+O53</f>
        <v>#REF!</v>
      </c>
      <c r="P49" s="94" t="e">
        <f>P50+P53</f>
        <v>#REF!</v>
      </c>
      <c r="Q49" s="94" t="s">
        <v>88</v>
      </c>
      <c r="R49" s="88"/>
      <c r="S49" s="88" t="s">
        <v>88</v>
      </c>
      <c r="T49" s="16" t="s">
        <v>88</v>
      </c>
      <c r="U49" s="88"/>
      <c r="V49" s="88"/>
      <c r="W49" s="88"/>
      <c r="X49" s="88"/>
      <c r="Y49" s="88"/>
      <c r="Z49" s="88"/>
      <c r="AA49" s="88"/>
      <c r="AB49" s="99"/>
      <c r="AC49" s="95"/>
      <c r="AD49" s="95"/>
      <c r="AE49" s="95"/>
      <c r="AF49" s="98"/>
      <c r="AG49" s="98"/>
      <c r="AH49" s="98"/>
      <c r="AI49" s="98"/>
      <c r="AJ49" s="98"/>
      <c r="AK49" s="98"/>
      <c r="AL49" s="98"/>
      <c r="AM49" s="137"/>
      <c r="AN49" s="137"/>
      <c r="AO49" s="137"/>
      <c r="AP49" s="137"/>
      <c r="AQ49" s="137"/>
      <c r="AR49" s="137"/>
      <c r="AS49" s="98"/>
      <c r="AT49" s="98"/>
      <c r="AU49" s="98"/>
      <c r="AV49" s="98"/>
      <c r="AW49" s="98"/>
      <c r="AX49" s="98"/>
      <c r="AY49" s="98"/>
      <c r="AZ49" s="98"/>
      <c r="BA49" s="98"/>
      <c r="BB49" s="98"/>
      <c r="BC49" s="98"/>
      <c r="BD49" s="96"/>
      <c r="BE49" s="96"/>
      <c r="BF49" s="96"/>
      <c r="BG49" s="96"/>
      <c r="BH49" s="96"/>
      <c r="BI49" s="96"/>
      <c r="BJ49" s="96"/>
      <c r="BK49" s="96"/>
      <c r="BL49" s="96"/>
      <c r="BM49" s="16"/>
    </row>
    <row r="50" spans="1:65" ht="39" customHeight="1">
      <c r="A50" s="263"/>
      <c r="B50" s="123"/>
      <c r="C50" s="169" t="s">
        <v>59</v>
      </c>
      <c r="D50" s="169"/>
      <c r="E50" s="169"/>
      <c r="F50" s="67"/>
      <c r="G50" s="13">
        <v>0</v>
      </c>
      <c r="H50" s="13"/>
      <c r="I50" s="24"/>
      <c r="J50" s="119"/>
      <c r="K50" s="119"/>
      <c r="L50" s="85"/>
      <c r="M50" s="85"/>
      <c r="N50" s="85"/>
      <c r="O50" s="255" t="e">
        <f>COUNTIF(#REF!,"x")</f>
        <v>#REF!</v>
      </c>
      <c r="P50" s="23" t="e">
        <f>COUNTIF(#REF!,"1")</f>
        <v>#REF!</v>
      </c>
      <c r="Q50" s="23" t="s">
        <v>88</v>
      </c>
      <c r="R50" s="88"/>
      <c r="S50" s="88" t="s">
        <v>88</v>
      </c>
      <c r="T50" s="16" t="s">
        <v>88</v>
      </c>
      <c r="U50" s="88"/>
      <c r="V50" s="88"/>
      <c r="W50" s="88"/>
      <c r="X50" s="88"/>
      <c r="Y50" s="88"/>
      <c r="Z50" s="88"/>
      <c r="AA50" s="88"/>
      <c r="AB50" s="99"/>
      <c r="AC50" s="95"/>
      <c r="AD50" s="95"/>
      <c r="AE50" s="95"/>
      <c r="AF50" s="98"/>
      <c r="AG50" s="98"/>
      <c r="AH50" s="98"/>
      <c r="AI50" s="98"/>
      <c r="AJ50" s="98"/>
      <c r="AK50" s="98"/>
      <c r="AL50" s="98"/>
      <c r="AM50" s="137"/>
      <c r="AN50" s="137"/>
      <c r="AO50" s="137"/>
      <c r="AP50" s="137"/>
      <c r="AQ50" s="137"/>
      <c r="AR50" s="137"/>
      <c r="AS50" s="98"/>
      <c r="AT50" s="98"/>
      <c r="AU50" s="98"/>
      <c r="AV50" s="98"/>
      <c r="AW50" s="98"/>
      <c r="AX50" s="98"/>
      <c r="AY50" s="98"/>
      <c r="AZ50" s="98"/>
      <c r="BA50" s="98"/>
      <c r="BB50" s="98"/>
      <c r="BC50" s="98"/>
      <c r="BD50" s="96"/>
      <c r="BE50" s="96"/>
      <c r="BF50" s="96"/>
      <c r="BG50" s="96"/>
      <c r="BH50" s="96"/>
      <c r="BI50" s="96"/>
      <c r="BJ50" s="96"/>
      <c r="BK50" s="96"/>
      <c r="BL50" s="96"/>
      <c r="BM50" s="16"/>
    </row>
    <row r="51" spans="1:65" s="144" customFormat="1" ht="94.5">
      <c r="A51" s="274"/>
      <c r="B51" s="218">
        <v>76</v>
      </c>
      <c r="C51" s="214" t="s">
        <v>24</v>
      </c>
      <c r="D51" s="216" t="s">
        <v>2</v>
      </c>
      <c r="E51" s="17"/>
      <c r="F51" s="151"/>
      <c r="G51" s="214"/>
      <c r="H51" s="214" t="s">
        <v>5</v>
      </c>
      <c r="I51" s="30" t="s">
        <v>388</v>
      </c>
      <c r="J51" s="148"/>
      <c r="K51" s="28" t="s">
        <v>303</v>
      </c>
      <c r="L51" s="28" t="s">
        <v>236</v>
      </c>
      <c r="M51" s="27"/>
      <c r="N51" s="77"/>
      <c r="O51" s="239"/>
      <c r="P51" s="148"/>
      <c r="Q51" s="28"/>
      <c r="R51" s="28"/>
      <c r="S51" s="28"/>
      <c r="T51" s="28" t="s">
        <v>23</v>
      </c>
      <c r="U51" s="28"/>
      <c r="V51" s="28"/>
      <c r="W51" s="28"/>
      <c r="X51" s="28"/>
      <c r="Y51" s="28"/>
      <c r="Z51" s="28"/>
      <c r="AA51" s="28"/>
      <c r="AB51" s="143" t="s">
        <v>360</v>
      </c>
      <c r="AC51" s="143" t="s">
        <v>360</v>
      </c>
      <c r="AD51" s="143" t="s">
        <v>360</v>
      </c>
      <c r="AE51" s="143" t="s">
        <v>360</v>
      </c>
      <c r="AF51" s="143" t="s">
        <v>360</v>
      </c>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28"/>
      <c r="BE51" s="28"/>
      <c r="BF51" s="28"/>
      <c r="BG51" s="28"/>
      <c r="BH51" s="28"/>
      <c r="BI51" s="28"/>
      <c r="BJ51" s="28"/>
      <c r="BK51" s="28"/>
      <c r="BL51" s="28"/>
      <c r="BM51" s="18"/>
    </row>
    <row r="52" spans="1:65" ht="243" customHeight="1">
      <c r="A52" s="274"/>
      <c r="B52" s="219"/>
      <c r="C52" s="215"/>
      <c r="D52" s="217"/>
      <c r="E52" s="17" t="s">
        <v>5</v>
      </c>
      <c r="F52" s="67" t="s">
        <v>2</v>
      </c>
      <c r="G52" s="215"/>
      <c r="H52" s="215"/>
      <c r="I52" s="17" t="s">
        <v>433</v>
      </c>
      <c r="J52" s="61"/>
      <c r="K52" s="28" t="s">
        <v>235</v>
      </c>
      <c r="L52" s="28" t="s">
        <v>302</v>
      </c>
      <c r="M52" s="27" t="s">
        <v>310</v>
      </c>
      <c r="N52" s="77" t="s">
        <v>308</v>
      </c>
      <c r="O52" s="239"/>
      <c r="P52" s="61"/>
      <c r="Q52" s="28"/>
      <c r="R52" s="28"/>
      <c r="S52" s="28"/>
      <c r="T52" s="28" t="s">
        <v>23</v>
      </c>
      <c r="U52" s="28"/>
      <c r="V52" s="28"/>
      <c r="W52" s="28"/>
      <c r="X52" s="28"/>
      <c r="Y52" s="28"/>
      <c r="Z52" s="28"/>
      <c r="AA52" s="28"/>
      <c r="AB52" s="107" t="s">
        <v>361</v>
      </c>
      <c r="AC52" s="28"/>
      <c r="AD52" s="28" t="s">
        <v>361</v>
      </c>
      <c r="AE52" s="28" t="s">
        <v>361</v>
      </c>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28"/>
      <c r="BE52" s="28"/>
      <c r="BF52" s="28"/>
      <c r="BG52" s="28"/>
      <c r="BH52" s="28"/>
      <c r="BI52" s="28"/>
      <c r="BJ52" s="28"/>
      <c r="BK52" s="28"/>
      <c r="BL52" s="28"/>
      <c r="BM52" s="18"/>
    </row>
    <row r="53" spans="1:65" ht="45" customHeight="1">
      <c r="A53" s="263"/>
      <c r="B53" s="123"/>
      <c r="C53" s="169" t="s">
        <v>6</v>
      </c>
      <c r="D53" s="175"/>
      <c r="E53" s="175"/>
      <c r="F53" s="67"/>
      <c r="G53" s="13">
        <v>7</v>
      </c>
      <c r="H53" s="13"/>
      <c r="I53" s="24"/>
      <c r="J53" s="119"/>
      <c r="K53" s="119"/>
      <c r="L53" s="85"/>
      <c r="M53" s="85"/>
      <c r="N53" s="85"/>
      <c r="O53" s="23">
        <f>COUNTIF(O54:O54,"x")</f>
        <v>0</v>
      </c>
      <c r="P53" s="13">
        <f>SUM(P54:P54)</f>
        <v>0</v>
      </c>
      <c r="Q53" s="88" t="s">
        <v>88</v>
      </c>
      <c r="R53" s="88"/>
      <c r="S53" s="88" t="s">
        <v>88</v>
      </c>
      <c r="T53" s="16" t="s">
        <v>88</v>
      </c>
      <c r="U53" s="88"/>
      <c r="V53" s="88"/>
      <c r="W53" s="88"/>
      <c r="X53" s="88"/>
      <c r="Y53" s="88"/>
      <c r="Z53" s="88"/>
      <c r="AA53" s="88"/>
      <c r="AB53" s="99"/>
      <c r="AC53" s="95"/>
      <c r="AD53" s="95"/>
      <c r="AE53" s="95"/>
      <c r="AF53" s="98"/>
      <c r="AG53" s="98"/>
      <c r="AH53" s="98"/>
      <c r="AI53" s="98"/>
      <c r="AJ53" s="98"/>
      <c r="AK53" s="98"/>
      <c r="AL53" s="98"/>
      <c r="AM53" s="137"/>
      <c r="AN53" s="137"/>
      <c r="AO53" s="137"/>
      <c r="AP53" s="137"/>
      <c r="AQ53" s="137"/>
      <c r="AR53" s="137"/>
      <c r="AS53" s="98"/>
      <c r="AT53" s="98"/>
      <c r="AU53" s="98"/>
      <c r="AV53" s="98"/>
      <c r="AW53" s="98"/>
      <c r="AX53" s="98"/>
      <c r="AY53" s="98"/>
      <c r="AZ53" s="98"/>
      <c r="BA53" s="98"/>
      <c r="BB53" s="98"/>
      <c r="BC53" s="98"/>
      <c r="BD53" s="96"/>
      <c r="BE53" s="96"/>
      <c r="BF53" s="96"/>
      <c r="BG53" s="96"/>
      <c r="BH53" s="96"/>
      <c r="BI53" s="96"/>
      <c r="BJ53" s="96"/>
      <c r="BK53" s="96"/>
      <c r="BL53" s="96"/>
      <c r="BM53" s="16"/>
    </row>
    <row r="54" spans="1:65" ht="173.25">
      <c r="A54" s="261"/>
      <c r="B54" s="63">
        <v>80</v>
      </c>
      <c r="C54" s="57" t="s">
        <v>435</v>
      </c>
      <c r="D54" s="161" t="s">
        <v>84</v>
      </c>
      <c r="E54" s="57" t="s">
        <v>85</v>
      </c>
      <c r="F54" s="67" t="s">
        <v>84</v>
      </c>
      <c r="G54" s="246"/>
      <c r="H54" s="80" t="s">
        <v>265</v>
      </c>
      <c r="I54" s="31" t="s">
        <v>434</v>
      </c>
      <c r="J54" s="61"/>
      <c r="K54" s="28" t="s">
        <v>235</v>
      </c>
      <c r="L54" s="28" t="s">
        <v>302</v>
      </c>
      <c r="M54" s="27" t="s">
        <v>310</v>
      </c>
      <c r="N54" s="77" t="s">
        <v>308</v>
      </c>
      <c r="O54" s="239"/>
      <c r="P54" s="61"/>
      <c r="Q54" s="28"/>
      <c r="R54" s="28"/>
      <c r="S54" s="28"/>
      <c r="T54" s="28" t="s">
        <v>23</v>
      </c>
      <c r="U54" s="28"/>
      <c r="V54" s="28"/>
      <c r="W54" s="28"/>
      <c r="X54" s="28"/>
      <c r="Y54" s="28"/>
      <c r="Z54" s="28"/>
      <c r="AA54" s="28"/>
      <c r="AB54" s="107" t="s">
        <v>363</v>
      </c>
      <c r="AC54" s="28" t="s">
        <v>363</v>
      </c>
      <c r="AD54" s="28" t="s">
        <v>363</v>
      </c>
      <c r="AE54" s="28"/>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28"/>
      <c r="BE54" s="28"/>
      <c r="BF54" s="28"/>
      <c r="BG54" s="28"/>
      <c r="BH54" s="28"/>
      <c r="BI54" s="28"/>
      <c r="BJ54" s="28"/>
      <c r="BK54" s="28"/>
      <c r="BL54" s="28"/>
      <c r="BM54" s="59"/>
    </row>
    <row r="55" spans="1:65" ht="45.75" customHeight="1">
      <c r="A55" s="26"/>
      <c r="B55" s="14"/>
      <c r="C55" s="169" t="s">
        <v>7</v>
      </c>
      <c r="D55" s="180"/>
      <c r="E55" s="169"/>
      <c r="F55" s="67"/>
      <c r="G55" s="119">
        <v>1</v>
      </c>
      <c r="H55" s="119"/>
      <c r="I55" s="24"/>
      <c r="J55" s="119"/>
      <c r="K55" s="119"/>
      <c r="L55" s="85"/>
      <c r="M55" s="85"/>
      <c r="N55" s="85"/>
      <c r="O55" s="23">
        <f>COUNTIF(O56:O56,"x")</f>
        <v>0</v>
      </c>
      <c r="P55" s="13">
        <f>SUM(P56:P56)</f>
        <v>0</v>
      </c>
      <c r="Q55" s="88" t="s">
        <v>88</v>
      </c>
      <c r="R55" s="118" t="s">
        <v>88</v>
      </c>
      <c r="S55" s="118" t="s">
        <v>88</v>
      </c>
      <c r="T55" s="16" t="s">
        <v>88</v>
      </c>
      <c r="U55" s="118" t="s">
        <v>88</v>
      </c>
      <c r="V55" s="118" t="s">
        <v>88</v>
      </c>
      <c r="W55" s="118" t="s">
        <v>88</v>
      </c>
      <c r="X55" s="118" t="s">
        <v>88</v>
      </c>
      <c r="Y55" s="118" t="s">
        <v>88</v>
      </c>
      <c r="Z55" s="118" t="s">
        <v>88</v>
      </c>
      <c r="AA55" s="118" t="s">
        <v>88</v>
      </c>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3"/>
    </row>
    <row r="56" spans="1:65" ht="163.5" customHeight="1">
      <c r="A56" s="261"/>
      <c r="B56" s="59">
        <v>88</v>
      </c>
      <c r="C56" s="17" t="s">
        <v>133</v>
      </c>
      <c r="D56" s="160" t="s">
        <v>2</v>
      </c>
      <c r="E56" s="17" t="s">
        <v>134</v>
      </c>
      <c r="F56" s="67" t="s">
        <v>2</v>
      </c>
      <c r="G56" s="58"/>
      <c r="H56" s="73" t="s">
        <v>266</v>
      </c>
      <c r="I56" s="30" t="s">
        <v>267</v>
      </c>
      <c r="J56" s="208" t="s">
        <v>456</v>
      </c>
      <c r="K56" s="28" t="s">
        <v>235</v>
      </c>
      <c r="L56" s="28" t="s">
        <v>236</v>
      </c>
      <c r="M56" s="27" t="s">
        <v>310</v>
      </c>
      <c r="N56" s="77" t="s">
        <v>238</v>
      </c>
      <c r="O56" s="239"/>
      <c r="P56" s="61"/>
      <c r="Q56" s="28"/>
      <c r="R56" s="28"/>
      <c r="S56" s="28"/>
      <c r="T56" s="28" t="s">
        <v>23</v>
      </c>
      <c r="U56" s="28"/>
      <c r="V56" s="28"/>
      <c r="W56" s="28"/>
      <c r="X56" s="28"/>
      <c r="Y56" s="28"/>
      <c r="Z56" s="28"/>
      <c r="AA56" s="28"/>
      <c r="AB56" s="107" t="s">
        <v>360</v>
      </c>
      <c r="AC56" s="143" t="s">
        <v>360</v>
      </c>
      <c r="AD56" s="143" t="s">
        <v>360</v>
      </c>
      <c r="AE56" s="143" t="s">
        <v>360</v>
      </c>
      <c r="AF56" s="143" t="s">
        <v>360</v>
      </c>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28"/>
      <c r="BE56" s="28"/>
      <c r="BF56" s="28"/>
      <c r="BG56" s="28"/>
      <c r="BH56" s="28"/>
      <c r="BI56" s="28"/>
      <c r="BJ56" s="28"/>
      <c r="BK56" s="28"/>
      <c r="BL56" s="28"/>
      <c r="BM56" s="59"/>
    </row>
    <row r="57" spans="1:65" ht="48" customHeight="1">
      <c r="A57" s="26"/>
      <c r="B57" s="14"/>
      <c r="C57" s="169" t="s">
        <v>437</v>
      </c>
      <c r="D57" s="169"/>
      <c r="E57" s="169"/>
      <c r="F57" s="67"/>
      <c r="G57" s="13">
        <v>0</v>
      </c>
      <c r="H57" s="13"/>
      <c r="I57" s="24"/>
      <c r="J57" s="119"/>
      <c r="K57" s="119"/>
      <c r="L57" s="85"/>
      <c r="M57" s="85"/>
      <c r="N57" s="85"/>
      <c r="O57" s="23" t="e">
        <f>O58+O60+O61+O63+O65</f>
        <v>#REF!</v>
      </c>
      <c r="P57" s="13" t="e">
        <f>P58+P60+P61+P63+P65</f>
        <v>#REF!</v>
      </c>
      <c r="Q57" s="88" t="s">
        <v>88</v>
      </c>
      <c r="R57" s="88"/>
      <c r="S57" s="88" t="s">
        <v>88</v>
      </c>
      <c r="T57" s="16" t="s">
        <v>88</v>
      </c>
      <c r="U57" s="88"/>
      <c r="V57" s="88"/>
      <c r="W57" s="88"/>
      <c r="X57" s="88"/>
      <c r="Y57" s="88"/>
      <c r="Z57" s="88"/>
      <c r="AA57" s="88"/>
      <c r="AB57" s="99"/>
      <c r="AC57" s="95"/>
      <c r="AD57" s="95"/>
      <c r="AE57" s="95"/>
      <c r="AF57" s="98"/>
      <c r="AG57" s="98"/>
      <c r="AH57" s="98"/>
      <c r="AI57" s="98"/>
      <c r="AJ57" s="98"/>
      <c r="AK57" s="98"/>
      <c r="AL57" s="98"/>
      <c r="AM57" s="137"/>
      <c r="AN57" s="137"/>
      <c r="AO57" s="137"/>
      <c r="AP57" s="137"/>
      <c r="AQ57" s="137"/>
      <c r="AR57" s="137"/>
      <c r="AS57" s="98"/>
      <c r="AT57" s="98"/>
      <c r="AU57" s="98"/>
      <c r="AV57" s="98"/>
      <c r="AW57" s="98"/>
      <c r="AX57" s="98"/>
      <c r="AY57" s="98"/>
      <c r="AZ57" s="98"/>
      <c r="BA57" s="98"/>
      <c r="BB57" s="98"/>
      <c r="BC57" s="98"/>
      <c r="BD57" s="96"/>
      <c r="BE57" s="96"/>
      <c r="BF57" s="96"/>
      <c r="BG57" s="96"/>
      <c r="BH57" s="96"/>
      <c r="BI57" s="96"/>
      <c r="BJ57" s="96"/>
      <c r="BK57" s="96"/>
      <c r="BL57" s="96"/>
      <c r="BM57" s="16"/>
    </row>
    <row r="58" spans="1:65" ht="29.25" customHeight="1">
      <c r="A58" s="26"/>
      <c r="B58" s="14"/>
      <c r="C58" s="169" t="s">
        <v>60</v>
      </c>
      <c r="D58" s="169"/>
      <c r="E58" s="169"/>
      <c r="F58" s="67"/>
      <c r="G58" s="13">
        <v>0</v>
      </c>
      <c r="H58" s="13"/>
      <c r="I58" s="24"/>
      <c r="J58" s="119"/>
      <c r="K58" s="119"/>
      <c r="L58" s="85"/>
      <c r="M58" s="85"/>
      <c r="N58" s="85"/>
      <c r="O58" s="23" t="e">
        <f>COUNTIF(#REF!,"x")</f>
        <v>#REF!</v>
      </c>
      <c r="P58" s="13" t="e">
        <f>SUM(#REF!)</f>
        <v>#REF!</v>
      </c>
      <c r="Q58" s="88" t="s">
        <v>88</v>
      </c>
      <c r="R58" s="88"/>
      <c r="S58" s="88" t="s">
        <v>88</v>
      </c>
      <c r="T58" s="16" t="s">
        <v>88</v>
      </c>
      <c r="U58" s="88"/>
      <c r="V58" s="88"/>
      <c r="W58" s="88"/>
      <c r="X58" s="88"/>
      <c r="Y58" s="88"/>
      <c r="Z58" s="88"/>
      <c r="AA58" s="88"/>
      <c r="AB58" s="99"/>
      <c r="AC58" s="95"/>
      <c r="AD58" s="95"/>
      <c r="AE58" s="95"/>
      <c r="AF58" s="98"/>
      <c r="AG58" s="98"/>
      <c r="AH58" s="98"/>
      <c r="AI58" s="98"/>
      <c r="AJ58" s="98"/>
      <c r="AK58" s="98"/>
      <c r="AL58" s="98"/>
      <c r="AM58" s="137"/>
      <c r="AN58" s="137"/>
      <c r="AO58" s="137"/>
      <c r="AP58" s="137"/>
      <c r="AQ58" s="137"/>
      <c r="AR58" s="137"/>
      <c r="AS58" s="98"/>
      <c r="AT58" s="98"/>
      <c r="AU58" s="98"/>
      <c r="AV58" s="98"/>
      <c r="AW58" s="98"/>
      <c r="AX58" s="98"/>
      <c r="AY58" s="98"/>
      <c r="AZ58" s="98"/>
      <c r="BA58" s="98"/>
      <c r="BB58" s="98"/>
      <c r="BC58" s="98"/>
      <c r="BD58" s="96"/>
      <c r="BE58" s="96"/>
      <c r="BF58" s="96"/>
      <c r="BG58" s="96"/>
      <c r="BH58" s="96"/>
      <c r="BI58" s="96"/>
      <c r="BJ58" s="96"/>
      <c r="BK58" s="96"/>
      <c r="BL58" s="96"/>
      <c r="BM58" s="16"/>
    </row>
    <row r="59" spans="1:65" ht="107.25" customHeight="1">
      <c r="A59" s="261"/>
      <c r="B59" s="59">
        <v>90</v>
      </c>
      <c r="C59" s="17" t="s">
        <v>135</v>
      </c>
      <c r="D59" s="160" t="s">
        <v>2</v>
      </c>
      <c r="E59" s="17" t="s">
        <v>136</v>
      </c>
      <c r="F59" s="67" t="s">
        <v>2</v>
      </c>
      <c r="G59" s="58"/>
      <c r="H59" s="73" t="s">
        <v>136</v>
      </c>
      <c r="I59" s="40" t="s">
        <v>268</v>
      </c>
      <c r="J59" s="61"/>
      <c r="K59" s="28" t="s">
        <v>235</v>
      </c>
      <c r="L59" s="28" t="s">
        <v>236</v>
      </c>
      <c r="M59" s="27" t="s">
        <v>310</v>
      </c>
      <c r="N59" s="77" t="s">
        <v>238</v>
      </c>
      <c r="O59" s="239"/>
      <c r="P59" s="61"/>
      <c r="Q59" s="28"/>
      <c r="R59" s="28"/>
      <c r="S59" s="28"/>
      <c r="T59" s="28" t="s">
        <v>23</v>
      </c>
      <c r="U59" s="28"/>
      <c r="V59" s="28"/>
      <c r="W59" s="28"/>
      <c r="X59" s="28"/>
      <c r="Y59" s="28"/>
      <c r="Z59" s="28"/>
      <c r="AA59" s="28"/>
      <c r="AB59" s="107" t="s">
        <v>360</v>
      </c>
      <c r="AC59" s="143" t="s">
        <v>360</v>
      </c>
      <c r="AD59" s="143" t="s">
        <v>360</v>
      </c>
      <c r="AE59" s="143" t="s">
        <v>360</v>
      </c>
      <c r="AF59" s="143" t="s">
        <v>360</v>
      </c>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28"/>
      <c r="BE59" s="28"/>
      <c r="BF59" s="28"/>
      <c r="BG59" s="28"/>
      <c r="BH59" s="28"/>
      <c r="BI59" s="28"/>
      <c r="BJ59" s="28"/>
      <c r="BK59" s="28"/>
      <c r="BL59" s="28"/>
      <c r="BM59" s="16"/>
    </row>
    <row r="60" spans="1:65" ht="47.25" hidden="1">
      <c r="A60" s="26"/>
      <c r="B60" s="123"/>
      <c r="C60" s="169" t="s">
        <v>8</v>
      </c>
      <c r="D60" s="169"/>
      <c r="E60" s="169"/>
      <c r="F60" s="67"/>
      <c r="G60" s="13">
        <v>0</v>
      </c>
      <c r="H60" s="13"/>
      <c r="I60" s="24"/>
      <c r="J60" s="119"/>
      <c r="K60" s="119"/>
      <c r="L60" s="85"/>
      <c r="M60" s="85"/>
      <c r="N60" s="85"/>
      <c r="O60" s="23" t="e">
        <f>COUNTIF(#REF!,"x")</f>
        <v>#REF!</v>
      </c>
      <c r="P60" s="13" t="e">
        <f>SUM(#REF!)</f>
        <v>#REF!</v>
      </c>
      <c r="Q60" s="88" t="s">
        <v>88</v>
      </c>
      <c r="R60" s="88"/>
      <c r="S60" s="88" t="s">
        <v>88</v>
      </c>
      <c r="T60" s="16"/>
      <c r="U60" s="88"/>
      <c r="V60" s="88"/>
      <c r="W60" s="88"/>
      <c r="X60" s="88"/>
      <c r="Y60" s="88"/>
      <c r="Z60" s="88"/>
      <c r="AA60" s="88"/>
      <c r="AB60" s="99"/>
      <c r="AC60" s="95"/>
      <c r="AD60" s="95"/>
      <c r="AE60" s="95"/>
      <c r="AF60" s="98"/>
      <c r="AG60" s="98"/>
      <c r="AH60" s="98"/>
      <c r="AI60" s="98"/>
      <c r="AJ60" s="98"/>
      <c r="AK60" s="98"/>
      <c r="AL60" s="98"/>
      <c r="AM60" s="137"/>
      <c r="AN60" s="137"/>
      <c r="AO60" s="137"/>
      <c r="AP60" s="137"/>
      <c r="AQ60" s="137"/>
      <c r="AR60" s="137"/>
      <c r="AS60" s="98"/>
      <c r="AT60" s="98"/>
      <c r="AU60" s="98"/>
      <c r="AV60" s="98"/>
      <c r="AW60" s="98"/>
      <c r="AX60" s="98"/>
      <c r="AY60" s="98"/>
      <c r="AZ60" s="98"/>
      <c r="BA60" s="98"/>
      <c r="BB60" s="98"/>
      <c r="BC60" s="98"/>
      <c r="BD60" s="96"/>
      <c r="BE60" s="96"/>
      <c r="BF60" s="96"/>
      <c r="BG60" s="96"/>
      <c r="BH60" s="96"/>
      <c r="BI60" s="96"/>
      <c r="BJ60" s="96"/>
      <c r="BK60" s="96"/>
      <c r="BL60" s="96"/>
      <c r="BM60" s="16"/>
    </row>
    <row r="61" spans="1:65">
      <c r="A61" s="33"/>
      <c r="B61" s="14"/>
      <c r="C61" s="169" t="s">
        <v>9</v>
      </c>
      <c r="D61" s="169"/>
      <c r="E61" s="169"/>
      <c r="F61" s="67"/>
      <c r="G61" s="13">
        <v>0</v>
      </c>
      <c r="H61" s="13"/>
      <c r="I61" s="24"/>
      <c r="J61" s="119"/>
      <c r="K61" s="119"/>
      <c r="L61" s="85"/>
      <c r="M61" s="85"/>
      <c r="N61" s="85"/>
      <c r="O61" s="23" t="e">
        <f>COUNTIF(#REF!,"x")</f>
        <v>#REF!</v>
      </c>
      <c r="P61" s="13" t="e">
        <f>SUM(#REF!)</f>
        <v>#REF!</v>
      </c>
      <c r="Q61" s="88" t="s">
        <v>88</v>
      </c>
      <c r="R61" s="88"/>
      <c r="S61" s="88" t="s">
        <v>88</v>
      </c>
      <c r="T61" s="16" t="s">
        <v>88</v>
      </c>
      <c r="U61" s="28"/>
      <c r="V61" s="28"/>
      <c r="W61" s="28"/>
      <c r="X61" s="28"/>
      <c r="Y61" s="28"/>
      <c r="Z61" s="28"/>
      <c r="AA61" s="28"/>
      <c r="AB61" s="107"/>
      <c r="AC61" s="28"/>
      <c r="AD61" s="28"/>
      <c r="AE61" s="28"/>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28"/>
      <c r="BE61" s="28"/>
      <c r="BF61" s="28"/>
      <c r="BG61" s="28"/>
      <c r="BH61" s="28"/>
      <c r="BI61" s="28"/>
      <c r="BJ61" s="28"/>
      <c r="BK61" s="28"/>
      <c r="BL61" s="28"/>
      <c r="BM61" s="16"/>
    </row>
    <row r="62" spans="1:65" ht="180" customHeight="1">
      <c r="A62" s="261"/>
      <c r="B62" s="59">
        <v>93</v>
      </c>
      <c r="C62" s="17" t="s">
        <v>137</v>
      </c>
      <c r="D62" s="160" t="s">
        <v>2</v>
      </c>
      <c r="E62" s="17" t="s">
        <v>138</v>
      </c>
      <c r="F62" s="67" t="s">
        <v>2</v>
      </c>
      <c r="G62" s="58"/>
      <c r="H62" s="17" t="s">
        <v>138</v>
      </c>
      <c r="I62" s="31" t="s">
        <v>436</v>
      </c>
      <c r="J62" s="61"/>
      <c r="K62" s="28" t="s">
        <v>235</v>
      </c>
      <c r="L62" s="28" t="s">
        <v>236</v>
      </c>
      <c r="M62" s="27" t="s">
        <v>310</v>
      </c>
      <c r="N62" s="77" t="s">
        <v>238</v>
      </c>
      <c r="O62" s="239"/>
      <c r="P62" s="61"/>
      <c r="Q62" s="28"/>
      <c r="R62" s="28"/>
      <c r="S62" s="28"/>
      <c r="T62" s="28" t="s">
        <v>23</v>
      </c>
      <c r="U62" s="28"/>
      <c r="V62" s="28"/>
      <c r="W62" s="28"/>
      <c r="X62" s="28"/>
      <c r="Y62" s="28"/>
      <c r="Z62" s="28"/>
      <c r="AA62" s="28"/>
      <c r="AB62" s="107" t="s">
        <v>360</v>
      </c>
      <c r="AC62" s="143" t="s">
        <v>360</v>
      </c>
      <c r="AD62" s="143" t="s">
        <v>360</v>
      </c>
      <c r="AE62" s="143" t="s">
        <v>360</v>
      </c>
      <c r="AF62" s="143" t="s">
        <v>360</v>
      </c>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28"/>
      <c r="BE62" s="28"/>
      <c r="BF62" s="28"/>
      <c r="BG62" s="28"/>
      <c r="BH62" s="28"/>
      <c r="BI62" s="28"/>
      <c r="BJ62" s="28"/>
      <c r="BK62" s="28"/>
      <c r="BL62" s="28"/>
      <c r="BM62" s="59"/>
    </row>
    <row r="63" spans="1:65" ht="31.5">
      <c r="A63" s="26"/>
      <c r="B63" s="14"/>
      <c r="C63" s="169" t="s">
        <v>10</v>
      </c>
      <c r="D63" s="169"/>
      <c r="E63" s="169"/>
      <c r="F63" s="67"/>
      <c r="G63" s="13">
        <v>0</v>
      </c>
      <c r="H63" s="13"/>
      <c r="I63" s="24"/>
      <c r="J63" s="119"/>
      <c r="K63" s="119"/>
      <c r="L63" s="28"/>
      <c r="M63" s="27"/>
      <c r="N63" s="77"/>
      <c r="O63" s="23" t="e">
        <f>COUNTIF(#REF!,"x")</f>
        <v>#REF!</v>
      </c>
      <c r="P63" s="13" t="e">
        <f>SUM(#REF!)</f>
        <v>#REF!</v>
      </c>
      <c r="Q63" s="88" t="s">
        <v>88</v>
      </c>
      <c r="R63" s="88"/>
      <c r="S63" s="88" t="s">
        <v>88</v>
      </c>
      <c r="T63" s="16" t="s">
        <v>88</v>
      </c>
      <c r="U63" s="88"/>
      <c r="V63" s="88"/>
      <c r="W63" s="88"/>
      <c r="X63" s="88"/>
      <c r="Y63" s="88"/>
      <c r="Z63" s="88"/>
      <c r="AA63" s="88"/>
      <c r="AB63" s="99"/>
      <c r="AC63" s="95"/>
      <c r="AD63" s="95"/>
      <c r="AE63" s="95"/>
      <c r="AF63" s="98"/>
      <c r="AG63" s="98"/>
      <c r="AH63" s="98"/>
      <c r="AI63" s="98"/>
      <c r="AJ63" s="98"/>
      <c r="AK63" s="98"/>
      <c r="AL63" s="98"/>
      <c r="AM63" s="137"/>
      <c r="AN63" s="137"/>
      <c r="AO63" s="137"/>
      <c r="AP63" s="137"/>
      <c r="AQ63" s="137"/>
      <c r="AR63" s="137"/>
      <c r="AS63" s="98"/>
      <c r="AT63" s="98"/>
      <c r="AU63" s="98"/>
      <c r="AV63" s="98"/>
      <c r="AW63" s="98"/>
      <c r="AX63" s="98"/>
      <c r="AY63" s="98"/>
      <c r="AZ63" s="98"/>
      <c r="BA63" s="98"/>
      <c r="BB63" s="98"/>
      <c r="BC63" s="98"/>
      <c r="BD63" s="96"/>
      <c r="BE63" s="96"/>
      <c r="BF63" s="96"/>
      <c r="BG63" s="96"/>
      <c r="BH63" s="96"/>
      <c r="BI63" s="96"/>
      <c r="BJ63" s="96"/>
      <c r="BK63" s="96"/>
      <c r="BL63" s="96"/>
      <c r="BM63" s="16"/>
    </row>
    <row r="64" spans="1:65" ht="110.25">
      <c r="A64" s="261"/>
      <c r="B64" s="59">
        <v>94</v>
      </c>
      <c r="C64" s="17" t="s">
        <v>139</v>
      </c>
      <c r="D64" s="160" t="s">
        <v>2</v>
      </c>
      <c r="E64" s="17" t="s">
        <v>140</v>
      </c>
      <c r="F64" s="67" t="s">
        <v>2</v>
      </c>
      <c r="G64" s="58"/>
      <c r="H64" s="73" t="s">
        <v>140</v>
      </c>
      <c r="I64" s="30" t="s">
        <v>269</v>
      </c>
      <c r="J64" s="61"/>
      <c r="K64" s="28" t="s">
        <v>235</v>
      </c>
      <c r="L64" s="28" t="s">
        <v>302</v>
      </c>
      <c r="M64" s="27" t="s">
        <v>310</v>
      </c>
      <c r="N64" s="77" t="s">
        <v>238</v>
      </c>
      <c r="O64" s="239"/>
      <c r="P64" s="61"/>
      <c r="Q64" s="28"/>
      <c r="R64" s="28"/>
      <c r="S64" s="28"/>
      <c r="T64" s="28" t="s">
        <v>23</v>
      </c>
      <c r="U64" s="28"/>
      <c r="V64" s="28"/>
      <c r="W64" s="28"/>
      <c r="X64" s="28"/>
      <c r="Y64" s="28"/>
      <c r="Z64" s="28"/>
      <c r="AA64" s="28"/>
      <c r="AB64" s="107" t="s">
        <v>364</v>
      </c>
      <c r="AC64" s="28"/>
      <c r="AD64" s="28"/>
      <c r="AE64" s="28" t="s">
        <v>364</v>
      </c>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28"/>
      <c r="BE64" s="28"/>
      <c r="BF64" s="28"/>
      <c r="BG64" s="28"/>
      <c r="BH64" s="28"/>
      <c r="BI64" s="28"/>
      <c r="BJ64" s="28"/>
      <c r="BK64" s="28"/>
      <c r="BL64" s="28"/>
      <c r="BM64" s="59"/>
    </row>
    <row r="65" spans="1:65" ht="31.5">
      <c r="A65" s="26"/>
      <c r="B65" s="123"/>
      <c r="C65" s="169" t="s">
        <v>11</v>
      </c>
      <c r="D65" s="169"/>
      <c r="E65" s="169"/>
      <c r="F65" s="67"/>
      <c r="G65" s="13">
        <v>0</v>
      </c>
      <c r="H65" s="13"/>
      <c r="I65" s="24"/>
      <c r="J65" s="119"/>
      <c r="K65" s="119"/>
      <c r="L65" s="85"/>
      <c r="M65" s="85"/>
      <c r="N65" s="85"/>
      <c r="O65" s="23">
        <f>COUNTIF(O66:O66,"x")</f>
        <v>1</v>
      </c>
      <c r="P65" s="13">
        <f>SUM(P66:P66)</f>
        <v>1</v>
      </c>
      <c r="Q65" s="88" t="s">
        <v>88</v>
      </c>
      <c r="R65" s="88"/>
      <c r="S65" s="88" t="s">
        <v>88</v>
      </c>
      <c r="T65" s="16" t="s">
        <v>88</v>
      </c>
      <c r="U65" s="88"/>
      <c r="V65" s="88"/>
      <c r="W65" s="88"/>
      <c r="X65" s="88"/>
      <c r="Y65" s="88"/>
      <c r="Z65" s="88"/>
      <c r="AA65" s="88"/>
      <c r="AB65" s="99"/>
      <c r="AC65" s="95"/>
      <c r="AD65" s="95"/>
      <c r="AE65" s="95"/>
      <c r="AF65" s="98"/>
      <c r="AG65" s="98"/>
      <c r="AH65" s="98"/>
      <c r="AI65" s="98"/>
      <c r="AJ65" s="98"/>
      <c r="AK65" s="98"/>
      <c r="AL65" s="98"/>
      <c r="AM65" s="137"/>
      <c r="AN65" s="137"/>
      <c r="AO65" s="137"/>
      <c r="AP65" s="137"/>
      <c r="AQ65" s="137"/>
      <c r="AR65" s="137"/>
      <c r="AS65" s="98"/>
      <c r="AT65" s="98"/>
      <c r="AU65" s="98"/>
      <c r="AV65" s="98"/>
      <c r="AW65" s="98"/>
      <c r="AX65" s="98"/>
      <c r="AY65" s="98"/>
      <c r="AZ65" s="98"/>
      <c r="BA65" s="98"/>
      <c r="BB65" s="98"/>
      <c r="BC65" s="98"/>
      <c r="BD65" s="96"/>
      <c r="BE65" s="96"/>
      <c r="BF65" s="96"/>
      <c r="BG65" s="96"/>
      <c r="BH65" s="96"/>
      <c r="BI65" s="96"/>
      <c r="BJ65" s="96"/>
      <c r="BK65" s="96"/>
      <c r="BL65" s="96"/>
      <c r="BM65" s="16"/>
    </row>
    <row r="66" spans="1:65" ht="64.5" customHeight="1">
      <c r="A66" s="308">
        <v>285</v>
      </c>
      <c r="B66" s="41">
        <v>95</v>
      </c>
      <c r="C66" s="17" t="s">
        <v>270</v>
      </c>
      <c r="D66" s="160" t="s">
        <v>2</v>
      </c>
      <c r="E66" s="17" t="s">
        <v>141</v>
      </c>
      <c r="F66" s="67" t="s">
        <v>2</v>
      </c>
      <c r="G66" s="15"/>
      <c r="H66" s="73" t="s">
        <v>141</v>
      </c>
      <c r="I66" s="40" t="s">
        <v>271</v>
      </c>
      <c r="J66" s="43" t="s">
        <v>203</v>
      </c>
      <c r="K66" s="28" t="s">
        <v>235</v>
      </c>
      <c r="L66" s="28" t="s">
        <v>236</v>
      </c>
      <c r="M66" s="27" t="s">
        <v>310</v>
      </c>
      <c r="N66" s="77" t="s">
        <v>238</v>
      </c>
      <c r="O66" s="314" t="s">
        <v>23</v>
      </c>
      <c r="P66" s="43">
        <v>1</v>
      </c>
      <c r="Q66" s="28"/>
      <c r="R66" s="28"/>
      <c r="S66" s="28"/>
      <c r="T66" s="28" t="s">
        <v>23</v>
      </c>
      <c r="U66" s="28"/>
      <c r="V66" s="28"/>
      <c r="W66" s="28"/>
      <c r="X66" s="28"/>
      <c r="Y66" s="28"/>
      <c r="Z66" s="28"/>
      <c r="AA66" s="28"/>
      <c r="AB66" s="107" t="s">
        <v>360</v>
      </c>
      <c r="AC66" s="143" t="s">
        <v>360</v>
      </c>
      <c r="AD66" s="143" t="s">
        <v>360</v>
      </c>
      <c r="AE66" s="143" t="s">
        <v>360</v>
      </c>
      <c r="AF66" s="143" t="s">
        <v>360</v>
      </c>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28"/>
      <c r="BE66" s="28"/>
      <c r="BF66" s="28"/>
      <c r="BG66" s="28"/>
      <c r="BH66" s="28"/>
      <c r="BI66" s="28"/>
      <c r="BJ66" s="28"/>
      <c r="BK66" s="28"/>
      <c r="BL66" s="28"/>
      <c r="BM66" s="16"/>
    </row>
    <row r="67" spans="1:65" hidden="1">
      <c r="A67" s="26"/>
      <c r="B67" s="14"/>
      <c r="C67" s="169" t="s">
        <v>25</v>
      </c>
      <c r="D67" s="169"/>
      <c r="E67" s="169"/>
      <c r="F67" s="67"/>
      <c r="G67" s="13">
        <v>0</v>
      </c>
      <c r="H67" s="13"/>
      <c r="I67" s="24"/>
      <c r="J67" s="119"/>
      <c r="K67" s="119"/>
      <c r="L67" s="85"/>
      <c r="M67" s="85"/>
      <c r="N67" s="85"/>
      <c r="O67" s="21">
        <v>0</v>
      </c>
      <c r="P67" s="13">
        <f ca="1">SUM(P67:P67)</f>
        <v>0</v>
      </c>
      <c r="Q67" s="88" t="s">
        <v>88</v>
      </c>
      <c r="R67" s="88"/>
      <c r="S67" s="88" t="s">
        <v>88</v>
      </c>
      <c r="T67" s="16"/>
      <c r="U67" s="88"/>
      <c r="V67" s="88"/>
      <c r="W67" s="88"/>
      <c r="X67" s="88"/>
      <c r="Y67" s="88"/>
      <c r="Z67" s="88"/>
      <c r="AA67" s="88"/>
      <c r="AB67" s="99"/>
      <c r="AC67" s="95"/>
      <c r="AD67" s="95"/>
      <c r="AE67" s="95"/>
      <c r="AF67" s="98"/>
      <c r="AG67" s="98"/>
      <c r="AH67" s="98"/>
      <c r="AI67" s="98"/>
      <c r="AJ67" s="98"/>
      <c r="AK67" s="98"/>
      <c r="AL67" s="98"/>
      <c r="AM67" s="137"/>
      <c r="AN67" s="137"/>
      <c r="AO67" s="137"/>
      <c r="AP67" s="137"/>
      <c r="AQ67" s="137"/>
      <c r="AR67" s="137"/>
      <c r="AS67" s="98"/>
      <c r="AT67" s="98"/>
      <c r="AU67" s="98"/>
      <c r="AV67" s="98"/>
      <c r="AW67" s="98"/>
      <c r="AX67" s="98"/>
      <c r="AY67" s="98"/>
      <c r="AZ67" s="98"/>
      <c r="BA67" s="98"/>
      <c r="BB67" s="98"/>
      <c r="BC67" s="98"/>
      <c r="BD67" s="96"/>
      <c r="BE67" s="96"/>
      <c r="BF67" s="96"/>
      <c r="BG67" s="96"/>
      <c r="BH67" s="96"/>
      <c r="BI67" s="96"/>
      <c r="BJ67" s="96"/>
      <c r="BK67" s="96"/>
      <c r="BL67" s="96"/>
      <c r="BM67" s="16"/>
    </row>
    <row r="68" spans="1:65" ht="69.75" customHeight="1">
      <c r="A68" s="26"/>
      <c r="B68" s="14"/>
      <c r="C68" s="169" t="s">
        <v>12</v>
      </c>
      <c r="D68" s="169"/>
      <c r="E68" s="169"/>
      <c r="F68" s="67"/>
      <c r="G68" s="13">
        <v>1</v>
      </c>
      <c r="H68" s="13"/>
      <c r="I68" s="24"/>
      <c r="J68" s="119"/>
      <c r="K68" s="119"/>
      <c r="L68" s="85"/>
      <c r="M68" s="85"/>
      <c r="N68" s="85"/>
      <c r="O68" s="23" t="e">
        <f>O69+O74+O75+O76+O77+O78</f>
        <v>#REF!</v>
      </c>
      <c r="P68" s="13" t="e">
        <f>P69+P74+P75+P76+P77+P78</f>
        <v>#REF!</v>
      </c>
      <c r="Q68" s="88" t="s">
        <v>88</v>
      </c>
      <c r="R68" s="88"/>
      <c r="S68" s="88" t="s">
        <v>88</v>
      </c>
      <c r="T68" s="16" t="s">
        <v>88</v>
      </c>
      <c r="U68" s="88"/>
      <c r="V68" s="88"/>
      <c r="W68" s="88"/>
      <c r="X68" s="88"/>
      <c r="Y68" s="88"/>
      <c r="Z68" s="88"/>
      <c r="AA68" s="88"/>
      <c r="AB68" s="99"/>
      <c r="AC68" s="95"/>
      <c r="AD68" s="95"/>
      <c r="AE68" s="95"/>
      <c r="AF68" s="98"/>
      <c r="AG68" s="98"/>
      <c r="AH68" s="98"/>
      <c r="AI68" s="98"/>
      <c r="AJ68" s="98"/>
      <c r="AK68" s="98"/>
      <c r="AL68" s="98"/>
      <c r="AM68" s="137"/>
      <c r="AN68" s="137"/>
      <c r="AO68" s="137"/>
      <c r="AP68" s="137"/>
      <c r="AQ68" s="137"/>
      <c r="AR68" s="137"/>
      <c r="AS68" s="98"/>
      <c r="AT68" s="98"/>
      <c r="AU68" s="98"/>
      <c r="AV68" s="98"/>
      <c r="AW68" s="98"/>
      <c r="AX68" s="98"/>
      <c r="AY68" s="98"/>
      <c r="AZ68" s="98"/>
      <c r="BA68" s="98"/>
      <c r="BB68" s="98"/>
      <c r="BC68" s="98"/>
      <c r="BD68" s="96"/>
      <c r="BE68" s="96"/>
      <c r="BF68" s="96"/>
      <c r="BG68" s="96"/>
      <c r="BH68" s="96"/>
      <c r="BI68" s="96"/>
      <c r="BJ68" s="96"/>
      <c r="BK68" s="96"/>
      <c r="BL68" s="96"/>
      <c r="BM68" s="16"/>
    </row>
    <row r="69" spans="1:65" ht="74.25" customHeight="1">
      <c r="A69" s="26"/>
      <c r="B69" s="14"/>
      <c r="C69" s="169" t="s">
        <v>61</v>
      </c>
      <c r="D69" s="169"/>
      <c r="E69" s="169"/>
      <c r="F69" s="67"/>
      <c r="G69" s="13">
        <v>0</v>
      </c>
      <c r="H69" s="13"/>
      <c r="I69" s="24"/>
      <c r="J69" s="119"/>
      <c r="K69" s="119"/>
      <c r="L69" s="85"/>
      <c r="M69" s="85"/>
      <c r="N69" s="85"/>
      <c r="O69" s="23">
        <f>COUNTIF(O70:O71,"x")</f>
        <v>2</v>
      </c>
      <c r="P69" s="13">
        <f>SUM(P70:P71)</f>
        <v>2</v>
      </c>
      <c r="Q69" s="88" t="s">
        <v>88</v>
      </c>
      <c r="R69" s="88"/>
      <c r="S69" s="88" t="s">
        <v>88</v>
      </c>
      <c r="T69" s="16" t="s">
        <v>88</v>
      </c>
      <c r="U69" s="88"/>
      <c r="V69" s="88"/>
      <c r="W69" s="88"/>
      <c r="X69" s="88"/>
      <c r="Y69" s="88"/>
      <c r="Z69" s="88"/>
      <c r="AA69" s="88"/>
      <c r="AB69" s="99"/>
      <c r="AC69" s="95"/>
      <c r="AD69" s="95"/>
      <c r="AE69" s="95"/>
      <c r="AF69" s="98"/>
      <c r="AG69" s="98"/>
      <c r="AH69" s="98"/>
      <c r="AI69" s="98"/>
      <c r="AJ69" s="98"/>
      <c r="AK69" s="98"/>
      <c r="AL69" s="98"/>
      <c r="AM69" s="137"/>
      <c r="AN69" s="137"/>
      <c r="AO69" s="137"/>
      <c r="AP69" s="137"/>
      <c r="AQ69" s="137"/>
      <c r="AR69" s="137"/>
      <c r="AS69" s="98"/>
      <c r="AT69" s="98"/>
      <c r="AU69" s="98"/>
      <c r="AV69" s="98"/>
      <c r="AW69" s="98"/>
      <c r="AX69" s="98"/>
      <c r="AY69" s="98"/>
      <c r="AZ69" s="98"/>
      <c r="BA69" s="98"/>
      <c r="BB69" s="98"/>
      <c r="BC69" s="98"/>
      <c r="BD69" s="96"/>
      <c r="BE69" s="96"/>
      <c r="BF69" s="96"/>
      <c r="BG69" s="96"/>
      <c r="BH69" s="96"/>
      <c r="BI69" s="96"/>
      <c r="BJ69" s="96"/>
      <c r="BK69" s="96"/>
      <c r="BL69" s="96"/>
      <c r="BM69" s="16"/>
    </row>
    <row r="70" spans="1:65" ht="198" customHeight="1">
      <c r="A70" s="79">
        <v>292</v>
      </c>
      <c r="B70" s="41">
        <v>97</v>
      </c>
      <c r="C70" s="17" t="s">
        <v>142</v>
      </c>
      <c r="D70" s="160" t="s">
        <v>0</v>
      </c>
      <c r="E70" s="17" t="s">
        <v>143</v>
      </c>
      <c r="F70" s="67" t="s">
        <v>2</v>
      </c>
      <c r="G70" s="15"/>
      <c r="H70" s="73" t="s">
        <v>143</v>
      </c>
      <c r="I70" s="30" t="s">
        <v>272</v>
      </c>
      <c r="J70" s="43" t="s">
        <v>204</v>
      </c>
      <c r="K70" s="28" t="s">
        <v>235</v>
      </c>
      <c r="L70" s="28" t="s">
        <v>302</v>
      </c>
      <c r="M70" s="27" t="s">
        <v>310</v>
      </c>
      <c r="N70" s="77" t="s">
        <v>238</v>
      </c>
      <c r="O70" s="85" t="s">
        <v>23</v>
      </c>
      <c r="P70" s="43">
        <v>1</v>
      </c>
      <c r="Q70" s="28"/>
      <c r="R70" s="28"/>
      <c r="S70" s="28"/>
      <c r="T70" s="28" t="s">
        <v>23</v>
      </c>
      <c r="U70" s="79"/>
      <c r="V70" s="79"/>
      <c r="W70" s="28"/>
      <c r="X70" s="28"/>
      <c r="Y70" s="28"/>
      <c r="Z70" s="28"/>
      <c r="AA70" s="28"/>
      <c r="AB70" s="107" t="s">
        <v>359</v>
      </c>
      <c r="AC70" s="28"/>
      <c r="AD70" s="28"/>
      <c r="AE70" s="28"/>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28"/>
      <c r="BE70" s="28"/>
      <c r="BF70" s="28"/>
      <c r="BG70" s="28"/>
      <c r="BH70" s="28"/>
      <c r="BI70" s="28"/>
      <c r="BJ70" s="28"/>
      <c r="BK70" s="28"/>
      <c r="BL70" s="28"/>
      <c r="BM70" s="18"/>
    </row>
    <row r="71" spans="1:65" ht="186.75" customHeight="1">
      <c r="A71" s="79">
        <v>308</v>
      </c>
      <c r="B71" s="41">
        <v>101</v>
      </c>
      <c r="C71" s="17" t="s">
        <v>144</v>
      </c>
      <c r="D71" s="160" t="s">
        <v>0</v>
      </c>
      <c r="E71" s="17" t="s">
        <v>145</v>
      </c>
      <c r="F71" s="67" t="s">
        <v>0</v>
      </c>
      <c r="G71" s="15"/>
      <c r="H71" s="73" t="s">
        <v>145</v>
      </c>
      <c r="I71" s="30" t="s">
        <v>273</v>
      </c>
      <c r="J71" s="43"/>
      <c r="K71" s="28" t="s">
        <v>235</v>
      </c>
      <c r="L71" s="28" t="s">
        <v>302</v>
      </c>
      <c r="M71" s="27" t="s">
        <v>310</v>
      </c>
      <c r="N71" s="77" t="s">
        <v>238</v>
      </c>
      <c r="O71" s="85" t="s">
        <v>23</v>
      </c>
      <c r="P71" s="43">
        <v>1</v>
      </c>
      <c r="Q71" s="28"/>
      <c r="R71" s="28"/>
      <c r="S71" s="28"/>
      <c r="T71" s="28" t="s">
        <v>23</v>
      </c>
      <c r="U71" s="79"/>
      <c r="V71" s="79"/>
      <c r="W71" s="28"/>
      <c r="X71" s="28"/>
      <c r="Y71" s="28"/>
      <c r="Z71" s="28"/>
      <c r="AA71" s="28"/>
      <c r="AB71" s="107"/>
      <c r="AC71" s="28"/>
      <c r="AD71" s="28"/>
      <c r="AE71" s="28" t="s">
        <v>359</v>
      </c>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28"/>
      <c r="BE71" s="28"/>
      <c r="BF71" s="28"/>
      <c r="BG71" s="28"/>
      <c r="BH71" s="28"/>
      <c r="BI71" s="28"/>
      <c r="BJ71" s="28"/>
      <c r="BK71" s="28"/>
      <c r="BL71" s="28"/>
      <c r="BM71" s="18"/>
    </row>
    <row r="72" spans="1:65" s="144" customFormat="1" ht="90.75" customHeight="1">
      <c r="A72" s="184"/>
      <c r="B72" s="218">
        <v>104</v>
      </c>
      <c r="C72" s="214" t="s">
        <v>146</v>
      </c>
      <c r="D72" s="214" t="s">
        <v>0</v>
      </c>
      <c r="E72" s="17"/>
      <c r="F72" s="190"/>
      <c r="G72" s="190"/>
      <c r="H72" s="214" t="s">
        <v>147</v>
      </c>
      <c r="I72" s="30" t="s">
        <v>429</v>
      </c>
      <c r="J72" s="176"/>
      <c r="K72" s="28" t="s">
        <v>235</v>
      </c>
      <c r="L72" s="28" t="s">
        <v>302</v>
      </c>
      <c r="M72" s="27"/>
      <c r="N72" s="77"/>
      <c r="O72" s="176"/>
      <c r="P72" s="176"/>
      <c r="Q72" s="28"/>
      <c r="R72" s="28"/>
      <c r="S72" s="28"/>
      <c r="T72" s="28" t="s">
        <v>23</v>
      </c>
      <c r="U72" s="184"/>
      <c r="V72" s="184"/>
      <c r="W72" s="28"/>
      <c r="X72" s="28"/>
      <c r="Y72" s="28"/>
      <c r="Z72" s="28"/>
      <c r="AA72" s="28"/>
      <c r="AB72" s="143"/>
      <c r="AC72" s="28"/>
      <c r="AD72" s="28" t="s">
        <v>359</v>
      </c>
      <c r="AE72" s="28"/>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28"/>
      <c r="BE72" s="28"/>
      <c r="BF72" s="28"/>
      <c r="BG72" s="28"/>
      <c r="BH72" s="28"/>
      <c r="BI72" s="28"/>
      <c r="BJ72" s="28"/>
      <c r="BK72" s="28"/>
      <c r="BL72" s="28"/>
      <c r="BM72" s="18"/>
    </row>
    <row r="73" spans="1:65" s="144" customFormat="1" ht="90.75" customHeight="1">
      <c r="A73" s="184"/>
      <c r="B73" s="219"/>
      <c r="C73" s="215"/>
      <c r="D73" s="215"/>
      <c r="E73" s="17" t="s">
        <v>147</v>
      </c>
      <c r="F73" s="190" t="s">
        <v>2</v>
      </c>
      <c r="G73" s="190"/>
      <c r="H73" s="215"/>
      <c r="I73" s="17" t="s">
        <v>428</v>
      </c>
      <c r="J73" s="176"/>
      <c r="K73" s="28" t="s">
        <v>235</v>
      </c>
      <c r="L73" s="28" t="s">
        <v>302</v>
      </c>
      <c r="M73" s="27"/>
      <c r="N73" s="77"/>
      <c r="O73" s="176"/>
      <c r="P73" s="176"/>
      <c r="Q73" s="28"/>
      <c r="R73" s="28"/>
      <c r="S73" s="28"/>
      <c r="T73" s="28" t="s">
        <v>23</v>
      </c>
      <c r="U73" s="184"/>
      <c r="V73" s="184"/>
      <c r="W73" s="28"/>
      <c r="X73" s="28"/>
      <c r="Y73" s="28"/>
      <c r="Z73" s="28"/>
      <c r="AA73" s="28"/>
      <c r="AB73" s="143"/>
      <c r="AC73" s="28"/>
      <c r="AD73" s="28"/>
      <c r="AE73" s="28"/>
      <c r="AF73" s="142" t="s">
        <v>359</v>
      </c>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28"/>
      <c r="BE73" s="28"/>
      <c r="BF73" s="28"/>
      <c r="BG73" s="28"/>
      <c r="BH73" s="28"/>
      <c r="BI73" s="28"/>
      <c r="BJ73" s="28"/>
      <c r="BK73" s="28"/>
      <c r="BL73" s="28"/>
      <c r="BM73" s="18"/>
    </row>
    <row r="74" spans="1:65" ht="31.5" hidden="1">
      <c r="A74" s="26"/>
      <c r="B74" s="14"/>
      <c r="C74" s="169" t="s">
        <v>33</v>
      </c>
      <c r="D74" s="169"/>
      <c r="E74" s="169"/>
      <c r="F74" s="67"/>
      <c r="G74" s="13">
        <v>0</v>
      </c>
      <c r="H74" s="13"/>
      <c r="I74" s="121"/>
      <c r="J74" s="119"/>
      <c r="K74" s="119"/>
      <c r="L74" s="85"/>
      <c r="M74" s="85"/>
      <c r="N74" s="85"/>
      <c r="O74" s="23" t="e">
        <f>COUNTIF(#REF!,"x")</f>
        <v>#REF!</v>
      </c>
      <c r="P74" s="13" t="e">
        <f>SUM(#REF!)</f>
        <v>#REF!</v>
      </c>
      <c r="Q74" s="88" t="s">
        <v>88</v>
      </c>
      <c r="R74" s="88"/>
      <c r="S74" s="88" t="s">
        <v>88</v>
      </c>
      <c r="T74" s="16"/>
      <c r="U74" s="88"/>
      <c r="V74" s="88"/>
      <c r="W74" s="88"/>
      <c r="X74" s="88"/>
      <c r="Y74" s="88"/>
      <c r="Z74" s="88"/>
      <c r="AA74" s="88"/>
      <c r="AB74" s="99"/>
      <c r="AC74" s="95"/>
      <c r="AD74" s="95"/>
      <c r="AE74" s="95"/>
      <c r="AF74" s="98"/>
      <c r="AG74" s="98"/>
      <c r="AH74" s="98"/>
      <c r="AI74" s="98"/>
      <c r="AJ74" s="98"/>
      <c r="AK74" s="98"/>
      <c r="AL74" s="98"/>
      <c r="AM74" s="137"/>
      <c r="AN74" s="137"/>
      <c r="AO74" s="137"/>
      <c r="AP74" s="137"/>
      <c r="AQ74" s="137"/>
      <c r="AR74" s="137"/>
      <c r="AS74" s="98"/>
      <c r="AT74" s="98"/>
      <c r="AU74" s="98"/>
      <c r="AV74" s="98"/>
      <c r="AW74" s="98"/>
      <c r="AX74" s="98"/>
      <c r="AY74" s="98"/>
      <c r="AZ74" s="98"/>
      <c r="BA74" s="98"/>
      <c r="BB74" s="98"/>
      <c r="BC74" s="98"/>
      <c r="BD74" s="96"/>
      <c r="BE74" s="96"/>
      <c r="BF74" s="96"/>
      <c r="BG74" s="96"/>
      <c r="BH74" s="96"/>
      <c r="BI74" s="96"/>
      <c r="BJ74" s="96"/>
      <c r="BK74" s="96"/>
      <c r="BL74" s="96"/>
      <c r="BM74" s="16"/>
    </row>
    <row r="75" spans="1:65" ht="31.5" hidden="1">
      <c r="A75" s="33"/>
      <c r="B75" s="14"/>
      <c r="C75" s="169" t="s">
        <v>34</v>
      </c>
      <c r="D75" s="169"/>
      <c r="E75" s="169"/>
      <c r="F75" s="67"/>
      <c r="G75" s="13">
        <v>0</v>
      </c>
      <c r="H75" s="13"/>
      <c r="I75" s="121"/>
      <c r="J75" s="119"/>
      <c r="K75" s="119"/>
      <c r="L75" s="85"/>
      <c r="M75" s="85"/>
      <c r="N75" s="85"/>
      <c r="O75" s="23" t="e">
        <f>COUNTIF(#REF!,"x")</f>
        <v>#REF!</v>
      </c>
      <c r="P75" s="13" t="e">
        <f>SUM(#REF!)</f>
        <v>#REF!</v>
      </c>
      <c r="Q75" s="88" t="s">
        <v>88</v>
      </c>
      <c r="R75" s="88"/>
      <c r="S75" s="88" t="s">
        <v>88</v>
      </c>
      <c r="T75" s="16"/>
      <c r="U75" s="88"/>
      <c r="V75" s="88"/>
      <c r="W75" s="88"/>
      <c r="X75" s="88"/>
      <c r="Y75" s="88"/>
      <c r="Z75" s="88"/>
      <c r="AA75" s="88"/>
      <c r="AB75" s="99"/>
      <c r="AC75" s="95"/>
      <c r="AD75" s="95"/>
      <c r="AE75" s="95"/>
      <c r="AF75" s="98"/>
      <c r="AG75" s="98"/>
      <c r="AH75" s="98"/>
      <c r="AI75" s="98"/>
      <c r="AJ75" s="98"/>
      <c r="AK75" s="98"/>
      <c r="AL75" s="98"/>
      <c r="AM75" s="137"/>
      <c r="AN75" s="137"/>
      <c r="AO75" s="137"/>
      <c r="AP75" s="137"/>
      <c r="AQ75" s="137"/>
      <c r="AR75" s="137"/>
      <c r="AS75" s="98"/>
      <c r="AT75" s="98"/>
      <c r="AU75" s="98"/>
      <c r="AV75" s="98"/>
      <c r="AW75" s="98"/>
      <c r="AX75" s="98"/>
      <c r="AY75" s="98"/>
      <c r="AZ75" s="98"/>
      <c r="BA75" s="98"/>
      <c r="BB75" s="98"/>
      <c r="BC75" s="98"/>
      <c r="BD75" s="96"/>
      <c r="BE75" s="96"/>
      <c r="BF75" s="96"/>
      <c r="BG75" s="96"/>
      <c r="BH75" s="96"/>
      <c r="BI75" s="96"/>
      <c r="BJ75" s="96"/>
      <c r="BK75" s="96"/>
      <c r="BL75" s="96"/>
      <c r="BM75" s="16"/>
    </row>
    <row r="76" spans="1:65" ht="31.5" hidden="1">
      <c r="A76" s="33"/>
      <c r="B76" s="14"/>
      <c r="C76" s="169" t="s">
        <v>36</v>
      </c>
      <c r="D76" s="169"/>
      <c r="E76" s="169"/>
      <c r="F76" s="67"/>
      <c r="G76" s="21">
        <v>0</v>
      </c>
      <c r="H76" s="61"/>
      <c r="I76" s="42"/>
      <c r="J76" s="43"/>
      <c r="K76" s="85"/>
      <c r="L76" s="85"/>
      <c r="M76" s="85"/>
      <c r="N76" s="85"/>
      <c r="O76" s="23" t="e">
        <f>COUNTIF(#REF!,"x")</f>
        <v>#REF!</v>
      </c>
      <c r="P76" s="13" t="e">
        <f>SUM(#REF!)</f>
        <v>#REF!</v>
      </c>
      <c r="Q76" s="88"/>
      <c r="R76" s="88"/>
      <c r="S76" s="88" t="s">
        <v>88</v>
      </c>
      <c r="T76" s="16"/>
      <c r="U76" s="88"/>
      <c r="V76" s="88"/>
      <c r="W76" s="88"/>
      <c r="X76" s="88"/>
      <c r="Y76" s="88"/>
      <c r="Z76" s="88"/>
      <c r="AA76" s="88"/>
      <c r="AB76" s="99"/>
      <c r="AC76" s="95"/>
      <c r="AD76" s="95"/>
      <c r="AE76" s="95"/>
      <c r="AF76" s="98"/>
      <c r="AG76" s="98"/>
      <c r="AH76" s="98"/>
      <c r="AI76" s="98"/>
      <c r="AJ76" s="98"/>
      <c r="AK76" s="98"/>
      <c r="AL76" s="98"/>
      <c r="AM76" s="137"/>
      <c r="AN76" s="137"/>
      <c r="AO76" s="137"/>
      <c r="AP76" s="137"/>
      <c r="AQ76" s="137"/>
      <c r="AR76" s="137"/>
      <c r="AS76" s="98"/>
      <c r="AT76" s="98"/>
      <c r="AU76" s="98"/>
      <c r="AV76" s="98"/>
      <c r="AW76" s="98"/>
      <c r="AX76" s="98"/>
      <c r="AY76" s="98"/>
      <c r="AZ76" s="98"/>
      <c r="BA76" s="98"/>
      <c r="BB76" s="98"/>
      <c r="BC76" s="98"/>
      <c r="BD76" s="96"/>
      <c r="BE76" s="96"/>
      <c r="BF76" s="96"/>
      <c r="BG76" s="96"/>
      <c r="BH76" s="96"/>
      <c r="BI76" s="96"/>
      <c r="BJ76" s="96"/>
      <c r="BK76" s="96"/>
      <c r="BL76" s="96"/>
      <c r="BM76" s="16"/>
    </row>
    <row r="77" spans="1:65" hidden="1">
      <c r="A77" s="26"/>
      <c r="B77" s="123"/>
      <c r="C77" s="169" t="s">
        <v>62</v>
      </c>
      <c r="D77" s="180"/>
      <c r="E77" s="169"/>
      <c r="F77" s="67"/>
      <c r="G77" s="119">
        <v>0</v>
      </c>
      <c r="H77" s="119"/>
      <c r="I77" s="18"/>
      <c r="J77" s="119"/>
      <c r="K77" s="119"/>
      <c r="L77" s="85"/>
      <c r="M77" s="85"/>
      <c r="N77" s="85"/>
      <c r="O77" s="23" t="e">
        <f>COUNTIF(#REF!,"x")</f>
        <v>#REF!</v>
      </c>
      <c r="P77" s="13" t="e">
        <f>SUM(#REF!)</f>
        <v>#REF!</v>
      </c>
      <c r="Q77" s="88" t="s">
        <v>88</v>
      </c>
      <c r="R77" s="88" t="s">
        <v>88</v>
      </c>
      <c r="S77" s="88" t="s">
        <v>88</v>
      </c>
      <c r="T77" s="16"/>
      <c r="U77" s="88" t="s">
        <v>88</v>
      </c>
      <c r="V77" s="88"/>
      <c r="W77" s="88" t="s">
        <v>88</v>
      </c>
      <c r="X77" s="88" t="s">
        <v>88</v>
      </c>
      <c r="Y77" s="88" t="s">
        <v>88</v>
      </c>
      <c r="Z77" s="88"/>
      <c r="AA77" s="88" t="s">
        <v>88</v>
      </c>
      <c r="AB77" s="99"/>
      <c r="AC77" s="95"/>
      <c r="AD77" s="95"/>
      <c r="AE77" s="95"/>
      <c r="AF77" s="98"/>
      <c r="AG77" s="98"/>
      <c r="AH77" s="98"/>
      <c r="AI77" s="98"/>
      <c r="AJ77" s="98"/>
      <c r="AK77" s="98"/>
      <c r="AL77" s="98"/>
      <c r="AM77" s="137"/>
      <c r="AN77" s="137"/>
      <c r="AO77" s="137"/>
      <c r="AP77" s="137"/>
      <c r="AQ77" s="137"/>
      <c r="AR77" s="137"/>
      <c r="AS77" s="98"/>
      <c r="AT77" s="98"/>
      <c r="AU77" s="98"/>
      <c r="AV77" s="98"/>
      <c r="AW77" s="98"/>
      <c r="AX77" s="98"/>
      <c r="AY77" s="98"/>
      <c r="AZ77" s="98"/>
      <c r="BA77" s="98"/>
      <c r="BB77" s="98"/>
      <c r="BC77" s="98"/>
      <c r="BD77" s="96"/>
      <c r="BE77" s="96"/>
      <c r="BF77" s="96"/>
      <c r="BG77" s="96"/>
      <c r="BH77" s="96"/>
      <c r="BI77" s="96"/>
      <c r="BJ77" s="96"/>
      <c r="BK77" s="96"/>
      <c r="BL77" s="96"/>
      <c r="BM77" s="16"/>
    </row>
    <row r="78" spans="1:65" ht="63" hidden="1">
      <c r="A78" s="33"/>
      <c r="B78" s="14"/>
      <c r="C78" s="169" t="s">
        <v>35</v>
      </c>
      <c r="D78" s="180"/>
      <c r="E78" s="169"/>
      <c r="F78" s="67"/>
      <c r="G78" s="13">
        <v>1</v>
      </c>
      <c r="H78" s="13"/>
      <c r="I78" s="18"/>
      <c r="J78" s="119"/>
      <c r="K78" s="119"/>
      <c r="L78" s="85"/>
      <c r="M78" s="85"/>
      <c r="N78" s="85"/>
      <c r="O78" s="23" t="e">
        <f>COUNTIF(#REF!,"x")</f>
        <v>#REF!</v>
      </c>
      <c r="P78" s="13" t="e">
        <f>SUM(#REF!)</f>
        <v>#REF!</v>
      </c>
      <c r="Q78" s="88" t="s">
        <v>88</v>
      </c>
      <c r="R78" s="88" t="s">
        <v>88</v>
      </c>
      <c r="S78" s="88" t="s">
        <v>88</v>
      </c>
      <c r="T78" s="16"/>
      <c r="U78" s="88" t="s">
        <v>88</v>
      </c>
      <c r="V78" s="88"/>
      <c r="W78" s="88" t="s">
        <v>88</v>
      </c>
      <c r="X78" s="88" t="s">
        <v>88</v>
      </c>
      <c r="Y78" s="88" t="s">
        <v>88</v>
      </c>
      <c r="Z78" s="88"/>
      <c r="AA78" s="88" t="s">
        <v>88</v>
      </c>
      <c r="AB78" s="99"/>
      <c r="AC78" s="95"/>
      <c r="AD78" s="95"/>
      <c r="AE78" s="95"/>
      <c r="AF78" s="98"/>
      <c r="AG78" s="98"/>
      <c r="AH78" s="98"/>
      <c r="AI78" s="98"/>
      <c r="AJ78" s="98"/>
      <c r="AK78" s="98"/>
      <c r="AL78" s="98"/>
      <c r="AM78" s="137"/>
      <c r="AN78" s="137"/>
      <c r="AO78" s="137"/>
      <c r="AP78" s="137"/>
      <c r="AQ78" s="137"/>
      <c r="AR78" s="137"/>
      <c r="AS78" s="98"/>
      <c r="AT78" s="98"/>
      <c r="AU78" s="98"/>
      <c r="AV78" s="98"/>
      <c r="AW78" s="98"/>
      <c r="AX78" s="98"/>
      <c r="AY78" s="98"/>
      <c r="AZ78" s="98"/>
      <c r="BA78" s="98"/>
      <c r="BB78" s="98"/>
      <c r="BC78" s="98"/>
      <c r="BD78" s="96"/>
      <c r="BE78" s="96"/>
      <c r="BF78" s="96"/>
      <c r="BG78" s="96"/>
      <c r="BH78" s="96"/>
      <c r="BI78" s="96"/>
      <c r="BJ78" s="96"/>
      <c r="BK78" s="96"/>
      <c r="BL78" s="96"/>
      <c r="BM78" s="16"/>
    </row>
    <row r="79" spans="1:65" ht="39" customHeight="1">
      <c r="A79" s="33"/>
      <c r="B79" s="14"/>
      <c r="C79" s="169" t="s">
        <v>13</v>
      </c>
      <c r="D79" s="180"/>
      <c r="E79" s="169"/>
      <c r="F79" s="67"/>
      <c r="G79" s="14">
        <v>1</v>
      </c>
      <c r="H79" s="14"/>
      <c r="I79" s="18"/>
      <c r="J79" s="119"/>
      <c r="K79" s="119"/>
      <c r="L79" s="85"/>
      <c r="M79" s="85"/>
      <c r="N79" s="85"/>
      <c r="O79" s="36" t="e">
        <f>O80+O81+O84</f>
        <v>#REF!</v>
      </c>
      <c r="P79" s="13" t="e">
        <f>P80+P81+P84</f>
        <v>#REF!</v>
      </c>
      <c r="Q79" s="88" t="s">
        <v>88</v>
      </c>
      <c r="R79" s="88" t="s">
        <v>88</v>
      </c>
      <c r="S79" s="88" t="s">
        <v>88</v>
      </c>
      <c r="T79" s="16" t="s">
        <v>88</v>
      </c>
      <c r="U79" s="88" t="s">
        <v>88</v>
      </c>
      <c r="V79" s="88"/>
      <c r="W79" s="88" t="s">
        <v>88</v>
      </c>
      <c r="X79" s="88" t="s">
        <v>88</v>
      </c>
      <c r="Y79" s="88" t="s">
        <v>88</v>
      </c>
      <c r="Z79" s="88"/>
      <c r="AA79" s="88" t="s">
        <v>88</v>
      </c>
      <c r="AB79" s="99"/>
      <c r="AC79" s="95"/>
      <c r="AD79" s="95"/>
      <c r="AE79" s="95"/>
      <c r="AF79" s="98"/>
      <c r="AG79" s="98"/>
      <c r="AH79" s="98"/>
      <c r="AI79" s="98"/>
      <c r="AJ79" s="98"/>
      <c r="AK79" s="98"/>
      <c r="AL79" s="98"/>
      <c r="AM79" s="137"/>
      <c r="AN79" s="137"/>
      <c r="AO79" s="137"/>
      <c r="AP79" s="137"/>
      <c r="AQ79" s="137"/>
      <c r="AR79" s="137"/>
      <c r="AS79" s="98"/>
      <c r="AT79" s="98"/>
      <c r="AU79" s="98"/>
      <c r="AV79" s="98"/>
      <c r="AW79" s="98"/>
      <c r="AX79" s="98"/>
      <c r="AY79" s="98"/>
      <c r="AZ79" s="98"/>
      <c r="BA79" s="98"/>
      <c r="BB79" s="98"/>
      <c r="BC79" s="98"/>
      <c r="BD79" s="96"/>
      <c r="BE79" s="96"/>
      <c r="BF79" s="96"/>
      <c r="BG79" s="96"/>
      <c r="BH79" s="96"/>
      <c r="BI79" s="96"/>
      <c r="BJ79" s="96"/>
      <c r="BK79" s="96"/>
      <c r="BL79" s="96"/>
      <c r="BM79" s="16"/>
    </row>
    <row r="80" spans="1:65" ht="57" hidden="1">
      <c r="A80" s="33"/>
      <c r="B80" s="14"/>
      <c r="C80" s="179" t="s">
        <v>200</v>
      </c>
      <c r="D80" s="180"/>
      <c r="E80" s="169"/>
      <c r="F80" s="67"/>
      <c r="G80" s="13">
        <v>0</v>
      </c>
      <c r="H80" s="13"/>
      <c r="I80" s="18"/>
      <c r="J80" s="119"/>
      <c r="K80" s="119"/>
      <c r="L80" s="85"/>
      <c r="M80" s="85"/>
      <c r="N80" s="85"/>
      <c r="O80" s="23" t="e">
        <f>COUNTIF(#REF!,"x")</f>
        <v>#REF!</v>
      </c>
      <c r="P80" s="13" t="e">
        <f>SUM(#REF!)</f>
        <v>#REF!</v>
      </c>
      <c r="Q80" s="88" t="s">
        <v>88</v>
      </c>
      <c r="R80" s="88" t="s">
        <v>88</v>
      </c>
      <c r="S80" s="88" t="s">
        <v>88</v>
      </c>
      <c r="T80" s="16"/>
      <c r="U80" s="88" t="s">
        <v>88</v>
      </c>
      <c r="V80" s="88"/>
      <c r="W80" s="88" t="s">
        <v>88</v>
      </c>
      <c r="X80" s="88" t="s">
        <v>88</v>
      </c>
      <c r="Y80" s="88" t="s">
        <v>88</v>
      </c>
      <c r="Z80" s="88"/>
      <c r="AA80" s="88" t="s">
        <v>88</v>
      </c>
      <c r="AB80" s="99"/>
      <c r="AC80" s="95"/>
      <c r="AD80" s="95"/>
      <c r="AE80" s="95"/>
      <c r="AF80" s="98"/>
      <c r="AG80" s="98"/>
      <c r="AH80" s="98"/>
      <c r="AI80" s="98"/>
      <c r="AJ80" s="98"/>
      <c r="AK80" s="98"/>
      <c r="AL80" s="98"/>
      <c r="AM80" s="137"/>
      <c r="AN80" s="137"/>
      <c r="AO80" s="137"/>
      <c r="AP80" s="137"/>
      <c r="AQ80" s="137"/>
      <c r="AR80" s="137"/>
      <c r="AS80" s="98"/>
      <c r="AT80" s="98"/>
      <c r="AU80" s="98"/>
      <c r="AV80" s="98"/>
      <c r="AW80" s="98"/>
      <c r="AX80" s="98"/>
      <c r="AY80" s="98"/>
      <c r="AZ80" s="98"/>
      <c r="BA80" s="98"/>
      <c r="BB80" s="98"/>
      <c r="BC80" s="98"/>
      <c r="BD80" s="96"/>
      <c r="BE80" s="96"/>
      <c r="BF80" s="96"/>
      <c r="BG80" s="96"/>
      <c r="BH80" s="96"/>
      <c r="BI80" s="96"/>
      <c r="BJ80" s="96"/>
      <c r="BK80" s="96"/>
      <c r="BL80" s="96"/>
      <c r="BM80" s="16"/>
    </row>
    <row r="81" spans="1:65" s="8" customFormat="1" ht="78.75" hidden="1">
      <c r="A81" s="33"/>
      <c r="B81" s="14"/>
      <c r="C81" s="175" t="s">
        <v>201</v>
      </c>
      <c r="D81" s="181"/>
      <c r="E81" s="182"/>
      <c r="F81" s="27"/>
      <c r="G81" s="13">
        <v>0</v>
      </c>
      <c r="H81" s="13"/>
      <c r="I81" s="120"/>
      <c r="J81" s="119"/>
      <c r="K81" s="119"/>
      <c r="L81" s="28"/>
      <c r="M81" s="28"/>
      <c r="N81" s="28"/>
      <c r="O81" s="23" t="e">
        <f>COUNTIF('[1]3T'!I166:I166,"x")</f>
        <v>#VALUE!</v>
      </c>
      <c r="P81" s="29">
        <f>SUM(P83:P83)</f>
        <v>2</v>
      </c>
      <c r="Q81" s="88" t="s">
        <v>88</v>
      </c>
      <c r="R81" s="88" t="s">
        <v>88</v>
      </c>
      <c r="S81" s="88" t="s">
        <v>88</v>
      </c>
      <c r="T81" s="16"/>
      <c r="U81" s="88" t="s">
        <v>88</v>
      </c>
      <c r="V81" s="88"/>
      <c r="W81" s="88" t="s">
        <v>88</v>
      </c>
      <c r="X81" s="88" t="s">
        <v>88</v>
      </c>
      <c r="Y81" s="88" t="s">
        <v>88</v>
      </c>
      <c r="Z81" s="88"/>
      <c r="AA81" s="88" t="s">
        <v>88</v>
      </c>
      <c r="AB81" s="99"/>
      <c r="AC81" s="95"/>
      <c r="AD81" s="95"/>
      <c r="AE81" s="95"/>
      <c r="AF81" s="98"/>
      <c r="AG81" s="98"/>
      <c r="AH81" s="98"/>
      <c r="AI81" s="98"/>
      <c r="AJ81" s="98"/>
      <c r="AK81" s="98"/>
      <c r="AL81" s="98"/>
      <c r="AM81" s="137"/>
      <c r="AN81" s="137"/>
      <c r="AO81" s="137"/>
      <c r="AP81" s="137"/>
      <c r="AQ81" s="137"/>
      <c r="AR81" s="137"/>
      <c r="AS81" s="98"/>
      <c r="AT81" s="98"/>
      <c r="AU81" s="98"/>
      <c r="AV81" s="98"/>
      <c r="AW81" s="98"/>
      <c r="AX81" s="98"/>
      <c r="AY81" s="98"/>
      <c r="AZ81" s="98"/>
      <c r="BA81" s="98"/>
      <c r="BB81" s="98"/>
      <c r="BC81" s="98"/>
      <c r="BD81" s="96"/>
      <c r="BE81" s="96"/>
      <c r="BF81" s="96"/>
      <c r="BG81" s="96"/>
      <c r="BH81" s="96"/>
      <c r="BI81" s="96"/>
      <c r="BJ81" s="96"/>
      <c r="BK81" s="96"/>
      <c r="BL81" s="96"/>
      <c r="BM81" s="16"/>
    </row>
    <row r="82" spans="1:65" s="8" customFormat="1" ht="51" customHeight="1">
      <c r="A82" s="33"/>
      <c r="B82" s="218">
        <v>120</v>
      </c>
      <c r="C82" s="214" t="s">
        <v>148</v>
      </c>
      <c r="D82" s="216" t="s">
        <v>0</v>
      </c>
      <c r="E82" s="149"/>
      <c r="F82" s="27"/>
      <c r="G82" s="318"/>
      <c r="H82" s="214" t="s">
        <v>149</v>
      </c>
      <c r="I82" s="83" t="s">
        <v>387</v>
      </c>
      <c r="J82" s="148"/>
      <c r="K82" s="28" t="s">
        <v>303</v>
      </c>
      <c r="L82" s="28" t="s">
        <v>302</v>
      </c>
      <c r="M82" s="28"/>
      <c r="N82" s="28"/>
      <c r="O82" s="23"/>
      <c r="P82" s="150"/>
      <c r="Q82" s="150"/>
      <c r="R82" s="150"/>
      <c r="S82" s="150"/>
      <c r="T82" s="150" t="s">
        <v>23</v>
      </c>
      <c r="U82" s="150"/>
      <c r="V82" s="150"/>
      <c r="W82" s="150"/>
      <c r="X82" s="150"/>
      <c r="Y82" s="150"/>
      <c r="Z82" s="150"/>
      <c r="AA82" s="150"/>
      <c r="AB82" s="147"/>
      <c r="AC82" s="28" t="s">
        <v>359</v>
      </c>
      <c r="AD82" s="150"/>
      <c r="AE82" s="150"/>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50"/>
      <c r="BE82" s="150"/>
      <c r="BF82" s="150"/>
      <c r="BG82" s="150"/>
      <c r="BH82" s="150"/>
      <c r="BI82" s="150"/>
      <c r="BJ82" s="150"/>
      <c r="BK82" s="150"/>
      <c r="BL82" s="150"/>
      <c r="BM82" s="16"/>
    </row>
    <row r="83" spans="1:65" ht="110.25">
      <c r="A83" s="26">
        <v>373</v>
      </c>
      <c r="B83" s="219"/>
      <c r="C83" s="215"/>
      <c r="D83" s="217"/>
      <c r="E83" s="17" t="s">
        <v>149</v>
      </c>
      <c r="F83" s="67" t="s">
        <v>2</v>
      </c>
      <c r="G83" s="319"/>
      <c r="H83" s="215"/>
      <c r="I83" s="32" t="s">
        <v>389</v>
      </c>
      <c r="J83" s="43"/>
      <c r="K83" s="28" t="s">
        <v>235</v>
      </c>
      <c r="L83" s="28" t="s">
        <v>302</v>
      </c>
      <c r="M83" s="27" t="s">
        <v>310</v>
      </c>
      <c r="N83" s="77" t="s">
        <v>238</v>
      </c>
      <c r="O83" s="85" t="s">
        <v>23</v>
      </c>
      <c r="P83" s="43">
        <v>2</v>
      </c>
      <c r="Q83" s="28"/>
      <c r="R83" s="28"/>
      <c r="S83" s="28"/>
      <c r="T83" s="28" t="s">
        <v>23</v>
      </c>
      <c r="U83" s="28"/>
      <c r="V83" s="28"/>
      <c r="W83" s="28"/>
      <c r="X83" s="28"/>
      <c r="Y83" s="28"/>
      <c r="Z83" s="28"/>
      <c r="AA83" s="28"/>
      <c r="AB83" s="107" t="s">
        <v>360</v>
      </c>
      <c r="AC83" s="28" t="s">
        <v>360</v>
      </c>
      <c r="AD83" s="28" t="s">
        <v>360</v>
      </c>
      <c r="AE83" s="28" t="s">
        <v>360</v>
      </c>
      <c r="AF83" s="28" t="s">
        <v>360</v>
      </c>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28"/>
      <c r="BE83" s="28"/>
      <c r="BF83" s="28"/>
      <c r="BG83" s="28"/>
      <c r="BH83" s="28"/>
      <c r="BI83" s="28"/>
      <c r="BJ83" s="28"/>
      <c r="BK83" s="28"/>
      <c r="BL83" s="28"/>
      <c r="BM83" s="41"/>
    </row>
    <row r="84" spans="1:65" ht="64.5" customHeight="1">
      <c r="A84" s="33"/>
      <c r="B84" s="14"/>
      <c r="C84" s="169" t="s">
        <v>14</v>
      </c>
      <c r="D84" s="180"/>
      <c r="E84" s="169"/>
      <c r="F84" s="67"/>
      <c r="G84" s="13">
        <v>1</v>
      </c>
      <c r="H84" s="13"/>
      <c r="I84" s="120"/>
      <c r="J84" s="119"/>
      <c r="K84" s="119"/>
      <c r="L84" s="85"/>
      <c r="M84" s="85"/>
      <c r="N84" s="85"/>
      <c r="O84" s="23">
        <f>COUNTIF(O85:O85,"x")</f>
        <v>0</v>
      </c>
      <c r="P84" s="13">
        <f>SUM(P85:P85)</f>
        <v>0</v>
      </c>
      <c r="Q84" s="88" t="s">
        <v>88</v>
      </c>
      <c r="R84" s="88" t="s">
        <v>88</v>
      </c>
      <c r="S84" s="88" t="s">
        <v>88</v>
      </c>
      <c r="T84" s="88" t="s">
        <v>88</v>
      </c>
      <c r="U84" s="88" t="s">
        <v>88</v>
      </c>
      <c r="V84" s="88"/>
      <c r="W84" s="88" t="s">
        <v>88</v>
      </c>
      <c r="X84" s="88" t="s">
        <v>88</v>
      </c>
      <c r="Y84" s="88" t="s">
        <v>88</v>
      </c>
      <c r="Z84" s="88"/>
      <c r="AA84" s="88" t="s">
        <v>88</v>
      </c>
      <c r="AB84" s="99"/>
      <c r="AC84" s="95"/>
      <c r="AD84" s="95"/>
      <c r="AE84" s="95"/>
      <c r="AF84" s="98"/>
      <c r="AG84" s="98"/>
      <c r="AH84" s="98"/>
      <c r="AI84" s="98"/>
      <c r="AJ84" s="98"/>
      <c r="AK84" s="98"/>
      <c r="AL84" s="98"/>
      <c r="AM84" s="137"/>
      <c r="AN84" s="137"/>
      <c r="AO84" s="137"/>
      <c r="AP84" s="137"/>
      <c r="AQ84" s="137"/>
      <c r="AR84" s="137"/>
      <c r="AS84" s="98"/>
      <c r="AT84" s="98"/>
      <c r="AU84" s="98"/>
      <c r="AV84" s="98"/>
      <c r="AW84" s="98"/>
      <c r="AX84" s="98"/>
      <c r="AY84" s="98"/>
      <c r="AZ84" s="98"/>
      <c r="BA84" s="98"/>
      <c r="BB84" s="98"/>
      <c r="BC84" s="98"/>
      <c r="BD84" s="96"/>
      <c r="BE84" s="96"/>
      <c r="BF84" s="96"/>
      <c r="BG84" s="96"/>
      <c r="BH84" s="96"/>
      <c r="BI84" s="96"/>
      <c r="BJ84" s="96"/>
      <c r="BK84" s="96"/>
      <c r="BL84" s="96"/>
      <c r="BM84" s="16"/>
    </row>
    <row r="85" spans="1:65" ht="102" customHeight="1">
      <c r="A85" s="261"/>
      <c r="B85" s="49">
        <v>121</v>
      </c>
      <c r="C85" s="17" t="s">
        <v>438</v>
      </c>
      <c r="D85" s="162"/>
      <c r="E85" s="22" t="s">
        <v>150</v>
      </c>
      <c r="F85" s="67" t="s">
        <v>2</v>
      </c>
      <c r="G85" s="15"/>
      <c r="H85" s="66" t="s">
        <v>150</v>
      </c>
      <c r="I85" s="32" t="s">
        <v>151</v>
      </c>
      <c r="J85" s="43"/>
      <c r="K85" s="28" t="s">
        <v>235</v>
      </c>
      <c r="L85" s="28" t="s">
        <v>236</v>
      </c>
      <c r="M85" s="27" t="s">
        <v>310</v>
      </c>
      <c r="N85" s="77" t="s">
        <v>238</v>
      </c>
      <c r="O85" s="239"/>
      <c r="P85" s="43"/>
      <c r="Q85" s="28"/>
      <c r="R85" s="28"/>
      <c r="S85" s="28"/>
      <c r="T85" s="28" t="s">
        <v>23</v>
      </c>
      <c r="U85" s="28"/>
      <c r="V85" s="28"/>
      <c r="W85" s="28"/>
      <c r="X85" s="28"/>
      <c r="Y85" s="28"/>
      <c r="Z85" s="28"/>
      <c r="AA85" s="28"/>
      <c r="AB85" s="107"/>
      <c r="AC85" s="28"/>
      <c r="AD85" s="28"/>
      <c r="AE85" s="28"/>
      <c r="AF85" s="103" t="s">
        <v>390</v>
      </c>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28"/>
      <c r="BE85" s="28"/>
      <c r="BF85" s="28"/>
      <c r="BG85" s="28"/>
      <c r="BH85" s="28"/>
      <c r="BI85" s="28"/>
      <c r="BJ85" s="28"/>
      <c r="BK85" s="28"/>
      <c r="BL85" s="28"/>
      <c r="BM85" s="41"/>
    </row>
    <row r="86" spans="1:65" s="11" customFormat="1" ht="64.5" customHeight="1">
      <c r="A86" s="33"/>
      <c r="B86" s="14"/>
      <c r="C86" s="179" t="s">
        <v>20</v>
      </c>
      <c r="D86" s="179"/>
      <c r="E86" s="169"/>
      <c r="F86" s="67"/>
      <c r="G86" s="13">
        <v>1</v>
      </c>
      <c r="H86" s="13"/>
      <c r="I86" s="18"/>
      <c r="J86" s="119"/>
      <c r="K86" s="119"/>
      <c r="L86" s="85"/>
      <c r="M86" s="85"/>
      <c r="N86" s="85"/>
      <c r="O86" s="23">
        <f>O87+O95+O105</f>
        <v>1</v>
      </c>
      <c r="P86" s="13">
        <f>P87+P95+P105</f>
        <v>0</v>
      </c>
      <c r="Q86" s="88" t="s">
        <v>88</v>
      </c>
      <c r="R86" s="88"/>
      <c r="S86" s="88" t="s">
        <v>88</v>
      </c>
      <c r="T86" s="183" t="s">
        <v>88</v>
      </c>
      <c r="U86" s="88"/>
      <c r="V86" s="88"/>
      <c r="W86" s="88"/>
      <c r="X86" s="88"/>
      <c r="Y86" s="88"/>
      <c r="Z86" s="88"/>
      <c r="AA86" s="88"/>
      <c r="AB86" s="99"/>
      <c r="AC86" s="95"/>
      <c r="AD86" s="95"/>
      <c r="AE86" s="95"/>
      <c r="AF86" s="98"/>
      <c r="AG86" s="98"/>
      <c r="AH86" s="98"/>
      <c r="AI86" s="98"/>
      <c r="AJ86" s="98"/>
      <c r="AK86" s="98"/>
      <c r="AL86" s="98"/>
      <c r="AM86" s="137"/>
      <c r="AN86" s="137"/>
      <c r="AO86" s="137"/>
      <c r="AP86" s="137"/>
      <c r="AQ86" s="137"/>
      <c r="AR86" s="137"/>
      <c r="AS86" s="98"/>
      <c r="AT86" s="98"/>
      <c r="AU86" s="98"/>
      <c r="AV86" s="98"/>
      <c r="AW86" s="98"/>
      <c r="AX86" s="98"/>
      <c r="AY86" s="98"/>
      <c r="AZ86" s="98"/>
      <c r="BA86" s="98"/>
      <c r="BB86" s="98"/>
      <c r="BC86" s="98"/>
      <c r="BD86" s="96"/>
      <c r="BE86" s="96"/>
      <c r="BF86" s="96"/>
      <c r="BG86" s="96"/>
      <c r="BH86" s="96"/>
      <c r="BI86" s="96"/>
      <c r="BJ86" s="96"/>
      <c r="BK86" s="96"/>
      <c r="BL86" s="96"/>
      <c r="BM86" s="16"/>
    </row>
    <row r="87" spans="1:65" ht="37.5" customHeight="1">
      <c r="A87" s="33"/>
      <c r="B87" s="14"/>
      <c r="C87" s="169" t="s">
        <v>37</v>
      </c>
      <c r="D87" s="169"/>
      <c r="E87" s="169"/>
      <c r="F87" s="67"/>
      <c r="G87" s="13">
        <v>1</v>
      </c>
      <c r="H87" s="13"/>
      <c r="I87" s="18"/>
      <c r="J87" s="119"/>
      <c r="K87" s="119"/>
      <c r="L87" s="85"/>
      <c r="M87" s="85"/>
      <c r="N87" s="85"/>
      <c r="O87" s="23">
        <f>COUNTIF(O88:O94,"x")</f>
        <v>0</v>
      </c>
      <c r="P87" s="13">
        <f>SUM(P88:P93)</f>
        <v>0</v>
      </c>
      <c r="Q87" s="88" t="s">
        <v>88</v>
      </c>
      <c r="R87" s="88"/>
      <c r="S87" s="88" t="s">
        <v>88</v>
      </c>
      <c r="T87" s="183" t="s">
        <v>88</v>
      </c>
      <c r="U87" s="88"/>
      <c r="V87" s="88"/>
      <c r="W87" s="88"/>
      <c r="X87" s="88"/>
      <c r="Y87" s="88"/>
      <c r="Z87" s="88"/>
      <c r="AA87" s="88"/>
      <c r="AB87" s="99"/>
      <c r="AC87" s="95"/>
      <c r="AD87" s="95"/>
      <c r="AE87" s="95"/>
      <c r="AF87" s="98"/>
      <c r="AG87" s="98"/>
      <c r="AH87" s="98"/>
      <c r="AI87" s="98"/>
      <c r="AJ87" s="98"/>
      <c r="AK87" s="98"/>
      <c r="AL87" s="98"/>
      <c r="AM87" s="137"/>
      <c r="AN87" s="137"/>
      <c r="AO87" s="137"/>
      <c r="AP87" s="137"/>
      <c r="AQ87" s="137"/>
      <c r="AR87" s="137"/>
      <c r="AS87" s="98"/>
      <c r="AT87" s="98"/>
      <c r="AU87" s="98"/>
      <c r="AV87" s="98"/>
      <c r="AW87" s="98"/>
      <c r="AX87" s="98"/>
      <c r="AY87" s="98"/>
      <c r="AZ87" s="98"/>
      <c r="BA87" s="98"/>
      <c r="BB87" s="98"/>
      <c r="BC87" s="98"/>
      <c r="BD87" s="96"/>
      <c r="BE87" s="96"/>
      <c r="BF87" s="96"/>
      <c r="BG87" s="96"/>
      <c r="BH87" s="96"/>
      <c r="BI87" s="96"/>
      <c r="BJ87" s="96"/>
      <c r="BK87" s="96"/>
      <c r="BL87" s="96"/>
      <c r="BM87" s="16"/>
    </row>
    <row r="88" spans="1:65" ht="109.5" customHeight="1">
      <c r="A88" s="262"/>
      <c r="B88" s="65">
        <v>127</v>
      </c>
      <c r="C88" s="17" t="s">
        <v>152</v>
      </c>
      <c r="D88" s="160" t="s">
        <v>2</v>
      </c>
      <c r="E88" s="17" t="s">
        <v>153</v>
      </c>
      <c r="F88" s="67" t="s">
        <v>2</v>
      </c>
      <c r="G88" s="67"/>
      <c r="H88" s="17" t="s">
        <v>153</v>
      </c>
      <c r="I88" s="24" t="s">
        <v>274</v>
      </c>
      <c r="J88" s="64"/>
      <c r="K88" s="28" t="s">
        <v>303</v>
      </c>
      <c r="L88" s="28" t="s">
        <v>302</v>
      </c>
      <c r="M88" s="27" t="s">
        <v>311</v>
      </c>
      <c r="N88" s="77" t="s">
        <v>238</v>
      </c>
      <c r="O88" s="239"/>
      <c r="P88" s="64"/>
      <c r="Q88" s="28"/>
      <c r="R88" s="28"/>
      <c r="S88" s="28"/>
      <c r="T88" s="28" t="s">
        <v>23</v>
      </c>
      <c r="U88" s="28"/>
      <c r="V88" s="28"/>
      <c r="W88" s="28"/>
      <c r="X88" s="28"/>
      <c r="Y88" s="28"/>
      <c r="Z88" s="28"/>
      <c r="AA88" s="28"/>
      <c r="AB88" s="107" t="s">
        <v>361</v>
      </c>
      <c r="AC88" s="143" t="s">
        <v>361</v>
      </c>
      <c r="AD88" s="143" t="s">
        <v>361</v>
      </c>
      <c r="AE88" s="143" t="s">
        <v>361</v>
      </c>
      <c r="AF88" s="143" t="s">
        <v>361</v>
      </c>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28"/>
      <c r="BE88" s="28"/>
      <c r="BF88" s="28"/>
      <c r="BG88" s="28"/>
      <c r="BH88" s="28"/>
      <c r="BI88" s="28"/>
      <c r="BJ88" s="28"/>
      <c r="BK88" s="28"/>
      <c r="BL88" s="28"/>
      <c r="BM88" s="65"/>
    </row>
    <row r="89" spans="1:65" s="144" customFormat="1" ht="72" customHeight="1">
      <c r="A89" s="261"/>
      <c r="B89" s="218">
        <v>128</v>
      </c>
      <c r="C89" s="214" t="s">
        <v>56</v>
      </c>
      <c r="D89" s="216" t="s">
        <v>2</v>
      </c>
      <c r="E89" s="17"/>
      <c r="F89" s="151"/>
      <c r="G89" s="214"/>
      <c r="H89" s="214" t="s">
        <v>154</v>
      </c>
      <c r="I89" s="24" t="s">
        <v>395</v>
      </c>
      <c r="J89" s="148"/>
      <c r="K89" s="28" t="s">
        <v>235</v>
      </c>
      <c r="L89" s="28" t="s">
        <v>302</v>
      </c>
      <c r="M89" s="27"/>
      <c r="N89" s="77"/>
      <c r="O89" s="239"/>
      <c r="P89" s="148"/>
      <c r="Q89" s="28"/>
      <c r="R89" s="28"/>
      <c r="S89" s="28"/>
      <c r="T89" s="28" t="s">
        <v>23</v>
      </c>
      <c r="U89" s="28"/>
      <c r="V89" s="28"/>
      <c r="W89" s="28"/>
      <c r="X89" s="28"/>
      <c r="Y89" s="28"/>
      <c r="Z89" s="28"/>
      <c r="AA89" s="28"/>
      <c r="AB89" s="143"/>
      <c r="AC89" s="143" t="s">
        <v>359</v>
      </c>
      <c r="AD89" s="143"/>
      <c r="AE89" s="143"/>
      <c r="AF89" s="156"/>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28"/>
      <c r="BE89" s="28"/>
      <c r="BF89" s="28"/>
      <c r="BG89" s="28"/>
      <c r="BH89" s="28"/>
      <c r="BI89" s="28"/>
      <c r="BJ89" s="28"/>
      <c r="BK89" s="28"/>
      <c r="BL89" s="28"/>
      <c r="BM89" s="152"/>
    </row>
    <row r="90" spans="1:65" s="144" customFormat="1" ht="67.5" customHeight="1">
      <c r="A90" s="261"/>
      <c r="B90" s="273"/>
      <c r="C90" s="246"/>
      <c r="D90" s="272"/>
      <c r="E90" s="17"/>
      <c r="F90" s="151"/>
      <c r="G90" s="246"/>
      <c r="H90" s="246"/>
      <c r="I90" s="24" t="s">
        <v>459</v>
      </c>
      <c r="J90" s="148"/>
      <c r="K90" s="28" t="s">
        <v>235</v>
      </c>
      <c r="L90" s="28" t="s">
        <v>302</v>
      </c>
      <c r="M90" s="27"/>
      <c r="N90" s="77"/>
      <c r="O90" s="239"/>
      <c r="P90" s="148"/>
      <c r="Q90" s="28"/>
      <c r="R90" s="28"/>
      <c r="S90" s="28"/>
      <c r="T90" s="28" t="s">
        <v>23</v>
      </c>
      <c r="U90" s="28"/>
      <c r="V90" s="28"/>
      <c r="W90" s="28"/>
      <c r="X90" s="28"/>
      <c r="Y90" s="28"/>
      <c r="Z90" s="28"/>
      <c r="AA90" s="28"/>
      <c r="AB90" s="143"/>
      <c r="AC90" s="143"/>
      <c r="AD90" s="143"/>
      <c r="AE90" s="143" t="s">
        <v>359</v>
      </c>
      <c r="AF90" s="156"/>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28"/>
      <c r="BE90" s="28"/>
      <c r="BF90" s="28"/>
      <c r="BG90" s="28"/>
      <c r="BH90" s="28"/>
      <c r="BI90" s="28"/>
      <c r="BJ90" s="28"/>
      <c r="BK90" s="28"/>
      <c r="BL90" s="28"/>
      <c r="BM90" s="152"/>
    </row>
    <row r="91" spans="1:65" ht="228.75" customHeight="1">
      <c r="A91" s="261"/>
      <c r="B91" s="219"/>
      <c r="C91" s="215"/>
      <c r="D91" s="217"/>
      <c r="E91" s="17" t="s">
        <v>154</v>
      </c>
      <c r="F91" s="67" t="s">
        <v>2</v>
      </c>
      <c r="G91" s="215"/>
      <c r="H91" s="215"/>
      <c r="I91" s="24" t="s">
        <v>278</v>
      </c>
      <c r="J91" s="43"/>
      <c r="K91" s="28" t="s">
        <v>235</v>
      </c>
      <c r="L91" s="28" t="s">
        <v>302</v>
      </c>
      <c r="M91" s="27" t="s">
        <v>311</v>
      </c>
      <c r="N91" s="77" t="s">
        <v>308</v>
      </c>
      <c r="O91" s="239"/>
      <c r="P91" s="43"/>
      <c r="Q91" s="28"/>
      <c r="R91" s="28"/>
      <c r="S91" s="28"/>
      <c r="T91" s="28" t="s">
        <v>23</v>
      </c>
      <c r="U91" s="28"/>
      <c r="V91" s="28"/>
      <c r="W91" s="28"/>
      <c r="X91" s="28"/>
      <c r="Y91" s="28"/>
      <c r="Z91" s="28"/>
      <c r="AA91" s="28"/>
      <c r="AB91" s="107" t="s">
        <v>365</v>
      </c>
      <c r="AC91" s="143" t="s">
        <v>365</v>
      </c>
      <c r="AD91" s="143" t="s">
        <v>365</v>
      </c>
      <c r="AE91" s="143" t="s">
        <v>365</v>
      </c>
      <c r="AF91" s="143" t="s">
        <v>365</v>
      </c>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28"/>
      <c r="BE91" s="28"/>
      <c r="BF91" s="28"/>
      <c r="BG91" s="28"/>
      <c r="BH91" s="28"/>
      <c r="BI91" s="28"/>
      <c r="BJ91" s="28"/>
      <c r="BK91" s="28"/>
      <c r="BL91" s="28"/>
      <c r="BM91" s="41"/>
    </row>
    <row r="92" spans="1:65" ht="184.5" customHeight="1">
      <c r="A92" s="261"/>
      <c r="B92" s="51">
        <v>129</v>
      </c>
      <c r="C92" s="17" t="s">
        <v>57</v>
      </c>
      <c r="D92" s="162" t="s">
        <v>2</v>
      </c>
      <c r="E92" s="17" t="s">
        <v>221</v>
      </c>
      <c r="F92" s="67" t="s">
        <v>2</v>
      </c>
      <c r="G92" s="50"/>
      <c r="H92" s="17" t="s">
        <v>221</v>
      </c>
      <c r="I92" s="24" t="s">
        <v>279</v>
      </c>
      <c r="J92" s="52"/>
      <c r="K92" s="28" t="s">
        <v>235</v>
      </c>
      <c r="L92" s="28" t="s">
        <v>302</v>
      </c>
      <c r="M92" s="27" t="s">
        <v>311</v>
      </c>
      <c r="N92" s="77" t="s">
        <v>308</v>
      </c>
      <c r="O92" s="239"/>
      <c r="P92" s="52"/>
      <c r="Q92" s="28"/>
      <c r="R92" s="28"/>
      <c r="S92" s="28"/>
      <c r="T92" s="28" t="s">
        <v>23</v>
      </c>
      <c r="U92" s="28"/>
      <c r="V92" s="28"/>
      <c r="W92" s="28"/>
      <c r="X92" s="28"/>
      <c r="Y92" s="28"/>
      <c r="Z92" s="28"/>
      <c r="AA92" s="28"/>
      <c r="AB92" s="107" t="s">
        <v>391</v>
      </c>
      <c r="AC92" s="143" t="s">
        <v>391</v>
      </c>
      <c r="AD92" s="143" t="s">
        <v>391</v>
      </c>
      <c r="AE92" s="143" t="s">
        <v>391</v>
      </c>
      <c r="AF92" s="143" t="s">
        <v>391</v>
      </c>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28"/>
      <c r="BE92" s="28"/>
      <c r="BF92" s="28"/>
      <c r="BG92" s="28"/>
      <c r="BH92" s="28"/>
      <c r="BI92" s="28"/>
      <c r="BJ92" s="28"/>
      <c r="BK92" s="28"/>
      <c r="BL92" s="28"/>
      <c r="BM92" s="51"/>
    </row>
    <row r="93" spans="1:65" ht="95.25" customHeight="1">
      <c r="A93" s="261"/>
      <c r="B93" s="65">
        <v>130</v>
      </c>
      <c r="C93" s="17" t="s">
        <v>92</v>
      </c>
      <c r="D93" s="160" t="s">
        <v>3</v>
      </c>
      <c r="E93" s="17" t="s">
        <v>93</v>
      </c>
      <c r="F93" s="67" t="s">
        <v>3</v>
      </c>
      <c r="G93" s="239"/>
      <c r="H93" s="73" t="s">
        <v>275</v>
      </c>
      <c r="I93" s="31" t="s">
        <v>276</v>
      </c>
      <c r="J93" s="64"/>
      <c r="K93" s="28" t="s">
        <v>235</v>
      </c>
      <c r="L93" s="28" t="s">
        <v>302</v>
      </c>
      <c r="M93" s="27" t="s">
        <v>311</v>
      </c>
      <c r="N93" s="77" t="s">
        <v>309</v>
      </c>
      <c r="O93" s="239"/>
      <c r="P93" s="64"/>
      <c r="Q93" s="28"/>
      <c r="R93" s="28"/>
      <c r="S93" s="28"/>
      <c r="T93" s="28" t="s">
        <v>23</v>
      </c>
      <c r="U93" s="28"/>
      <c r="V93" s="28"/>
      <c r="W93" s="28"/>
      <c r="X93" s="28"/>
      <c r="Y93" s="28"/>
      <c r="Z93" s="28"/>
      <c r="AA93" s="28"/>
      <c r="AB93" s="107" t="s">
        <v>363</v>
      </c>
      <c r="AC93" s="143" t="s">
        <v>363</v>
      </c>
      <c r="AD93" s="28"/>
      <c r="AE93" s="28"/>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28"/>
      <c r="BE93" s="28"/>
      <c r="BF93" s="28"/>
      <c r="BG93" s="28"/>
      <c r="BH93" s="28"/>
      <c r="BI93" s="28"/>
      <c r="BJ93" s="28"/>
      <c r="BK93" s="28"/>
      <c r="BL93" s="28"/>
      <c r="BM93" s="65"/>
    </row>
    <row r="94" spans="1:65" ht="104.25" customHeight="1">
      <c r="A94" s="261"/>
      <c r="B94" s="55">
        <v>131</v>
      </c>
      <c r="C94" s="17" t="s">
        <v>155</v>
      </c>
      <c r="D94" s="160" t="s">
        <v>0</v>
      </c>
      <c r="E94" s="17" t="s">
        <v>156</v>
      </c>
      <c r="F94" s="67" t="s">
        <v>0</v>
      </c>
      <c r="G94" s="54"/>
      <c r="H94" s="17" t="s">
        <v>156</v>
      </c>
      <c r="I94" s="24" t="s">
        <v>222</v>
      </c>
      <c r="J94" s="53"/>
      <c r="K94" s="28" t="s">
        <v>235</v>
      </c>
      <c r="L94" s="28" t="s">
        <v>236</v>
      </c>
      <c r="M94" s="27" t="s">
        <v>311</v>
      </c>
      <c r="N94" s="77" t="s">
        <v>238</v>
      </c>
      <c r="O94" s="239"/>
      <c r="P94" s="53"/>
      <c r="Q94" s="28"/>
      <c r="R94" s="28"/>
      <c r="S94" s="28"/>
      <c r="T94" s="28" t="s">
        <v>23</v>
      </c>
      <c r="U94" s="28"/>
      <c r="V94" s="28"/>
      <c r="W94" s="28"/>
      <c r="X94" s="28"/>
      <c r="Y94" s="28"/>
      <c r="Z94" s="28"/>
      <c r="AA94" s="28"/>
      <c r="AB94" s="107" t="s">
        <v>360</v>
      </c>
      <c r="AC94" s="143" t="s">
        <v>360</v>
      </c>
      <c r="AD94" s="143" t="s">
        <v>360</v>
      </c>
      <c r="AE94" s="143" t="s">
        <v>360</v>
      </c>
      <c r="AF94" s="143" t="s">
        <v>360</v>
      </c>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28"/>
      <c r="BE94" s="28"/>
      <c r="BF94" s="28"/>
      <c r="BG94" s="28"/>
      <c r="BH94" s="28"/>
      <c r="BI94" s="28"/>
      <c r="BJ94" s="28"/>
      <c r="BK94" s="28"/>
      <c r="BL94" s="28"/>
      <c r="BM94" s="55"/>
    </row>
    <row r="95" spans="1:65" ht="31.5" customHeight="1">
      <c r="A95" s="26"/>
      <c r="B95" s="14"/>
      <c r="C95" s="169" t="s">
        <v>440</v>
      </c>
      <c r="D95" s="169"/>
      <c r="E95" s="169"/>
      <c r="F95" s="67"/>
      <c r="G95" s="13">
        <v>0</v>
      </c>
      <c r="H95" s="13"/>
      <c r="I95" s="121"/>
      <c r="J95" s="119"/>
      <c r="K95" s="119"/>
      <c r="L95" s="85"/>
      <c r="M95" s="85"/>
      <c r="N95" s="85"/>
      <c r="O95" s="23">
        <f>COUNTIF(O96:O104,"x")</f>
        <v>1</v>
      </c>
      <c r="P95" s="13">
        <f>SUM(P96:P104)</f>
        <v>0</v>
      </c>
      <c r="Q95" s="88" t="s">
        <v>88</v>
      </c>
      <c r="R95" s="88"/>
      <c r="S95" s="88" t="s">
        <v>88</v>
      </c>
      <c r="T95" s="88" t="s">
        <v>88</v>
      </c>
      <c r="U95" s="88"/>
      <c r="V95" s="88"/>
      <c r="W95" s="88"/>
      <c r="X95" s="88"/>
      <c r="Y95" s="88"/>
      <c r="Z95" s="88"/>
      <c r="AA95" s="88"/>
      <c r="AB95" s="99"/>
      <c r="AC95" s="95"/>
      <c r="AD95" s="95"/>
      <c r="AE95" s="95"/>
      <c r="AF95" s="98"/>
      <c r="AG95" s="98"/>
      <c r="AH95" s="98"/>
      <c r="AI95" s="98"/>
      <c r="AJ95" s="98"/>
      <c r="AK95" s="98"/>
      <c r="AL95" s="98"/>
      <c r="AM95" s="137"/>
      <c r="AN95" s="137"/>
      <c r="AO95" s="137"/>
      <c r="AP95" s="137"/>
      <c r="AQ95" s="137"/>
      <c r="AR95" s="137"/>
      <c r="AS95" s="98"/>
      <c r="AT95" s="98"/>
      <c r="AU95" s="98"/>
      <c r="AV95" s="98"/>
      <c r="AW95" s="98"/>
      <c r="AX95" s="98"/>
      <c r="AY95" s="98"/>
      <c r="AZ95" s="98"/>
      <c r="BA95" s="98"/>
      <c r="BB95" s="98"/>
      <c r="BC95" s="98"/>
      <c r="BD95" s="96"/>
      <c r="BE95" s="96"/>
      <c r="BF95" s="96"/>
      <c r="BG95" s="96"/>
      <c r="BH95" s="96"/>
      <c r="BI95" s="96"/>
      <c r="BJ95" s="96"/>
      <c r="BK95" s="96"/>
      <c r="BL95" s="96"/>
      <c r="BM95" s="16"/>
    </row>
    <row r="96" spans="1:65" ht="111" customHeight="1">
      <c r="A96" s="261"/>
      <c r="B96" s="65">
        <v>134</v>
      </c>
      <c r="C96" s="17" t="s">
        <v>157</v>
      </c>
      <c r="D96" s="160" t="s">
        <v>2</v>
      </c>
      <c r="E96" s="66" t="s">
        <v>158</v>
      </c>
      <c r="F96" s="245" t="s">
        <v>2</v>
      </c>
      <c r="G96" s="67"/>
      <c r="H96" s="73" t="s">
        <v>158</v>
      </c>
      <c r="I96" s="30" t="s">
        <v>439</v>
      </c>
      <c r="J96" s="64"/>
      <c r="K96" s="28" t="s">
        <v>235</v>
      </c>
      <c r="L96" s="28" t="s">
        <v>302</v>
      </c>
      <c r="M96" s="27" t="s">
        <v>311</v>
      </c>
      <c r="N96" s="77" t="s">
        <v>238</v>
      </c>
      <c r="O96" s="239"/>
      <c r="P96" s="254"/>
      <c r="Q96" s="28"/>
      <c r="R96" s="28"/>
      <c r="S96" s="28"/>
      <c r="T96" s="28" t="s">
        <v>23</v>
      </c>
      <c r="U96" s="28"/>
      <c r="V96" s="28"/>
      <c r="W96" s="28"/>
      <c r="X96" s="28"/>
      <c r="Y96" s="28"/>
      <c r="Z96" s="28"/>
      <c r="AA96" s="28"/>
      <c r="AB96" s="107" t="s">
        <v>364</v>
      </c>
      <c r="AC96" s="143" t="s">
        <v>364</v>
      </c>
      <c r="AD96" s="28"/>
      <c r="AE96" s="28" t="s">
        <v>364</v>
      </c>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28"/>
      <c r="BE96" s="28"/>
      <c r="BF96" s="28"/>
      <c r="BG96" s="28"/>
      <c r="BH96" s="28"/>
      <c r="BI96" s="28"/>
      <c r="BJ96" s="28"/>
      <c r="BK96" s="28"/>
      <c r="BL96" s="28"/>
      <c r="BM96" s="65"/>
    </row>
    <row r="97" spans="1:65" s="144" customFormat="1" ht="31.5">
      <c r="A97" s="261"/>
      <c r="B97" s="218">
        <v>137</v>
      </c>
      <c r="C97" s="214" t="s">
        <v>68</v>
      </c>
      <c r="D97" s="214" t="s">
        <v>0</v>
      </c>
      <c r="E97" s="310"/>
      <c r="F97" s="245"/>
      <c r="G97" s="214"/>
      <c r="H97" s="214" t="s">
        <v>80</v>
      </c>
      <c r="I97" s="24" t="s">
        <v>392</v>
      </c>
      <c r="J97" s="243" t="s">
        <v>394</v>
      </c>
      <c r="K97" s="240" t="s">
        <v>235</v>
      </c>
      <c r="L97" s="240" t="s">
        <v>302</v>
      </c>
      <c r="M97" s="27"/>
      <c r="N97" s="77"/>
      <c r="O97" s="239"/>
      <c r="P97" s="239"/>
      <c r="Q97" s="28"/>
      <c r="R97" s="28"/>
      <c r="S97" s="242"/>
      <c r="T97" s="28" t="s">
        <v>23</v>
      </c>
      <c r="U97" s="28"/>
      <c r="V97" s="28"/>
      <c r="W97" s="28"/>
      <c r="X97" s="28"/>
      <c r="Y97" s="28"/>
      <c r="Z97" s="28"/>
      <c r="AA97" s="28"/>
      <c r="AB97" s="143" t="s">
        <v>359</v>
      </c>
      <c r="AC97" s="28"/>
      <c r="AD97" s="28"/>
      <c r="AE97" s="28"/>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28"/>
      <c r="BE97" s="28"/>
      <c r="BF97" s="28"/>
      <c r="BG97" s="28"/>
      <c r="BH97" s="28"/>
      <c r="BI97" s="28"/>
      <c r="BJ97" s="28"/>
      <c r="BK97" s="28"/>
      <c r="BL97" s="28"/>
      <c r="BM97" s="152"/>
    </row>
    <row r="98" spans="1:65" s="144" customFormat="1" ht="31.5">
      <c r="A98" s="261"/>
      <c r="B98" s="273"/>
      <c r="C98" s="246"/>
      <c r="D98" s="272"/>
      <c r="E98" s="310"/>
      <c r="F98" s="245"/>
      <c r="G98" s="246"/>
      <c r="H98" s="246"/>
      <c r="I98" s="24" t="s">
        <v>393</v>
      </c>
      <c r="J98" s="239"/>
      <c r="K98" s="241"/>
      <c r="L98" s="241"/>
      <c r="M98" s="27"/>
      <c r="N98" s="77"/>
      <c r="O98" s="239"/>
      <c r="P98" s="239"/>
      <c r="Q98" s="28"/>
      <c r="R98" s="28"/>
      <c r="S98" s="242"/>
      <c r="T98" s="28" t="s">
        <v>23</v>
      </c>
      <c r="U98" s="28"/>
      <c r="V98" s="28"/>
      <c r="W98" s="28"/>
      <c r="X98" s="28"/>
      <c r="Y98" s="28"/>
      <c r="Z98" s="28"/>
      <c r="AA98" s="28"/>
      <c r="AB98" s="143"/>
      <c r="AC98" s="28"/>
      <c r="AD98" s="28" t="s">
        <v>359</v>
      </c>
      <c r="AE98" s="28"/>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28"/>
      <c r="BE98" s="28"/>
      <c r="BF98" s="28"/>
      <c r="BG98" s="28"/>
      <c r="BH98" s="28"/>
      <c r="BI98" s="28"/>
      <c r="BJ98" s="28"/>
      <c r="BK98" s="28"/>
      <c r="BL98" s="28"/>
      <c r="BM98" s="152"/>
    </row>
    <row r="99" spans="1:65" s="144" customFormat="1" ht="31.5">
      <c r="A99" s="200"/>
      <c r="B99" s="273"/>
      <c r="C99" s="246"/>
      <c r="D99" s="272"/>
      <c r="E99" s="83"/>
      <c r="F99" s="151"/>
      <c r="G99" s="246"/>
      <c r="H99" s="246"/>
      <c r="I99" s="24" t="s">
        <v>441</v>
      </c>
      <c r="J99" s="239"/>
      <c r="K99" s="241"/>
      <c r="L99" s="241"/>
      <c r="M99" s="27"/>
      <c r="N99" s="77"/>
      <c r="O99" s="239"/>
      <c r="P99" s="239"/>
      <c r="Q99" s="28"/>
      <c r="R99" s="28"/>
      <c r="S99" s="145"/>
      <c r="T99" s="28" t="s">
        <v>23</v>
      </c>
      <c r="U99" s="28"/>
      <c r="V99" s="28"/>
      <c r="W99" s="28"/>
      <c r="X99" s="28"/>
      <c r="Y99" s="28"/>
      <c r="Z99" s="28"/>
      <c r="AA99" s="28"/>
      <c r="AB99" s="143"/>
      <c r="AC99" s="28"/>
      <c r="AD99" s="28"/>
      <c r="AE99" s="28"/>
      <c r="AF99" s="142" t="s">
        <v>359</v>
      </c>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28"/>
      <c r="BE99" s="28"/>
      <c r="BF99" s="28"/>
      <c r="BG99" s="28"/>
      <c r="BH99" s="28"/>
      <c r="BI99" s="28"/>
      <c r="BJ99" s="28"/>
      <c r="BK99" s="28"/>
      <c r="BL99" s="28"/>
      <c r="BM99" s="152"/>
    </row>
    <row r="100" spans="1:65" ht="138.75" customHeight="1">
      <c r="A100" s="200"/>
      <c r="B100" s="219"/>
      <c r="C100" s="215"/>
      <c r="D100" s="217"/>
      <c r="E100" s="56" t="s">
        <v>80</v>
      </c>
      <c r="F100" s="67" t="s">
        <v>2</v>
      </c>
      <c r="G100" s="215"/>
      <c r="H100" s="215"/>
      <c r="I100" s="24" t="s">
        <v>442</v>
      </c>
      <c r="J100" s="244"/>
      <c r="K100" s="242"/>
      <c r="L100" s="242"/>
      <c r="M100" s="27" t="s">
        <v>311</v>
      </c>
      <c r="N100" s="77" t="s">
        <v>308</v>
      </c>
      <c r="O100" s="239"/>
      <c r="P100" s="239"/>
      <c r="Q100" s="28"/>
      <c r="R100" s="28"/>
      <c r="S100" s="28"/>
      <c r="T100" s="28" t="s">
        <v>23</v>
      </c>
      <c r="U100" s="28"/>
      <c r="V100" s="28"/>
      <c r="W100" s="28"/>
      <c r="X100" s="28"/>
      <c r="Y100" s="28"/>
      <c r="Z100" s="28"/>
      <c r="AA100" s="28"/>
      <c r="AB100" s="107" t="s">
        <v>365</v>
      </c>
      <c r="AC100" s="143" t="s">
        <v>365</v>
      </c>
      <c r="AD100" s="143" t="s">
        <v>365</v>
      </c>
      <c r="AE100" s="143" t="s">
        <v>365</v>
      </c>
      <c r="AF100" s="143" t="s">
        <v>365</v>
      </c>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28"/>
      <c r="BE100" s="28"/>
      <c r="BF100" s="28"/>
      <c r="BG100" s="28"/>
      <c r="BH100" s="28"/>
      <c r="BI100" s="28"/>
      <c r="BJ100" s="28"/>
      <c r="BK100" s="28"/>
      <c r="BL100" s="28"/>
      <c r="BM100" s="55"/>
    </row>
    <row r="101" spans="1:65" ht="189">
      <c r="A101" s="262"/>
      <c r="B101" s="152">
        <v>138</v>
      </c>
      <c r="C101" s="17" t="s">
        <v>159</v>
      </c>
      <c r="D101" s="162" t="s">
        <v>0</v>
      </c>
      <c r="E101" s="56" t="s">
        <v>160</v>
      </c>
      <c r="F101" s="67" t="s">
        <v>2</v>
      </c>
      <c r="G101" s="151"/>
      <c r="H101" s="83" t="s">
        <v>160</v>
      </c>
      <c r="I101" s="24" t="s">
        <v>443</v>
      </c>
      <c r="J101" s="53"/>
      <c r="K101" s="28" t="s">
        <v>235</v>
      </c>
      <c r="L101" s="28" t="s">
        <v>302</v>
      </c>
      <c r="M101" s="27" t="s">
        <v>311</v>
      </c>
      <c r="N101" s="77" t="s">
        <v>238</v>
      </c>
      <c r="O101" s="239"/>
      <c r="P101" s="53"/>
      <c r="Q101" s="28"/>
      <c r="R101" s="28"/>
      <c r="S101" s="28"/>
      <c r="T101" s="28" t="s">
        <v>23</v>
      </c>
      <c r="U101" s="28"/>
      <c r="V101" s="28"/>
      <c r="W101" s="28"/>
      <c r="X101" s="28"/>
      <c r="Y101" s="28"/>
      <c r="Z101" s="28"/>
      <c r="AA101" s="28"/>
      <c r="AB101" s="107"/>
      <c r="AC101" s="28" t="s">
        <v>361</v>
      </c>
      <c r="AD101" s="28"/>
      <c r="AE101" s="28" t="s">
        <v>361</v>
      </c>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28"/>
      <c r="BE101" s="28"/>
      <c r="BF101" s="28"/>
      <c r="BG101" s="28"/>
      <c r="BH101" s="28"/>
      <c r="BI101" s="28"/>
      <c r="BJ101" s="28"/>
      <c r="BK101" s="28"/>
      <c r="BL101" s="28"/>
      <c r="BM101" s="55"/>
    </row>
    <row r="102" spans="1:65" ht="195.75" customHeight="1">
      <c r="A102" s="261"/>
      <c r="B102" s="55">
        <v>139</v>
      </c>
      <c r="C102" s="56" t="s">
        <v>161</v>
      </c>
      <c r="D102" s="160" t="s">
        <v>0</v>
      </c>
      <c r="E102" s="56" t="s">
        <v>223</v>
      </c>
      <c r="F102" s="67" t="s">
        <v>2</v>
      </c>
      <c r="G102" s="54"/>
      <c r="H102" s="66" t="s">
        <v>223</v>
      </c>
      <c r="I102" s="24" t="s">
        <v>444</v>
      </c>
      <c r="J102" s="53"/>
      <c r="K102" s="28" t="s">
        <v>235</v>
      </c>
      <c r="L102" s="28" t="s">
        <v>302</v>
      </c>
      <c r="M102" s="27" t="s">
        <v>311</v>
      </c>
      <c r="N102" s="77" t="s">
        <v>238</v>
      </c>
      <c r="O102" s="239"/>
      <c r="P102" s="53"/>
      <c r="Q102" s="28"/>
      <c r="R102" s="28"/>
      <c r="S102" s="28"/>
      <c r="T102" s="28" t="s">
        <v>23</v>
      </c>
      <c r="U102" s="28"/>
      <c r="V102" s="28"/>
      <c r="W102" s="28"/>
      <c r="X102" s="28"/>
      <c r="Y102" s="28"/>
      <c r="Z102" s="28"/>
      <c r="AA102" s="28"/>
      <c r="AB102" s="107" t="s">
        <v>361</v>
      </c>
      <c r="AC102" s="28"/>
      <c r="AD102" s="28" t="s">
        <v>361</v>
      </c>
      <c r="AE102" s="28"/>
      <c r="AF102" s="103" t="s">
        <v>361</v>
      </c>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28"/>
      <c r="BE102" s="28"/>
      <c r="BF102" s="28"/>
      <c r="BG102" s="28"/>
      <c r="BH102" s="28"/>
      <c r="BI102" s="28"/>
      <c r="BJ102" s="28"/>
      <c r="BK102" s="28"/>
      <c r="BL102" s="28"/>
      <c r="BM102" s="55"/>
    </row>
    <row r="103" spans="1:65" ht="106.5" customHeight="1">
      <c r="A103" s="308">
        <v>421</v>
      </c>
      <c r="B103" s="123">
        <v>140</v>
      </c>
      <c r="C103" s="17" t="s">
        <v>64</v>
      </c>
      <c r="D103" s="160" t="s">
        <v>0</v>
      </c>
      <c r="E103" s="17" t="s">
        <v>95</v>
      </c>
      <c r="F103" s="67" t="s">
        <v>2</v>
      </c>
      <c r="G103" s="122"/>
      <c r="H103" s="17" t="s">
        <v>95</v>
      </c>
      <c r="I103" s="83" t="s">
        <v>277</v>
      </c>
      <c r="J103" s="119"/>
      <c r="K103" s="119" t="s">
        <v>235</v>
      </c>
      <c r="L103" s="28" t="s">
        <v>302</v>
      </c>
      <c r="M103" s="27" t="s">
        <v>311</v>
      </c>
      <c r="N103" s="77" t="s">
        <v>308</v>
      </c>
      <c r="O103" s="314" t="s">
        <v>23</v>
      </c>
      <c r="P103" s="43"/>
      <c r="Q103" s="28" t="s">
        <v>23</v>
      </c>
      <c r="R103" s="28"/>
      <c r="S103" s="28"/>
      <c r="T103" s="28" t="s">
        <v>23</v>
      </c>
      <c r="U103" s="28"/>
      <c r="V103" s="28"/>
      <c r="W103" s="28"/>
      <c r="X103" s="28"/>
      <c r="Y103" s="28"/>
      <c r="Z103" s="28"/>
      <c r="AA103" s="28"/>
      <c r="AB103" s="100" t="s">
        <v>364</v>
      </c>
      <c r="AC103" s="100" t="s">
        <v>364</v>
      </c>
      <c r="AD103" s="100" t="s">
        <v>364</v>
      </c>
      <c r="AE103" s="100" t="s">
        <v>364</v>
      </c>
      <c r="AF103" s="100" t="s">
        <v>364</v>
      </c>
      <c r="AG103" s="100" t="s">
        <v>364</v>
      </c>
      <c r="AH103" s="100" t="s">
        <v>364</v>
      </c>
      <c r="AI103" s="100" t="s">
        <v>364</v>
      </c>
      <c r="AJ103" s="100" t="s">
        <v>364</v>
      </c>
      <c r="AK103" s="100" t="s">
        <v>364</v>
      </c>
      <c r="AL103" s="100" t="s">
        <v>364</v>
      </c>
      <c r="AM103" s="100"/>
      <c r="AN103" s="100"/>
      <c r="AO103" s="100"/>
      <c r="AP103" s="100"/>
      <c r="AQ103" s="100"/>
      <c r="AR103" s="100"/>
      <c r="AS103" s="100" t="s">
        <v>364</v>
      </c>
      <c r="AT103" s="100" t="s">
        <v>364</v>
      </c>
      <c r="AU103" s="100" t="s">
        <v>364</v>
      </c>
      <c r="AV103" s="100" t="s">
        <v>364</v>
      </c>
      <c r="AW103" s="100" t="s">
        <v>364</v>
      </c>
      <c r="AX103" s="100" t="s">
        <v>364</v>
      </c>
      <c r="AY103" s="100" t="s">
        <v>364</v>
      </c>
      <c r="AZ103" s="100" t="s">
        <v>364</v>
      </c>
      <c r="BA103" s="100" t="s">
        <v>364</v>
      </c>
      <c r="BB103" s="100" t="s">
        <v>364</v>
      </c>
      <c r="BC103" s="100" t="s">
        <v>364</v>
      </c>
      <c r="BD103" s="100" t="s">
        <v>364</v>
      </c>
      <c r="BE103" s="100" t="s">
        <v>364</v>
      </c>
      <c r="BF103" s="100" t="s">
        <v>364</v>
      </c>
      <c r="BG103" s="100" t="s">
        <v>364</v>
      </c>
      <c r="BH103" s="100" t="s">
        <v>364</v>
      </c>
      <c r="BI103" s="100" t="s">
        <v>364</v>
      </c>
      <c r="BJ103" s="100" t="s">
        <v>364</v>
      </c>
      <c r="BK103" s="100" t="s">
        <v>364</v>
      </c>
      <c r="BL103" s="100" t="s">
        <v>364</v>
      </c>
      <c r="BM103" s="123"/>
    </row>
    <row r="104" spans="1:65" ht="108.75" customHeight="1">
      <c r="A104" s="261"/>
      <c r="B104" s="65">
        <v>141</v>
      </c>
      <c r="C104" s="17" t="s">
        <v>162</v>
      </c>
      <c r="D104" s="160" t="s">
        <v>0</v>
      </c>
      <c r="E104" s="66" t="s">
        <v>163</v>
      </c>
      <c r="F104" s="67" t="s">
        <v>0</v>
      </c>
      <c r="G104" s="67"/>
      <c r="H104" s="66" t="s">
        <v>163</v>
      </c>
      <c r="I104" s="73" t="s">
        <v>277</v>
      </c>
      <c r="J104" s="64"/>
      <c r="K104" s="28" t="s">
        <v>235</v>
      </c>
      <c r="L104" s="28" t="s">
        <v>302</v>
      </c>
      <c r="M104" s="27" t="s">
        <v>311</v>
      </c>
      <c r="N104" s="77" t="s">
        <v>238</v>
      </c>
      <c r="O104" s="239"/>
      <c r="P104" s="64"/>
      <c r="Q104" s="28"/>
      <c r="R104" s="28"/>
      <c r="S104" s="28"/>
      <c r="T104" s="28" t="s">
        <v>23</v>
      </c>
      <c r="U104" s="28"/>
      <c r="V104" s="28"/>
      <c r="W104" s="28"/>
      <c r="X104" s="28"/>
      <c r="Y104" s="28"/>
      <c r="Z104" s="28"/>
      <c r="AA104" s="28"/>
      <c r="AB104" s="107"/>
      <c r="AC104" s="28" t="s">
        <v>364</v>
      </c>
      <c r="AD104" s="28" t="s">
        <v>364</v>
      </c>
      <c r="AE104" s="28" t="s">
        <v>364</v>
      </c>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28"/>
      <c r="BE104" s="28"/>
      <c r="BF104" s="28"/>
      <c r="BG104" s="28"/>
      <c r="BH104" s="28"/>
      <c r="BI104" s="28"/>
      <c r="BJ104" s="28"/>
      <c r="BK104" s="28"/>
      <c r="BL104" s="28"/>
      <c r="BM104" s="65"/>
    </row>
    <row r="105" spans="1:65" ht="61.5" customHeight="1">
      <c r="A105" s="262"/>
      <c r="B105" s="14"/>
      <c r="C105" s="169" t="s">
        <v>38</v>
      </c>
      <c r="D105" s="180"/>
      <c r="E105" s="169"/>
      <c r="F105" s="67"/>
      <c r="G105" s="13">
        <v>0</v>
      </c>
      <c r="H105" s="13"/>
      <c r="I105" s="18"/>
      <c r="J105" s="119"/>
      <c r="K105" s="119"/>
      <c r="L105" s="85"/>
      <c r="M105" s="85"/>
      <c r="N105" s="85"/>
      <c r="O105" s="23">
        <f>COUNTIF(O106:O109,"x")</f>
        <v>0</v>
      </c>
      <c r="P105" s="13">
        <f>SUM(P106:P108)</f>
        <v>0</v>
      </c>
      <c r="Q105" s="88" t="s">
        <v>88</v>
      </c>
      <c r="R105" s="88" t="s">
        <v>88</v>
      </c>
      <c r="S105" s="88" t="s">
        <v>88</v>
      </c>
      <c r="T105" s="88" t="s">
        <v>88</v>
      </c>
      <c r="U105" s="88" t="s">
        <v>88</v>
      </c>
      <c r="V105" s="88"/>
      <c r="W105" s="88" t="s">
        <v>88</v>
      </c>
      <c r="X105" s="88" t="s">
        <v>88</v>
      </c>
      <c r="Y105" s="88" t="s">
        <v>88</v>
      </c>
      <c r="Z105" s="88"/>
      <c r="AA105" s="88" t="s">
        <v>88</v>
      </c>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6"/>
    </row>
    <row r="106" spans="1:65" ht="102.75" customHeight="1">
      <c r="A106" s="261"/>
      <c r="B106" s="65">
        <v>143</v>
      </c>
      <c r="C106" s="17" t="s">
        <v>164</v>
      </c>
      <c r="D106" s="160" t="s">
        <v>0</v>
      </c>
      <c r="E106" s="17" t="s">
        <v>165</v>
      </c>
      <c r="F106" s="67" t="s">
        <v>2</v>
      </c>
      <c r="G106" s="67"/>
      <c r="H106" s="73" t="s">
        <v>165</v>
      </c>
      <c r="I106" s="40" t="s">
        <v>280</v>
      </c>
      <c r="J106" s="64"/>
      <c r="K106" s="28" t="s">
        <v>303</v>
      </c>
      <c r="L106" s="28" t="s">
        <v>302</v>
      </c>
      <c r="M106" s="27" t="s">
        <v>311</v>
      </c>
      <c r="N106" s="77" t="s">
        <v>238</v>
      </c>
      <c r="O106" s="239"/>
      <c r="P106" s="64"/>
      <c r="Q106" s="28"/>
      <c r="R106" s="28"/>
      <c r="S106" s="28"/>
      <c r="T106" s="28" t="s">
        <v>23</v>
      </c>
      <c r="U106" s="28"/>
      <c r="V106" s="28"/>
      <c r="W106" s="28"/>
      <c r="X106" s="28"/>
      <c r="Y106" s="28"/>
      <c r="Z106" s="28"/>
      <c r="AA106" s="28"/>
      <c r="AB106" s="107" t="s">
        <v>361</v>
      </c>
      <c r="AC106" s="143"/>
      <c r="AD106" s="143" t="s">
        <v>361</v>
      </c>
      <c r="AE106" s="14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28"/>
      <c r="BE106" s="28"/>
      <c r="BF106" s="28"/>
      <c r="BG106" s="28"/>
      <c r="BH106" s="28"/>
      <c r="BI106" s="28"/>
      <c r="BJ106" s="28"/>
      <c r="BK106" s="28"/>
      <c r="BL106" s="28"/>
      <c r="BM106" s="65"/>
    </row>
    <row r="107" spans="1:65" ht="102" customHeight="1">
      <c r="A107" s="261"/>
      <c r="B107" s="65">
        <v>145</v>
      </c>
      <c r="C107" s="17" t="s">
        <v>166</v>
      </c>
      <c r="D107" s="160" t="s">
        <v>2</v>
      </c>
      <c r="E107" s="17" t="s">
        <v>167</v>
      </c>
      <c r="F107" s="67" t="s">
        <v>2</v>
      </c>
      <c r="G107" s="67"/>
      <c r="H107" s="73" t="s">
        <v>167</v>
      </c>
      <c r="I107" s="40" t="s">
        <v>281</v>
      </c>
      <c r="J107" s="208" t="s">
        <v>457</v>
      </c>
      <c r="K107" s="28" t="s">
        <v>303</v>
      </c>
      <c r="L107" s="28" t="s">
        <v>302</v>
      </c>
      <c r="M107" s="27" t="s">
        <v>311</v>
      </c>
      <c r="N107" s="77" t="s">
        <v>238</v>
      </c>
      <c r="O107" s="239"/>
      <c r="P107" s="239"/>
      <c r="Q107" s="28"/>
      <c r="R107" s="28"/>
      <c r="S107" s="28"/>
      <c r="T107" s="28" t="s">
        <v>23</v>
      </c>
      <c r="U107" s="28"/>
      <c r="V107" s="28"/>
      <c r="W107" s="28"/>
      <c r="X107" s="28"/>
      <c r="Y107" s="28"/>
      <c r="Z107" s="28"/>
      <c r="AA107" s="28"/>
      <c r="AB107" s="107"/>
      <c r="AC107" s="28" t="s">
        <v>361</v>
      </c>
      <c r="AD107" s="28"/>
      <c r="AE107" s="28" t="s">
        <v>361</v>
      </c>
      <c r="AF107" s="28" t="s">
        <v>361</v>
      </c>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28"/>
      <c r="BE107" s="28"/>
      <c r="BF107" s="28"/>
      <c r="BG107" s="28"/>
      <c r="BH107" s="28"/>
      <c r="BI107" s="28"/>
      <c r="BJ107" s="28"/>
      <c r="BK107" s="28"/>
      <c r="BL107" s="28"/>
      <c r="BM107" s="65"/>
    </row>
    <row r="108" spans="1:65" ht="99.75" customHeight="1">
      <c r="A108" s="261"/>
      <c r="B108" s="65">
        <v>148</v>
      </c>
      <c r="C108" s="17" t="s">
        <v>168</v>
      </c>
      <c r="D108" s="160" t="s">
        <v>2</v>
      </c>
      <c r="E108" s="66" t="s">
        <v>169</v>
      </c>
      <c r="F108" s="67" t="s">
        <v>2</v>
      </c>
      <c r="G108" s="67"/>
      <c r="H108" s="73" t="s">
        <v>282</v>
      </c>
      <c r="I108" s="73" t="s">
        <v>283</v>
      </c>
      <c r="J108" s="64"/>
      <c r="K108" s="28" t="s">
        <v>303</v>
      </c>
      <c r="L108" s="28" t="s">
        <v>302</v>
      </c>
      <c r="M108" s="27" t="s">
        <v>311</v>
      </c>
      <c r="N108" s="77" t="s">
        <v>238</v>
      </c>
      <c r="O108" s="239"/>
      <c r="P108" s="64"/>
      <c r="Q108" s="28"/>
      <c r="R108" s="28"/>
      <c r="S108" s="28"/>
      <c r="T108" s="28" t="s">
        <v>23</v>
      </c>
      <c r="U108" s="28"/>
      <c r="V108" s="28"/>
      <c r="W108" s="28"/>
      <c r="X108" s="28"/>
      <c r="Y108" s="28"/>
      <c r="Z108" s="28"/>
      <c r="AA108" s="28"/>
      <c r="AB108" s="107" t="s">
        <v>361</v>
      </c>
      <c r="AC108" s="28"/>
      <c r="AD108" s="28" t="s">
        <v>361</v>
      </c>
      <c r="AE108" s="28" t="s">
        <v>361</v>
      </c>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28"/>
      <c r="BE108" s="28"/>
      <c r="BF108" s="28"/>
      <c r="BG108" s="28"/>
      <c r="BH108" s="28"/>
      <c r="BI108" s="28"/>
      <c r="BJ108" s="28"/>
      <c r="BK108" s="28"/>
      <c r="BL108" s="28"/>
      <c r="BM108" s="65"/>
    </row>
    <row r="109" spans="1:65" ht="68.25" customHeight="1">
      <c r="A109" s="261"/>
      <c r="B109" s="65">
        <v>149</v>
      </c>
      <c r="C109" s="17" t="s">
        <v>170</v>
      </c>
      <c r="D109" s="160" t="s">
        <v>0</v>
      </c>
      <c r="E109" s="17" t="s">
        <v>171</v>
      </c>
      <c r="F109" s="67" t="s">
        <v>2</v>
      </c>
      <c r="G109" s="67"/>
      <c r="H109" s="73" t="s">
        <v>284</v>
      </c>
      <c r="I109" s="40" t="s">
        <v>285</v>
      </c>
      <c r="J109" s="64"/>
      <c r="K109" s="28" t="s">
        <v>303</v>
      </c>
      <c r="L109" s="28" t="s">
        <v>302</v>
      </c>
      <c r="M109" s="27" t="s">
        <v>311</v>
      </c>
      <c r="N109" s="77" t="s">
        <v>238</v>
      </c>
      <c r="O109" s="239"/>
      <c r="P109" s="239"/>
      <c r="Q109" s="28"/>
      <c r="R109" s="28"/>
      <c r="S109" s="28"/>
      <c r="T109" s="28" t="s">
        <v>23</v>
      </c>
      <c r="U109" s="28"/>
      <c r="V109" s="28"/>
      <c r="W109" s="28"/>
      <c r="X109" s="28"/>
      <c r="Y109" s="28"/>
      <c r="Z109" s="28"/>
      <c r="AA109" s="28"/>
      <c r="AB109" s="107" t="s">
        <v>361</v>
      </c>
      <c r="AC109" s="28"/>
      <c r="AD109" s="28" t="s">
        <v>361</v>
      </c>
      <c r="AE109" s="28"/>
      <c r="AF109" s="28" t="s">
        <v>361</v>
      </c>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28"/>
      <c r="BE109" s="28"/>
      <c r="BF109" s="28"/>
      <c r="BG109" s="28"/>
      <c r="BH109" s="28"/>
      <c r="BI109" s="28"/>
      <c r="BJ109" s="28"/>
      <c r="BK109" s="28"/>
      <c r="BL109" s="28"/>
      <c r="BM109" s="65"/>
    </row>
    <row r="110" spans="1:65" s="11" customFormat="1" ht="67.5" customHeight="1">
      <c r="A110" s="26"/>
      <c r="B110" s="14"/>
      <c r="C110" s="179" t="s">
        <v>39</v>
      </c>
      <c r="D110" s="179"/>
      <c r="E110" s="169"/>
      <c r="F110" s="67"/>
      <c r="G110" s="13">
        <v>2</v>
      </c>
      <c r="H110" s="13"/>
      <c r="I110" s="18"/>
      <c r="J110" s="119"/>
      <c r="K110" s="119"/>
      <c r="L110" s="85"/>
      <c r="M110" s="85"/>
      <c r="N110" s="85"/>
      <c r="O110" s="255" t="e">
        <f>O111+O117</f>
        <v>#REF!</v>
      </c>
      <c r="P110" s="13" t="e">
        <f>P111+P117</f>
        <v>#REF!</v>
      </c>
      <c r="Q110" s="88" t="s">
        <v>88</v>
      </c>
      <c r="R110" s="88"/>
      <c r="S110" s="88" t="s">
        <v>88</v>
      </c>
      <c r="T110" s="183" t="s">
        <v>88</v>
      </c>
      <c r="U110" s="88"/>
      <c r="V110" s="88"/>
      <c r="W110" s="88"/>
      <c r="X110" s="88"/>
      <c r="Y110" s="88"/>
      <c r="Z110" s="88"/>
      <c r="AA110" s="88"/>
      <c r="AB110" s="99"/>
      <c r="AC110" s="95"/>
      <c r="AD110" s="95"/>
      <c r="AE110" s="95"/>
      <c r="AF110" s="98"/>
      <c r="AG110" s="98"/>
      <c r="AH110" s="98"/>
      <c r="AI110" s="98"/>
      <c r="AJ110" s="98"/>
      <c r="AK110" s="98"/>
      <c r="AL110" s="98"/>
      <c r="AM110" s="137"/>
      <c r="AN110" s="137"/>
      <c r="AO110" s="137"/>
      <c r="AP110" s="137"/>
      <c r="AQ110" s="137"/>
      <c r="AR110" s="137"/>
      <c r="AS110" s="98"/>
      <c r="AT110" s="98"/>
      <c r="AU110" s="98"/>
      <c r="AV110" s="98"/>
      <c r="AW110" s="98"/>
      <c r="AX110" s="98"/>
      <c r="AY110" s="98"/>
      <c r="AZ110" s="98"/>
      <c r="BA110" s="98"/>
      <c r="BB110" s="98"/>
      <c r="BC110" s="98"/>
      <c r="BD110" s="96"/>
      <c r="BE110" s="96"/>
      <c r="BF110" s="96"/>
      <c r="BG110" s="96"/>
      <c r="BH110" s="96"/>
      <c r="BI110" s="96"/>
      <c r="BJ110" s="96"/>
      <c r="BK110" s="96"/>
      <c r="BL110" s="96"/>
      <c r="BM110" s="138"/>
    </row>
    <row r="111" spans="1:65" ht="39" customHeight="1">
      <c r="A111" s="26"/>
      <c r="B111" s="14"/>
      <c r="C111" s="175" t="s">
        <v>40</v>
      </c>
      <c r="D111" s="175"/>
      <c r="E111" s="175"/>
      <c r="F111" s="67"/>
      <c r="G111" s="13">
        <v>2</v>
      </c>
      <c r="H111" s="13"/>
      <c r="I111" s="18"/>
      <c r="J111" s="119"/>
      <c r="K111" s="119"/>
      <c r="L111" s="85"/>
      <c r="M111" s="85"/>
      <c r="N111" s="85"/>
      <c r="O111" s="255" t="e">
        <f>O112+O113+O114</f>
        <v>#REF!</v>
      </c>
      <c r="P111" s="13" t="e">
        <f>P112+P113+P114</f>
        <v>#REF!</v>
      </c>
      <c r="Q111" s="88" t="s">
        <v>88</v>
      </c>
      <c r="R111" s="88"/>
      <c r="S111" s="88" t="s">
        <v>88</v>
      </c>
      <c r="T111" s="183" t="s">
        <v>88</v>
      </c>
      <c r="U111" s="88"/>
      <c r="V111" s="88"/>
      <c r="W111" s="88"/>
      <c r="X111" s="88"/>
      <c r="Y111" s="88"/>
      <c r="Z111" s="88"/>
      <c r="AA111" s="88"/>
      <c r="AB111" s="99"/>
      <c r="AC111" s="95"/>
      <c r="AD111" s="95"/>
      <c r="AE111" s="95"/>
      <c r="AF111" s="98"/>
      <c r="AG111" s="98"/>
      <c r="AH111" s="98"/>
      <c r="AI111" s="98"/>
      <c r="AJ111" s="98"/>
      <c r="AK111" s="98"/>
      <c r="AL111" s="98"/>
      <c r="AM111" s="137"/>
      <c r="AN111" s="137"/>
      <c r="AO111" s="137"/>
      <c r="AP111" s="137"/>
      <c r="AQ111" s="137"/>
      <c r="AR111" s="137"/>
      <c r="AS111" s="98"/>
      <c r="AT111" s="98"/>
      <c r="AU111" s="98"/>
      <c r="AV111" s="98"/>
      <c r="AW111" s="98"/>
      <c r="AX111" s="98"/>
      <c r="AY111" s="98"/>
      <c r="AZ111" s="98"/>
      <c r="BA111" s="98"/>
      <c r="BB111" s="98"/>
      <c r="BC111" s="98"/>
      <c r="BD111" s="96"/>
      <c r="BE111" s="96"/>
      <c r="BF111" s="96"/>
      <c r="BG111" s="96"/>
      <c r="BH111" s="96"/>
      <c r="BI111" s="96"/>
      <c r="BJ111" s="96"/>
      <c r="BK111" s="96"/>
      <c r="BL111" s="96"/>
      <c r="BM111" s="138"/>
    </row>
    <row r="112" spans="1:65" ht="47.25" hidden="1">
      <c r="A112" s="26"/>
      <c r="B112" s="14"/>
      <c r="C112" s="175" t="s">
        <v>41</v>
      </c>
      <c r="D112" s="175"/>
      <c r="E112" s="175"/>
      <c r="F112" s="67"/>
      <c r="G112" s="13">
        <v>0</v>
      </c>
      <c r="H112" s="13"/>
      <c r="I112" s="18"/>
      <c r="J112" s="119"/>
      <c r="K112" s="119"/>
      <c r="L112" s="85"/>
      <c r="M112" s="85"/>
      <c r="N112" s="85"/>
      <c r="O112" s="255" t="e">
        <f>COUNTIF(#REF!,"x")</f>
        <v>#REF!</v>
      </c>
      <c r="P112" s="13" t="e">
        <f>SUM(#REF!)</f>
        <v>#REF!</v>
      </c>
      <c r="Q112" s="88" t="s">
        <v>88</v>
      </c>
      <c r="R112" s="88"/>
      <c r="S112" s="88" t="s">
        <v>88</v>
      </c>
      <c r="T112" s="183"/>
      <c r="U112" s="88"/>
      <c r="V112" s="88"/>
      <c r="W112" s="88"/>
      <c r="X112" s="88"/>
      <c r="Y112" s="88"/>
      <c r="Z112" s="88"/>
      <c r="AA112" s="88"/>
      <c r="AB112" s="99"/>
      <c r="AC112" s="95"/>
      <c r="AD112" s="95"/>
      <c r="AE112" s="95"/>
      <c r="AF112" s="98"/>
      <c r="AG112" s="98"/>
      <c r="AH112" s="98"/>
      <c r="AI112" s="98"/>
      <c r="AJ112" s="98"/>
      <c r="AK112" s="98"/>
      <c r="AL112" s="98"/>
      <c r="AM112" s="137"/>
      <c r="AN112" s="137"/>
      <c r="AO112" s="137"/>
      <c r="AP112" s="137"/>
      <c r="AQ112" s="137"/>
      <c r="AR112" s="137"/>
      <c r="AS112" s="98"/>
      <c r="AT112" s="98"/>
      <c r="AU112" s="98"/>
      <c r="AV112" s="98"/>
      <c r="AW112" s="98"/>
      <c r="AX112" s="98"/>
      <c r="AY112" s="98"/>
      <c r="AZ112" s="98"/>
      <c r="BA112" s="98"/>
      <c r="BB112" s="98"/>
      <c r="BC112" s="98"/>
      <c r="BD112" s="96"/>
      <c r="BE112" s="96"/>
      <c r="BF112" s="96"/>
      <c r="BG112" s="96"/>
      <c r="BH112" s="96"/>
      <c r="BI112" s="96"/>
      <c r="BJ112" s="96"/>
      <c r="BK112" s="96"/>
      <c r="BL112" s="96"/>
      <c r="BM112" s="138"/>
    </row>
    <row r="113" spans="1:65" s="8" customFormat="1" ht="31.5" hidden="1">
      <c r="A113" s="309"/>
      <c r="B113" s="14"/>
      <c r="C113" s="169" t="s">
        <v>42</v>
      </c>
      <c r="D113" s="180"/>
      <c r="E113" s="189"/>
      <c r="F113" s="27"/>
      <c r="G113" s="13">
        <v>0</v>
      </c>
      <c r="H113" s="13"/>
      <c r="I113" s="120"/>
      <c r="J113" s="119"/>
      <c r="K113" s="119"/>
      <c r="L113" s="28"/>
      <c r="M113" s="28"/>
      <c r="N113" s="28"/>
      <c r="O113" s="255" t="e">
        <f>COUNTIF(#REF!,"x")</f>
        <v>#REF!</v>
      </c>
      <c r="P113" s="301" t="e">
        <f>SUM(#REF!)</f>
        <v>#REF!</v>
      </c>
      <c r="Q113" s="88" t="s">
        <v>88</v>
      </c>
      <c r="R113" s="88" t="s">
        <v>88</v>
      </c>
      <c r="S113" s="88" t="s">
        <v>88</v>
      </c>
      <c r="T113" s="183"/>
      <c r="U113" s="88" t="s">
        <v>88</v>
      </c>
      <c r="V113" s="88"/>
      <c r="W113" s="88" t="s">
        <v>88</v>
      </c>
      <c r="X113" s="88" t="s">
        <v>88</v>
      </c>
      <c r="Y113" s="88" t="s">
        <v>88</v>
      </c>
      <c r="Z113" s="88"/>
      <c r="AA113" s="88" t="s">
        <v>88</v>
      </c>
      <c r="AB113" s="99"/>
      <c r="AC113" s="95"/>
      <c r="AD113" s="95"/>
      <c r="AE113" s="95"/>
      <c r="AF113" s="98"/>
      <c r="AG113" s="98"/>
      <c r="AH113" s="98"/>
      <c r="AI113" s="98"/>
      <c r="AJ113" s="98"/>
      <c r="AK113" s="98"/>
      <c r="AL113" s="98"/>
      <c r="AM113" s="137"/>
      <c r="AN113" s="137"/>
      <c r="AO113" s="137"/>
      <c r="AP113" s="137"/>
      <c r="AQ113" s="137"/>
      <c r="AR113" s="137"/>
      <c r="AS113" s="98"/>
      <c r="AT113" s="98"/>
      <c r="AU113" s="98"/>
      <c r="AV113" s="98"/>
      <c r="AW113" s="98"/>
      <c r="AX113" s="98"/>
      <c r="AY113" s="98"/>
      <c r="AZ113" s="98"/>
      <c r="BA113" s="98"/>
      <c r="BB113" s="98"/>
      <c r="BC113" s="98"/>
      <c r="BD113" s="96"/>
      <c r="BE113" s="96"/>
      <c r="BF113" s="96"/>
      <c r="BG113" s="96"/>
      <c r="BH113" s="96"/>
      <c r="BI113" s="96"/>
      <c r="BJ113" s="96"/>
      <c r="BK113" s="96"/>
      <c r="BL113" s="96"/>
      <c r="BM113" s="138"/>
    </row>
    <row r="114" spans="1:65" ht="110.25">
      <c r="A114" s="262"/>
      <c r="B114" s="14"/>
      <c r="C114" s="169" t="s">
        <v>427</v>
      </c>
      <c r="D114" s="169"/>
      <c r="E114" s="169"/>
      <c r="F114" s="67"/>
      <c r="G114" s="13">
        <v>2</v>
      </c>
      <c r="H114" s="13"/>
      <c r="I114" s="120"/>
      <c r="J114" s="119"/>
      <c r="K114" s="119"/>
      <c r="L114" s="85"/>
      <c r="M114" s="85"/>
      <c r="N114" s="85"/>
      <c r="O114" s="255" t="e">
        <f>COUNTIF(#REF!,"x")</f>
        <v>#REF!</v>
      </c>
      <c r="P114" s="253">
        <f>SUM(P115:P116)</f>
        <v>0</v>
      </c>
      <c r="Q114" s="88" t="s">
        <v>88</v>
      </c>
      <c r="R114" s="88"/>
      <c r="S114" s="88" t="s">
        <v>88</v>
      </c>
      <c r="T114" s="183" t="s">
        <v>88</v>
      </c>
      <c r="U114" s="88"/>
      <c r="V114" s="88"/>
      <c r="W114" s="88"/>
      <c r="X114" s="88"/>
      <c r="Y114" s="88"/>
      <c r="Z114" s="88"/>
      <c r="AA114" s="88"/>
      <c r="AB114" s="99"/>
      <c r="AC114" s="95"/>
      <c r="AD114" s="95"/>
      <c r="AE114" s="95"/>
      <c r="AF114" s="98"/>
      <c r="AG114" s="98"/>
      <c r="AH114" s="98"/>
      <c r="AI114" s="98"/>
      <c r="AJ114" s="98"/>
      <c r="AK114" s="98"/>
      <c r="AL114" s="98"/>
      <c r="AM114" s="137"/>
      <c r="AN114" s="137"/>
      <c r="AO114" s="137"/>
      <c r="AP114" s="137"/>
      <c r="AQ114" s="137"/>
      <c r="AR114" s="137"/>
      <c r="AS114" s="98"/>
      <c r="AT114" s="98"/>
      <c r="AU114" s="98"/>
      <c r="AV114" s="98"/>
      <c r="AW114" s="98"/>
      <c r="AX114" s="98"/>
      <c r="AY114" s="98"/>
      <c r="AZ114" s="98"/>
      <c r="BA114" s="98"/>
      <c r="BB114" s="98"/>
      <c r="BC114" s="98"/>
      <c r="BD114" s="96"/>
      <c r="BE114" s="96"/>
      <c r="BF114" s="96"/>
      <c r="BG114" s="96"/>
      <c r="BH114" s="96"/>
      <c r="BI114" s="96"/>
      <c r="BJ114" s="96"/>
      <c r="BK114" s="96"/>
      <c r="BL114" s="96"/>
      <c r="BM114" s="138"/>
    </row>
    <row r="115" spans="1:65" ht="94.5">
      <c r="A115" s="262"/>
      <c r="B115" s="55">
        <v>162</v>
      </c>
      <c r="C115" s="57" t="s">
        <v>71</v>
      </c>
      <c r="D115" s="161" t="s">
        <v>3</v>
      </c>
      <c r="E115" s="20" t="s">
        <v>94</v>
      </c>
      <c r="F115" s="67" t="s">
        <v>3</v>
      </c>
      <c r="G115" s="254"/>
      <c r="H115" s="80" t="s">
        <v>286</v>
      </c>
      <c r="I115" s="73" t="s">
        <v>287</v>
      </c>
      <c r="J115" s="53"/>
      <c r="K115" s="28" t="s">
        <v>235</v>
      </c>
      <c r="L115" s="28" t="s">
        <v>302</v>
      </c>
      <c r="M115" s="27" t="s">
        <v>312</v>
      </c>
      <c r="N115" s="77" t="s">
        <v>308</v>
      </c>
      <c r="O115" s="239"/>
      <c r="P115" s="254"/>
      <c r="Q115" s="28"/>
      <c r="R115" s="28"/>
      <c r="S115" s="28"/>
      <c r="T115" s="28" t="s">
        <v>23</v>
      </c>
      <c r="U115" s="28"/>
      <c r="V115" s="28"/>
      <c r="W115" s="28"/>
      <c r="X115" s="28"/>
      <c r="Y115" s="28"/>
      <c r="Z115" s="28"/>
      <c r="AA115" s="28"/>
      <c r="AB115" s="107" t="s">
        <v>359</v>
      </c>
      <c r="AC115" s="28"/>
      <c r="AD115" s="28"/>
      <c r="AE115" s="28"/>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28"/>
      <c r="BE115" s="28"/>
      <c r="BF115" s="28"/>
      <c r="BG115" s="28"/>
      <c r="BH115" s="28"/>
      <c r="BI115" s="28"/>
      <c r="BJ115" s="28"/>
      <c r="BK115" s="28"/>
      <c r="BL115" s="28"/>
      <c r="BM115" s="55"/>
    </row>
    <row r="116" spans="1:65" ht="78.75">
      <c r="A116" s="262"/>
      <c r="B116" s="55">
        <v>162</v>
      </c>
      <c r="C116" s="57" t="s">
        <v>71</v>
      </c>
      <c r="D116" s="161" t="s">
        <v>3</v>
      </c>
      <c r="E116" s="20" t="s">
        <v>94</v>
      </c>
      <c r="F116" s="67" t="s">
        <v>3</v>
      </c>
      <c r="G116" s="254"/>
      <c r="H116" s="80" t="s">
        <v>288</v>
      </c>
      <c r="I116" s="73" t="s">
        <v>289</v>
      </c>
      <c r="J116" s="43"/>
      <c r="K116" s="28" t="s">
        <v>235</v>
      </c>
      <c r="L116" s="28" t="s">
        <v>302</v>
      </c>
      <c r="M116" s="27" t="s">
        <v>312</v>
      </c>
      <c r="N116" s="77" t="s">
        <v>308</v>
      </c>
      <c r="O116" s="239"/>
      <c r="P116" s="254"/>
      <c r="Q116" s="28"/>
      <c r="R116" s="28"/>
      <c r="S116" s="28"/>
      <c r="T116" s="28" t="s">
        <v>23</v>
      </c>
      <c r="U116" s="28"/>
      <c r="V116" s="28"/>
      <c r="W116" s="28"/>
      <c r="X116" s="28"/>
      <c r="Y116" s="28"/>
      <c r="Z116" s="28"/>
      <c r="AA116" s="28"/>
      <c r="AB116" s="107"/>
      <c r="AC116" s="28"/>
      <c r="AD116" s="28"/>
      <c r="AE116" s="28"/>
      <c r="AF116" s="103" t="s">
        <v>359</v>
      </c>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28"/>
      <c r="BE116" s="28"/>
      <c r="BF116" s="28"/>
      <c r="BG116" s="28"/>
      <c r="BH116" s="28"/>
      <c r="BI116" s="28"/>
      <c r="BJ116" s="28"/>
      <c r="BK116" s="28"/>
      <c r="BL116" s="28"/>
      <c r="BM116" s="41"/>
    </row>
    <row r="117" spans="1:65" ht="28.5">
      <c r="A117" s="33"/>
      <c r="B117" s="14"/>
      <c r="C117" s="179" t="s">
        <v>43</v>
      </c>
      <c r="D117" s="179"/>
      <c r="E117" s="169"/>
      <c r="F117" s="67"/>
      <c r="G117" s="13">
        <v>0</v>
      </c>
      <c r="H117" s="13"/>
      <c r="I117" s="120"/>
      <c r="J117" s="119"/>
      <c r="K117" s="119"/>
      <c r="L117" s="85"/>
      <c r="M117" s="85"/>
      <c r="N117" s="85"/>
      <c r="O117" s="23" t="e">
        <f>O118+O119</f>
        <v>#REF!</v>
      </c>
      <c r="P117" s="13" t="e">
        <f>P118+P119</f>
        <v>#REF!</v>
      </c>
      <c r="Q117" s="88" t="s">
        <v>88</v>
      </c>
      <c r="R117" s="88"/>
      <c r="S117" s="88" t="s">
        <v>88</v>
      </c>
      <c r="T117" s="183" t="s">
        <v>88</v>
      </c>
      <c r="U117" s="88"/>
      <c r="V117" s="88"/>
      <c r="W117" s="88"/>
      <c r="X117" s="88"/>
      <c r="Y117" s="88"/>
      <c r="Z117" s="88"/>
      <c r="AA117" s="88"/>
      <c r="AB117" s="99"/>
      <c r="AC117" s="95"/>
      <c r="AD117" s="95"/>
      <c r="AE117" s="95"/>
      <c r="AF117" s="98"/>
      <c r="AG117" s="98"/>
      <c r="AH117" s="98"/>
      <c r="AI117" s="98"/>
      <c r="AJ117" s="98"/>
      <c r="AK117" s="98"/>
      <c r="AL117" s="98"/>
      <c r="AM117" s="137"/>
      <c r="AN117" s="137"/>
      <c r="AO117" s="137"/>
      <c r="AP117" s="137"/>
      <c r="AQ117" s="137"/>
      <c r="AR117" s="137"/>
      <c r="AS117" s="98"/>
      <c r="AT117" s="98"/>
      <c r="AU117" s="98"/>
      <c r="AV117" s="98"/>
      <c r="AW117" s="98"/>
      <c r="AX117" s="98"/>
      <c r="AY117" s="98"/>
      <c r="AZ117" s="98"/>
      <c r="BA117" s="98"/>
      <c r="BB117" s="98"/>
      <c r="BC117" s="98"/>
      <c r="BD117" s="96"/>
      <c r="BE117" s="96"/>
      <c r="BF117" s="96"/>
      <c r="BG117" s="96"/>
      <c r="BH117" s="96"/>
      <c r="BI117" s="96"/>
      <c r="BJ117" s="96"/>
      <c r="BK117" s="96"/>
      <c r="BL117" s="96"/>
      <c r="BM117" s="138"/>
    </row>
    <row r="118" spans="1:65" ht="42.75" hidden="1">
      <c r="A118" s="33"/>
      <c r="B118" s="14"/>
      <c r="C118" s="179" t="s">
        <v>44</v>
      </c>
      <c r="D118" s="179"/>
      <c r="E118" s="169"/>
      <c r="F118" s="67"/>
      <c r="G118" s="13">
        <v>0</v>
      </c>
      <c r="H118" s="13"/>
      <c r="I118" s="120"/>
      <c r="J118" s="119"/>
      <c r="K118" s="119"/>
      <c r="L118" s="85"/>
      <c r="M118" s="85"/>
      <c r="N118" s="85"/>
      <c r="O118" s="23" t="e">
        <f>COUNTIF(#REF!,"x")</f>
        <v>#REF!</v>
      </c>
      <c r="P118" s="13" t="e">
        <f>SUM(#REF!)</f>
        <v>#REF!</v>
      </c>
      <c r="Q118" s="88" t="s">
        <v>88</v>
      </c>
      <c r="R118" s="88"/>
      <c r="S118" s="88" t="s">
        <v>88</v>
      </c>
      <c r="T118" s="183"/>
      <c r="U118" s="88"/>
      <c r="V118" s="88"/>
      <c r="W118" s="88"/>
      <c r="X118" s="88"/>
      <c r="Y118" s="88"/>
      <c r="Z118" s="88"/>
      <c r="AA118" s="88"/>
      <c r="AB118" s="99"/>
      <c r="AC118" s="95"/>
      <c r="AD118" s="95"/>
      <c r="AE118" s="95"/>
      <c r="AF118" s="98"/>
      <c r="AG118" s="98"/>
      <c r="AH118" s="98"/>
      <c r="AI118" s="98"/>
      <c r="AJ118" s="98"/>
      <c r="AK118" s="98"/>
      <c r="AL118" s="98"/>
      <c r="AM118" s="137"/>
      <c r="AN118" s="137"/>
      <c r="AO118" s="137"/>
      <c r="AP118" s="137"/>
      <c r="AQ118" s="137"/>
      <c r="AR118" s="137"/>
      <c r="AS118" s="98"/>
      <c r="AT118" s="98"/>
      <c r="AU118" s="98"/>
      <c r="AV118" s="98"/>
      <c r="AW118" s="98"/>
      <c r="AX118" s="98"/>
      <c r="AY118" s="98"/>
      <c r="AZ118" s="98"/>
      <c r="BA118" s="98"/>
      <c r="BB118" s="98"/>
      <c r="BC118" s="98"/>
      <c r="BD118" s="96"/>
      <c r="BE118" s="96"/>
      <c r="BF118" s="96"/>
      <c r="BG118" s="96"/>
      <c r="BH118" s="96"/>
      <c r="BI118" s="96"/>
      <c r="BJ118" s="96"/>
      <c r="BK118" s="96"/>
      <c r="BL118" s="96"/>
      <c r="BM118" s="138"/>
    </row>
    <row r="119" spans="1:65" ht="31.5" hidden="1">
      <c r="A119" s="262"/>
      <c r="B119" s="14"/>
      <c r="C119" s="169" t="s">
        <v>45</v>
      </c>
      <c r="D119" s="169"/>
      <c r="E119" s="169"/>
      <c r="F119" s="67"/>
      <c r="G119" s="13">
        <v>0</v>
      </c>
      <c r="H119" s="13"/>
      <c r="I119" s="120"/>
      <c r="J119" s="119"/>
      <c r="K119" s="119"/>
      <c r="L119" s="85"/>
      <c r="M119" s="85"/>
      <c r="N119" s="85"/>
      <c r="O119" s="255" t="e">
        <f>COUNTIF(#REF!,"x")</f>
        <v>#REF!</v>
      </c>
      <c r="P119" s="253" t="e">
        <f>SUM(#REF!)</f>
        <v>#REF!</v>
      </c>
      <c r="Q119" s="88" t="s">
        <v>88</v>
      </c>
      <c r="R119" s="88"/>
      <c r="S119" s="88" t="s">
        <v>88</v>
      </c>
      <c r="T119" s="183"/>
      <c r="U119" s="88"/>
      <c r="V119" s="88"/>
      <c r="W119" s="88"/>
      <c r="X119" s="88"/>
      <c r="Y119" s="88"/>
      <c r="Z119" s="88"/>
      <c r="AA119" s="88"/>
      <c r="AB119" s="99"/>
      <c r="AC119" s="95"/>
      <c r="AD119" s="95"/>
      <c r="AE119" s="95"/>
      <c r="AF119" s="98"/>
      <c r="AG119" s="98"/>
      <c r="AH119" s="98"/>
      <c r="AI119" s="98"/>
      <c r="AJ119" s="98"/>
      <c r="AK119" s="98"/>
      <c r="AL119" s="98"/>
      <c r="AM119" s="137"/>
      <c r="AN119" s="137"/>
      <c r="AO119" s="137"/>
      <c r="AP119" s="137"/>
      <c r="AQ119" s="137"/>
      <c r="AR119" s="137"/>
      <c r="AS119" s="98"/>
      <c r="AT119" s="98"/>
      <c r="AU119" s="98"/>
      <c r="AV119" s="98"/>
      <c r="AW119" s="98"/>
      <c r="AX119" s="98"/>
      <c r="AY119" s="98"/>
      <c r="AZ119" s="98"/>
      <c r="BA119" s="98"/>
      <c r="BB119" s="98"/>
      <c r="BC119" s="98"/>
      <c r="BD119" s="96"/>
      <c r="BE119" s="96"/>
      <c r="BF119" s="96"/>
      <c r="BG119" s="96"/>
      <c r="BH119" s="96"/>
      <c r="BI119" s="96"/>
      <c r="BJ119" s="96"/>
      <c r="BK119" s="96"/>
      <c r="BL119" s="96"/>
      <c r="BM119" s="16"/>
    </row>
    <row r="120" spans="1:65" s="11" customFormat="1" ht="57">
      <c r="A120" s="262"/>
      <c r="B120" s="14"/>
      <c r="C120" s="179" t="s">
        <v>21</v>
      </c>
      <c r="D120" s="179"/>
      <c r="E120" s="169"/>
      <c r="F120" s="67"/>
      <c r="G120" s="13">
        <v>1</v>
      </c>
      <c r="H120" s="13"/>
      <c r="I120" s="18"/>
      <c r="J120" s="119"/>
      <c r="K120" s="119"/>
      <c r="L120" s="85"/>
      <c r="M120" s="85"/>
      <c r="N120" s="85"/>
      <c r="O120" s="255">
        <f>O121+O124+O144</f>
        <v>1</v>
      </c>
      <c r="P120" s="253">
        <f>P121+P124+P144</f>
        <v>0</v>
      </c>
      <c r="Q120" s="88" t="s">
        <v>88</v>
      </c>
      <c r="R120" s="88"/>
      <c r="S120" s="88" t="s">
        <v>88</v>
      </c>
      <c r="T120" s="183" t="s">
        <v>88</v>
      </c>
      <c r="U120" s="88"/>
      <c r="V120" s="88"/>
      <c r="W120" s="88"/>
      <c r="X120" s="88"/>
      <c r="Y120" s="88"/>
      <c r="Z120" s="88"/>
      <c r="AA120" s="88"/>
      <c r="AB120" s="99"/>
      <c r="AC120" s="95"/>
      <c r="AD120" s="95"/>
      <c r="AE120" s="95"/>
      <c r="AF120" s="98"/>
      <c r="AG120" s="98"/>
      <c r="AH120" s="98"/>
      <c r="AI120" s="98"/>
      <c r="AJ120" s="98"/>
      <c r="AK120" s="98"/>
      <c r="AL120" s="98"/>
      <c r="AM120" s="137"/>
      <c r="AN120" s="137"/>
      <c r="AO120" s="137"/>
      <c r="AP120" s="137"/>
      <c r="AQ120" s="137"/>
      <c r="AR120" s="137"/>
      <c r="AS120" s="98"/>
      <c r="AT120" s="98"/>
      <c r="AU120" s="98"/>
      <c r="AV120" s="98"/>
      <c r="AW120" s="98"/>
      <c r="AX120" s="98"/>
      <c r="AY120" s="98"/>
      <c r="AZ120" s="98"/>
      <c r="BA120" s="98"/>
      <c r="BB120" s="98"/>
      <c r="BC120" s="98"/>
      <c r="BD120" s="96"/>
      <c r="BE120" s="96"/>
      <c r="BF120" s="96"/>
      <c r="BG120" s="96"/>
      <c r="BH120" s="96"/>
      <c r="BI120" s="96"/>
      <c r="BJ120" s="96"/>
      <c r="BK120" s="96"/>
      <c r="BL120" s="96"/>
      <c r="BM120" s="16"/>
    </row>
    <row r="121" spans="1:65" ht="119.25" customHeight="1">
      <c r="A121" s="26"/>
      <c r="B121" s="14"/>
      <c r="C121" s="179" t="s">
        <v>46</v>
      </c>
      <c r="D121" s="179"/>
      <c r="E121" s="169"/>
      <c r="F121" s="67"/>
      <c r="G121" s="13">
        <v>0</v>
      </c>
      <c r="H121" s="13"/>
      <c r="I121" s="18"/>
      <c r="J121" s="119"/>
      <c r="K121" s="119"/>
      <c r="L121" s="85"/>
      <c r="M121" s="85"/>
      <c r="N121" s="85"/>
      <c r="O121" s="255">
        <f>COUNTIF(O122:O123,"x")</f>
        <v>0</v>
      </c>
      <c r="P121" s="253">
        <f>SUM(P122:P122)</f>
        <v>0</v>
      </c>
      <c r="Q121" s="88" t="s">
        <v>88</v>
      </c>
      <c r="R121" s="88"/>
      <c r="S121" s="88" t="s">
        <v>88</v>
      </c>
      <c r="T121" s="183" t="s">
        <v>88</v>
      </c>
      <c r="U121" s="88"/>
      <c r="V121" s="88"/>
      <c r="W121" s="88"/>
      <c r="X121" s="88"/>
      <c r="Y121" s="88"/>
      <c r="Z121" s="88"/>
      <c r="AA121" s="88"/>
      <c r="AB121" s="99"/>
      <c r="AC121" s="95"/>
      <c r="AD121" s="95"/>
      <c r="AE121" s="95"/>
      <c r="AF121" s="98"/>
      <c r="AG121" s="98"/>
      <c r="AH121" s="98"/>
      <c r="AI121" s="98"/>
      <c r="AJ121" s="98"/>
      <c r="AK121" s="98"/>
      <c r="AL121" s="98"/>
      <c r="AM121" s="137"/>
      <c r="AN121" s="137"/>
      <c r="AO121" s="137"/>
      <c r="AP121" s="137"/>
      <c r="AQ121" s="137"/>
      <c r="AR121" s="137"/>
      <c r="AS121" s="98"/>
      <c r="AT121" s="98"/>
      <c r="AU121" s="98"/>
      <c r="AV121" s="98"/>
      <c r="AW121" s="98"/>
      <c r="AX121" s="98"/>
      <c r="AY121" s="98"/>
      <c r="AZ121" s="98"/>
      <c r="BA121" s="98"/>
      <c r="BB121" s="98"/>
      <c r="BC121" s="98"/>
      <c r="BD121" s="96"/>
      <c r="BE121" s="96"/>
      <c r="BF121" s="96"/>
      <c r="BG121" s="96"/>
      <c r="BH121" s="96"/>
      <c r="BI121" s="96"/>
      <c r="BJ121" s="96"/>
      <c r="BK121" s="96"/>
      <c r="BL121" s="96"/>
      <c r="BM121" s="16"/>
    </row>
    <row r="122" spans="1:65" ht="258" customHeight="1">
      <c r="A122" s="274"/>
      <c r="B122" s="65">
        <v>172</v>
      </c>
      <c r="C122" s="17" t="s">
        <v>445</v>
      </c>
      <c r="D122" s="160" t="s">
        <v>0</v>
      </c>
      <c r="E122" s="17" t="s">
        <v>58</v>
      </c>
      <c r="F122" s="67" t="s">
        <v>2</v>
      </c>
      <c r="G122" s="67"/>
      <c r="H122" s="30" t="s">
        <v>291</v>
      </c>
      <c r="I122" s="45" t="s">
        <v>290</v>
      </c>
      <c r="J122" s="64"/>
      <c r="K122" s="28" t="s">
        <v>235</v>
      </c>
      <c r="L122" s="28" t="s">
        <v>302</v>
      </c>
      <c r="M122" s="27" t="s">
        <v>313</v>
      </c>
      <c r="N122" s="77" t="s">
        <v>238</v>
      </c>
      <c r="O122" s="239"/>
      <c r="P122" s="254"/>
      <c r="Q122" s="28"/>
      <c r="R122" s="28"/>
      <c r="S122" s="28"/>
      <c r="T122" s="28" t="s">
        <v>23</v>
      </c>
      <c r="U122" s="28"/>
      <c r="V122" s="28"/>
      <c r="W122" s="28"/>
      <c r="X122" s="28"/>
      <c r="Y122" s="28"/>
      <c r="Z122" s="28"/>
      <c r="AA122" s="28"/>
      <c r="AB122" s="107" t="s">
        <v>363</v>
      </c>
      <c r="AC122" s="28"/>
      <c r="AD122" s="28"/>
      <c r="AE122" s="28"/>
      <c r="AF122" s="103" t="s">
        <v>363</v>
      </c>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28"/>
      <c r="BE122" s="28"/>
      <c r="BF122" s="28"/>
      <c r="BG122" s="28"/>
      <c r="BH122" s="28"/>
      <c r="BI122" s="28"/>
      <c r="BJ122" s="28"/>
      <c r="BK122" s="28"/>
      <c r="BL122" s="28"/>
      <c r="BM122" s="65"/>
    </row>
    <row r="123" spans="1:65" ht="166.5" customHeight="1">
      <c r="A123" s="261"/>
      <c r="B123" s="65">
        <v>174</v>
      </c>
      <c r="C123" s="66" t="s">
        <v>26</v>
      </c>
      <c r="D123" s="160" t="s">
        <v>0</v>
      </c>
      <c r="E123" s="66" t="s">
        <v>96</v>
      </c>
      <c r="F123" s="67" t="s">
        <v>0</v>
      </c>
      <c r="G123" s="64"/>
      <c r="H123" s="73" t="s">
        <v>96</v>
      </c>
      <c r="I123" s="45" t="s">
        <v>292</v>
      </c>
      <c r="J123" s="64"/>
      <c r="K123" s="28" t="s">
        <v>235</v>
      </c>
      <c r="L123" s="28" t="s">
        <v>302</v>
      </c>
      <c r="M123" s="27" t="s">
        <v>313</v>
      </c>
      <c r="N123" s="77" t="s">
        <v>308</v>
      </c>
      <c r="O123" s="239"/>
      <c r="P123" s="254"/>
      <c r="Q123" s="28"/>
      <c r="R123" s="28"/>
      <c r="S123" s="28"/>
      <c r="T123" s="28" t="s">
        <v>23</v>
      </c>
      <c r="U123" s="28"/>
      <c r="V123" s="28"/>
      <c r="W123" s="28"/>
      <c r="X123" s="28"/>
      <c r="Y123" s="28"/>
      <c r="Z123" s="28"/>
      <c r="AA123" s="28"/>
      <c r="AB123" s="107"/>
      <c r="AC123" s="28" t="s">
        <v>364</v>
      </c>
      <c r="AD123" s="28"/>
      <c r="AE123" s="28"/>
      <c r="AF123" s="28" t="s">
        <v>364</v>
      </c>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28"/>
      <c r="BE123" s="28"/>
      <c r="BF123" s="28"/>
      <c r="BG123" s="28"/>
      <c r="BH123" s="28"/>
      <c r="BI123" s="28"/>
      <c r="BJ123" s="28"/>
      <c r="BK123" s="28"/>
      <c r="BL123" s="28"/>
      <c r="BM123" s="65"/>
    </row>
    <row r="124" spans="1:65" ht="81.75" customHeight="1">
      <c r="A124" s="26"/>
      <c r="B124" s="14"/>
      <c r="C124" s="207" t="s">
        <v>47</v>
      </c>
      <c r="D124" s="177"/>
      <c r="E124" s="178"/>
      <c r="F124" s="67"/>
      <c r="G124" s="13">
        <v>1</v>
      </c>
      <c r="H124" s="13"/>
      <c r="I124" s="120"/>
      <c r="J124" s="119"/>
      <c r="K124" s="119"/>
      <c r="L124" s="85"/>
      <c r="M124" s="85"/>
      <c r="N124" s="85"/>
      <c r="O124" s="23">
        <f>COUNTIF(O125:O143,"x")</f>
        <v>0</v>
      </c>
      <c r="P124" s="13">
        <f>SUM(P125:P142)</f>
        <v>0</v>
      </c>
      <c r="Q124" s="88" t="s">
        <v>88</v>
      </c>
      <c r="R124" s="88"/>
      <c r="S124" s="88" t="s">
        <v>88</v>
      </c>
      <c r="T124" s="183" t="s">
        <v>88</v>
      </c>
      <c r="U124" s="88"/>
      <c r="V124" s="88"/>
      <c r="W124" s="88"/>
      <c r="X124" s="88"/>
      <c r="Y124" s="88"/>
      <c r="Z124" s="88"/>
      <c r="AA124" s="88"/>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6"/>
    </row>
    <row r="125" spans="1:65" ht="126">
      <c r="A125" s="262"/>
      <c r="B125" s="65">
        <v>175</v>
      </c>
      <c r="C125" s="17" t="s">
        <v>172</v>
      </c>
      <c r="D125" s="162" t="s">
        <v>2</v>
      </c>
      <c r="E125" s="17" t="s">
        <v>173</v>
      </c>
      <c r="F125" s="67" t="s">
        <v>2</v>
      </c>
      <c r="G125" s="17"/>
      <c r="H125" s="73" t="s">
        <v>293</v>
      </c>
      <c r="I125" s="45" t="s">
        <v>446</v>
      </c>
      <c r="J125" s="64"/>
      <c r="K125" s="28" t="s">
        <v>235</v>
      </c>
      <c r="L125" s="28" t="s">
        <v>302</v>
      </c>
      <c r="M125" s="27" t="s">
        <v>313</v>
      </c>
      <c r="N125" s="77" t="s">
        <v>238</v>
      </c>
      <c r="O125" s="239"/>
      <c r="P125" s="64"/>
      <c r="Q125" s="28"/>
      <c r="R125" s="28"/>
      <c r="S125" s="28"/>
      <c r="T125" s="28" t="s">
        <v>23</v>
      </c>
      <c r="U125" s="28"/>
      <c r="V125" s="28"/>
      <c r="W125" s="28"/>
      <c r="X125" s="28"/>
      <c r="Y125" s="28"/>
      <c r="Z125" s="28"/>
      <c r="AA125" s="28"/>
      <c r="AB125" s="107" t="s">
        <v>365</v>
      </c>
      <c r="AC125" s="143"/>
      <c r="AD125" s="143"/>
      <c r="AE125" s="143" t="s">
        <v>365</v>
      </c>
      <c r="AF125" s="143" t="s">
        <v>365</v>
      </c>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28"/>
      <c r="BE125" s="28"/>
      <c r="BF125" s="28"/>
      <c r="BG125" s="28"/>
      <c r="BH125" s="28"/>
      <c r="BI125" s="28"/>
      <c r="BJ125" s="28"/>
      <c r="BK125" s="28"/>
      <c r="BL125" s="28"/>
      <c r="BM125" s="65"/>
    </row>
    <row r="126" spans="1:65" ht="62.25" hidden="1" customHeight="1">
      <c r="A126" s="261"/>
      <c r="B126" s="166"/>
      <c r="C126" s="167"/>
      <c r="D126" s="167"/>
      <c r="E126" s="310" t="s">
        <v>294</v>
      </c>
      <c r="F126" s="245" t="s">
        <v>2</v>
      </c>
      <c r="G126" s="167"/>
      <c r="H126" s="167"/>
      <c r="I126" s="32" t="s">
        <v>377</v>
      </c>
      <c r="J126" s="43"/>
      <c r="K126" s="28" t="s">
        <v>235</v>
      </c>
      <c r="L126" s="28" t="s">
        <v>302</v>
      </c>
      <c r="M126" s="27" t="s">
        <v>313</v>
      </c>
      <c r="N126" s="77" t="s">
        <v>238</v>
      </c>
      <c r="O126" s="239"/>
      <c r="P126" s="254"/>
      <c r="Q126" s="28"/>
      <c r="R126" s="28"/>
      <c r="S126" s="28" t="s">
        <v>23</v>
      </c>
      <c r="T126" s="28"/>
      <c r="U126" s="28"/>
      <c r="V126" s="28"/>
      <c r="W126" s="28"/>
      <c r="X126" s="28"/>
      <c r="Y126" s="28"/>
      <c r="Z126" s="28"/>
      <c r="AA126" s="28"/>
      <c r="AB126" s="107"/>
      <c r="AC126" s="28"/>
      <c r="AD126" s="28"/>
      <c r="AE126" s="28"/>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28"/>
      <c r="BE126" s="28"/>
      <c r="BF126" s="28"/>
      <c r="BG126" s="28"/>
      <c r="BH126" s="28"/>
      <c r="BI126" s="28"/>
      <c r="BJ126" s="28"/>
      <c r="BK126" s="28"/>
      <c r="BL126" s="28"/>
      <c r="BM126" s="41"/>
    </row>
    <row r="127" spans="1:65" s="144" customFormat="1" ht="49.5" customHeight="1">
      <c r="A127" s="200"/>
      <c r="B127" s="218">
        <v>176</v>
      </c>
      <c r="C127" s="214" t="s">
        <v>174</v>
      </c>
      <c r="D127" s="216" t="s">
        <v>2</v>
      </c>
      <c r="E127" s="83"/>
      <c r="F127" s="155"/>
      <c r="G127" s="214"/>
      <c r="H127" s="214" t="s">
        <v>175</v>
      </c>
      <c r="I127" s="32" t="s">
        <v>396</v>
      </c>
      <c r="J127" s="153"/>
      <c r="K127" s="28" t="s">
        <v>235</v>
      </c>
      <c r="L127" s="28" t="s">
        <v>302</v>
      </c>
      <c r="M127" s="27"/>
      <c r="N127" s="77"/>
      <c r="O127" s="239"/>
      <c r="P127" s="153"/>
      <c r="Q127" s="28"/>
      <c r="R127" s="28"/>
      <c r="S127" s="28"/>
      <c r="T127" s="28" t="s">
        <v>23</v>
      </c>
      <c r="U127" s="28"/>
      <c r="V127" s="28"/>
      <c r="W127" s="28"/>
      <c r="X127" s="28"/>
      <c r="Y127" s="28"/>
      <c r="Z127" s="28"/>
      <c r="AA127" s="28"/>
      <c r="AB127" s="143"/>
      <c r="AC127" s="28" t="s">
        <v>359</v>
      </c>
      <c r="AD127" s="28"/>
      <c r="AE127" s="28"/>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28"/>
      <c r="BE127" s="28"/>
      <c r="BF127" s="28"/>
      <c r="BG127" s="28"/>
      <c r="BH127" s="28"/>
      <c r="BI127" s="28"/>
      <c r="BJ127" s="28"/>
      <c r="BK127" s="28"/>
      <c r="BL127" s="28"/>
      <c r="BM127" s="154"/>
    </row>
    <row r="128" spans="1:65" s="144" customFormat="1" ht="49.5" customHeight="1">
      <c r="A128" s="200"/>
      <c r="B128" s="273"/>
      <c r="C128" s="246"/>
      <c r="D128" s="272"/>
      <c r="E128" s="83"/>
      <c r="F128" s="155"/>
      <c r="G128" s="246"/>
      <c r="H128" s="246"/>
      <c r="I128" s="32" t="s">
        <v>397</v>
      </c>
      <c r="J128" s="153"/>
      <c r="K128" s="28" t="s">
        <v>303</v>
      </c>
      <c r="L128" s="28" t="s">
        <v>302</v>
      </c>
      <c r="M128" s="27"/>
      <c r="N128" s="77"/>
      <c r="O128" s="239"/>
      <c r="P128" s="153"/>
      <c r="Q128" s="28"/>
      <c r="R128" s="28"/>
      <c r="S128" s="28"/>
      <c r="T128" s="28" t="s">
        <v>23</v>
      </c>
      <c r="U128" s="28"/>
      <c r="V128" s="28"/>
      <c r="W128" s="28"/>
      <c r="X128" s="28"/>
      <c r="Y128" s="28"/>
      <c r="Z128" s="28"/>
      <c r="AA128" s="28"/>
      <c r="AB128" s="143"/>
      <c r="AC128" s="28"/>
      <c r="AD128" s="28" t="s">
        <v>359</v>
      </c>
      <c r="AE128" s="28"/>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28"/>
      <c r="BE128" s="28"/>
      <c r="BF128" s="28"/>
      <c r="BG128" s="28"/>
      <c r="BH128" s="28"/>
      <c r="BI128" s="28"/>
      <c r="BJ128" s="28"/>
      <c r="BK128" s="28"/>
      <c r="BL128" s="28"/>
      <c r="BM128" s="154"/>
    </row>
    <row r="129" spans="1:65" s="144" customFormat="1" ht="49.5" customHeight="1">
      <c r="A129" s="200"/>
      <c r="B129" s="273"/>
      <c r="C129" s="246"/>
      <c r="D129" s="272"/>
      <c r="E129" s="83"/>
      <c r="F129" s="155"/>
      <c r="G129" s="246"/>
      <c r="H129" s="246"/>
      <c r="I129" s="32" t="s">
        <v>398</v>
      </c>
      <c r="J129" s="153"/>
      <c r="K129" s="28" t="s">
        <v>303</v>
      </c>
      <c r="L129" s="28" t="s">
        <v>302</v>
      </c>
      <c r="M129" s="27"/>
      <c r="N129" s="77"/>
      <c r="O129" s="239"/>
      <c r="P129" s="153"/>
      <c r="Q129" s="28"/>
      <c r="R129" s="28"/>
      <c r="S129" s="28"/>
      <c r="T129" s="28" t="s">
        <v>23</v>
      </c>
      <c r="U129" s="28"/>
      <c r="V129" s="28"/>
      <c r="W129" s="28"/>
      <c r="X129" s="28"/>
      <c r="Y129" s="28"/>
      <c r="Z129" s="28"/>
      <c r="AA129" s="28"/>
      <c r="AB129" s="143"/>
      <c r="AC129" s="28"/>
      <c r="AD129" s="28"/>
      <c r="AE129" s="28"/>
      <c r="AF129" s="142" t="s">
        <v>359</v>
      </c>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28"/>
      <c r="BE129" s="28"/>
      <c r="BF129" s="28"/>
      <c r="BG129" s="28"/>
      <c r="BH129" s="28"/>
      <c r="BI129" s="28"/>
      <c r="BJ129" s="28"/>
      <c r="BK129" s="28"/>
      <c r="BL129" s="28"/>
      <c r="BM129" s="154"/>
    </row>
    <row r="130" spans="1:65" ht="231.75" customHeight="1">
      <c r="A130" s="200"/>
      <c r="B130" s="219"/>
      <c r="C130" s="215"/>
      <c r="D130" s="217"/>
      <c r="E130" s="66" t="s">
        <v>175</v>
      </c>
      <c r="F130" s="67" t="s">
        <v>2</v>
      </c>
      <c r="G130" s="215"/>
      <c r="H130" s="215"/>
      <c r="I130" s="32" t="s">
        <v>295</v>
      </c>
      <c r="J130" s="43"/>
      <c r="K130" s="28" t="s">
        <v>235</v>
      </c>
      <c r="L130" s="28" t="s">
        <v>302</v>
      </c>
      <c r="M130" s="27" t="s">
        <v>313</v>
      </c>
      <c r="N130" s="77" t="s">
        <v>238</v>
      </c>
      <c r="O130" s="239"/>
      <c r="P130" s="43"/>
      <c r="Q130" s="28"/>
      <c r="R130" s="28"/>
      <c r="S130" s="28"/>
      <c r="T130" s="28" t="s">
        <v>23</v>
      </c>
      <c r="U130" s="28"/>
      <c r="V130" s="28"/>
      <c r="W130" s="28"/>
      <c r="X130" s="28"/>
      <c r="Y130" s="28"/>
      <c r="Z130" s="28"/>
      <c r="AA130" s="28"/>
      <c r="AB130" s="107" t="s">
        <v>365</v>
      </c>
      <c r="AC130" s="143" t="s">
        <v>365</v>
      </c>
      <c r="AD130" s="143" t="s">
        <v>365</v>
      </c>
      <c r="AE130" s="143" t="s">
        <v>365</v>
      </c>
      <c r="AF130" s="143" t="s">
        <v>365</v>
      </c>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28"/>
      <c r="BE130" s="28"/>
      <c r="BF130" s="28"/>
      <c r="BG130" s="28"/>
      <c r="BH130" s="28"/>
      <c r="BI130" s="28"/>
      <c r="BJ130" s="28"/>
      <c r="BK130" s="28"/>
      <c r="BL130" s="28"/>
      <c r="BM130" s="41"/>
    </row>
    <row r="131" spans="1:65" ht="126">
      <c r="A131" s="275">
        <v>566</v>
      </c>
      <c r="B131" s="65">
        <v>177</v>
      </c>
      <c r="C131" s="66" t="s">
        <v>176</v>
      </c>
      <c r="D131" s="160" t="s">
        <v>0</v>
      </c>
      <c r="E131" s="22" t="s">
        <v>296</v>
      </c>
      <c r="F131" s="67" t="s">
        <v>2</v>
      </c>
      <c r="G131" s="15"/>
      <c r="H131" s="83" t="s">
        <v>296</v>
      </c>
      <c r="I131" s="32" t="s">
        <v>399</v>
      </c>
      <c r="J131" s="43"/>
      <c r="K131" s="28" t="s">
        <v>235</v>
      </c>
      <c r="L131" s="28" t="s">
        <v>302</v>
      </c>
      <c r="M131" s="27" t="s">
        <v>313</v>
      </c>
      <c r="N131" s="77" t="s">
        <v>238</v>
      </c>
      <c r="O131" s="239"/>
      <c r="P131" s="254"/>
      <c r="Q131" s="28"/>
      <c r="R131" s="28"/>
      <c r="S131" s="28"/>
      <c r="T131" s="28" t="s">
        <v>23</v>
      </c>
      <c r="U131" s="28"/>
      <c r="V131" s="28"/>
      <c r="W131" s="28"/>
      <c r="X131" s="28"/>
      <c r="Y131" s="28"/>
      <c r="Z131" s="28"/>
      <c r="AA131" s="28"/>
      <c r="AB131" s="107" t="s">
        <v>361</v>
      </c>
      <c r="AC131" s="143" t="s">
        <v>361</v>
      </c>
      <c r="AD131" s="143" t="s">
        <v>361</v>
      </c>
      <c r="AE131" s="143" t="s">
        <v>361</v>
      </c>
      <c r="AF131" s="143" t="s">
        <v>361</v>
      </c>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28"/>
      <c r="BE131" s="28"/>
      <c r="BF131" s="28"/>
      <c r="BG131" s="28"/>
      <c r="BH131" s="28"/>
      <c r="BI131" s="28"/>
      <c r="BJ131" s="28"/>
      <c r="BK131" s="28"/>
      <c r="BL131" s="28"/>
      <c r="BM131" s="41"/>
    </row>
    <row r="132" spans="1:65" s="144" customFormat="1" ht="47.25">
      <c r="A132" s="261"/>
      <c r="B132" s="218">
        <v>178</v>
      </c>
      <c r="C132" s="214" t="s">
        <v>177</v>
      </c>
      <c r="D132" s="216" t="s">
        <v>0</v>
      </c>
      <c r="E132" s="83"/>
      <c r="F132" s="155"/>
      <c r="G132" s="214"/>
      <c r="H132" s="214" t="s">
        <v>178</v>
      </c>
      <c r="I132" s="45" t="s">
        <v>400</v>
      </c>
      <c r="J132" s="153"/>
      <c r="K132" s="28" t="s">
        <v>235</v>
      </c>
      <c r="L132" s="28" t="s">
        <v>302</v>
      </c>
      <c r="M132" s="27"/>
      <c r="N132" s="77"/>
      <c r="O132" s="239"/>
      <c r="P132" s="254"/>
      <c r="Q132" s="28"/>
      <c r="R132" s="28"/>
      <c r="S132" s="28"/>
      <c r="T132" s="28" t="s">
        <v>23</v>
      </c>
      <c r="U132" s="28"/>
      <c r="V132" s="28"/>
      <c r="W132" s="28"/>
      <c r="X132" s="28"/>
      <c r="Y132" s="28"/>
      <c r="Z132" s="28"/>
      <c r="AA132" s="28"/>
      <c r="AB132" s="143" t="s">
        <v>359</v>
      </c>
      <c r="AC132" s="28"/>
      <c r="AD132" s="28"/>
      <c r="AE132" s="28"/>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28"/>
      <c r="BE132" s="28"/>
      <c r="BF132" s="28"/>
      <c r="BG132" s="28"/>
      <c r="BH132" s="28"/>
      <c r="BI132" s="28"/>
      <c r="BJ132" s="28"/>
      <c r="BK132" s="28"/>
      <c r="BL132" s="28"/>
      <c r="BM132" s="154"/>
    </row>
    <row r="133" spans="1:65" s="144" customFormat="1" ht="47.25">
      <c r="A133" s="261"/>
      <c r="B133" s="273"/>
      <c r="C133" s="246"/>
      <c r="D133" s="272"/>
      <c r="E133" s="83"/>
      <c r="F133" s="155"/>
      <c r="G133" s="246"/>
      <c r="H133" s="246"/>
      <c r="I133" s="45" t="s">
        <v>401</v>
      </c>
      <c r="J133" s="153"/>
      <c r="K133" s="28" t="s">
        <v>235</v>
      </c>
      <c r="L133" s="28" t="s">
        <v>302</v>
      </c>
      <c r="M133" s="27"/>
      <c r="N133" s="77"/>
      <c r="O133" s="239"/>
      <c r="P133" s="254"/>
      <c r="Q133" s="28"/>
      <c r="R133" s="28"/>
      <c r="S133" s="28"/>
      <c r="T133" s="28" t="s">
        <v>23</v>
      </c>
      <c r="U133" s="28"/>
      <c r="V133" s="28"/>
      <c r="W133" s="28"/>
      <c r="X133" s="28"/>
      <c r="Y133" s="28"/>
      <c r="Z133" s="28"/>
      <c r="AA133" s="28"/>
      <c r="AB133" s="143"/>
      <c r="AC133" s="28"/>
      <c r="AD133" s="28" t="s">
        <v>359</v>
      </c>
      <c r="AE133" s="28"/>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28"/>
      <c r="BE133" s="28"/>
      <c r="BF133" s="28"/>
      <c r="BG133" s="28"/>
      <c r="BH133" s="28"/>
      <c r="BI133" s="28"/>
      <c r="BJ133" s="28"/>
      <c r="BK133" s="28"/>
      <c r="BL133" s="28"/>
      <c r="BM133" s="154"/>
    </row>
    <row r="134" spans="1:65" s="144" customFormat="1" ht="47.25">
      <c r="A134" s="261"/>
      <c r="B134" s="273"/>
      <c r="C134" s="246"/>
      <c r="D134" s="272"/>
      <c r="E134" s="83"/>
      <c r="F134" s="155"/>
      <c r="G134" s="246"/>
      <c r="H134" s="246"/>
      <c r="I134" s="45" t="s">
        <v>402</v>
      </c>
      <c r="J134" s="153"/>
      <c r="K134" s="28" t="s">
        <v>235</v>
      </c>
      <c r="L134" s="28" t="s">
        <v>302</v>
      </c>
      <c r="M134" s="27"/>
      <c r="N134" s="77"/>
      <c r="O134" s="239"/>
      <c r="P134" s="254"/>
      <c r="Q134" s="28"/>
      <c r="R134" s="28"/>
      <c r="S134" s="28"/>
      <c r="T134" s="28" t="s">
        <v>23</v>
      </c>
      <c r="U134" s="28"/>
      <c r="V134" s="28"/>
      <c r="W134" s="28"/>
      <c r="X134" s="28"/>
      <c r="Y134" s="28"/>
      <c r="Z134" s="28"/>
      <c r="AA134" s="28"/>
      <c r="AB134" s="143"/>
      <c r="AC134" s="28"/>
      <c r="AD134" s="28"/>
      <c r="AE134" s="28" t="s">
        <v>359</v>
      </c>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28"/>
      <c r="BE134" s="28"/>
      <c r="BF134" s="28"/>
      <c r="BG134" s="28"/>
      <c r="BH134" s="28"/>
      <c r="BI134" s="28"/>
      <c r="BJ134" s="28"/>
      <c r="BK134" s="28"/>
      <c r="BL134" s="28"/>
      <c r="BM134" s="154"/>
    </row>
    <row r="135" spans="1:65" ht="110.25">
      <c r="A135" s="261"/>
      <c r="B135" s="219"/>
      <c r="C135" s="215"/>
      <c r="D135" s="217"/>
      <c r="E135" s="22" t="s">
        <v>178</v>
      </c>
      <c r="F135" s="81" t="s">
        <v>2</v>
      </c>
      <c r="G135" s="215"/>
      <c r="H135" s="215"/>
      <c r="I135" s="45" t="s">
        <v>447</v>
      </c>
      <c r="J135" s="43"/>
      <c r="K135" s="28" t="s">
        <v>235</v>
      </c>
      <c r="L135" s="28" t="s">
        <v>302</v>
      </c>
      <c r="M135" s="27" t="s">
        <v>313</v>
      </c>
      <c r="N135" s="77" t="s">
        <v>238</v>
      </c>
      <c r="O135" s="239"/>
      <c r="P135" s="254"/>
      <c r="Q135" s="28"/>
      <c r="R135" s="28"/>
      <c r="S135" s="28"/>
      <c r="T135" s="28" t="s">
        <v>23</v>
      </c>
      <c r="U135" s="28"/>
      <c r="V135" s="28"/>
      <c r="W135" s="28"/>
      <c r="X135" s="28"/>
      <c r="Y135" s="28"/>
      <c r="Z135" s="28"/>
      <c r="AA135" s="28"/>
      <c r="AB135" s="107" t="s">
        <v>361</v>
      </c>
      <c r="AC135" s="143" t="s">
        <v>361</v>
      </c>
      <c r="AD135" s="143" t="s">
        <v>361</v>
      </c>
      <c r="AE135" s="143" t="s">
        <v>361</v>
      </c>
      <c r="AF135" s="143" t="s">
        <v>361</v>
      </c>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28"/>
      <c r="BE135" s="28"/>
      <c r="BF135" s="28"/>
      <c r="BG135" s="28"/>
      <c r="BH135" s="28"/>
      <c r="BI135" s="28"/>
      <c r="BJ135" s="28"/>
      <c r="BK135" s="28"/>
      <c r="BL135" s="28"/>
      <c r="BM135" s="41"/>
    </row>
    <row r="136" spans="1:65" ht="31.5" hidden="1">
      <c r="A136" s="262"/>
      <c r="B136" s="166"/>
      <c r="C136" s="167"/>
      <c r="D136" s="167"/>
      <c r="E136" s="22" t="s">
        <v>180</v>
      </c>
      <c r="F136" s="81" t="s">
        <v>3</v>
      </c>
      <c r="G136" s="167"/>
      <c r="H136" s="167"/>
      <c r="I136" s="45" t="s">
        <v>378</v>
      </c>
      <c r="J136" s="43"/>
      <c r="K136" s="28" t="s">
        <v>235</v>
      </c>
      <c r="L136" s="28" t="s">
        <v>302</v>
      </c>
      <c r="M136" s="27" t="s">
        <v>313</v>
      </c>
      <c r="N136" s="77" t="s">
        <v>238</v>
      </c>
      <c r="O136" s="239"/>
      <c r="P136" s="43"/>
      <c r="Q136" s="28"/>
      <c r="R136" s="28"/>
      <c r="S136" s="28" t="s">
        <v>23</v>
      </c>
      <c r="T136" s="28"/>
      <c r="U136" s="28"/>
      <c r="V136" s="28"/>
      <c r="W136" s="28"/>
      <c r="X136" s="28"/>
      <c r="Y136" s="28"/>
      <c r="Z136" s="28"/>
      <c r="AA136" s="28"/>
      <c r="AB136" s="107"/>
      <c r="AC136" s="28"/>
      <c r="AD136" s="28"/>
      <c r="AE136" s="28"/>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28"/>
      <c r="BE136" s="28"/>
      <c r="BF136" s="28"/>
      <c r="BG136" s="28"/>
      <c r="BH136" s="28"/>
      <c r="BI136" s="28"/>
      <c r="BJ136" s="28"/>
      <c r="BK136" s="28"/>
      <c r="BL136" s="28"/>
      <c r="BM136" s="41"/>
    </row>
    <row r="137" spans="1:65" s="144" customFormat="1" ht="31.5">
      <c r="A137" s="262"/>
      <c r="B137" s="218">
        <v>179</v>
      </c>
      <c r="C137" s="214" t="s">
        <v>179</v>
      </c>
      <c r="D137" s="216" t="s">
        <v>3</v>
      </c>
      <c r="E137" s="83"/>
      <c r="F137" s="155"/>
      <c r="G137" s="214"/>
      <c r="H137" s="214" t="s">
        <v>181</v>
      </c>
      <c r="I137" s="45" t="s">
        <v>403</v>
      </c>
      <c r="J137" s="153"/>
      <c r="K137" s="28" t="s">
        <v>235</v>
      </c>
      <c r="L137" s="28" t="s">
        <v>302</v>
      </c>
      <c r="M137" s="27"/>
      <c r="N137" s="77"/>
      <c r="O137" s="239"/>
      <c r="P137" s="153"/>
      <c r="Q137" s="28"/>
      <c r="R137" s="28"/>
      <c r="S137" s="28"/>
      <c r="T137" s="28" t="s">
        <v>23</v>
      </c>
      <c r="U137" s="28"/>
      <c r="V137" s="28"/>
      <c r="W137" s="28"/>
      <c r="X137" s="28"/>
      <c r="Y137" s="28"/>
      <c r="Z137" s="28"/>
      <c r="AA137" s="28"/>
      <c r="AB137" s="143"/>
      <c r="AC137" s="143" t="s">
        <v>359</v>
      </c>
      <c r="AD137" s="143"/>
      <c r="AE137" s="143"/>
      <c r="AF137" s="156"/>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28"/>
      <c r="BE137" s="28"/>
      <c r="BF137" s="28"/>
      <c r="BG137" s="28"/>
      <c r="BH137" s="28"/>
      <c r="BI137" s="28"/>
      <c r="BJ137" s="28"/>
      <c r="BK137" s="28"/>
      <c r="BL137" s="28"/>
      <c r="BM137" s="154"/>
    </row>
    <row r="138" spans="1:65" ht="169.5" customHeight="1">
      <c r="A138" s="262"/>
      <c r="B138" s="219"/>
      <c r="C138" s="215"/>
      <c r="D138" s="217"/>
      <c r="E138" s="83" t="s">
        <v>181</v>
      </c>
      <c r="F138" s="81" t="s">
        <v>3</v>
      </c>
      <c r="G138" s="215"/>
      <c r="H138" s="215"/>
      <c r="I138" s="45" t="s">
        <v>448</v>
      </c>
      <c r="J138" s="208" t="s">
        <v>458</v>
      </c>
      <c r="K138" s="28" t="s">
        <v>235</v>
      </c>
      <c r="L138" s="28" t="s">
        <v>302</v>
      </c>
      <c r="M138" s="27" t="s">
        <v>313</v>
      </c>
      <c r="N138" s="77" t="s">
        <v>238</v>
      </c>
      <c r="O138" s="239"/>
      <c r="P138" s="43"/>
      <c r="Q138" s="28"/>
      <c r="R138" s="28"/>
      <c r="S138" s="28"/>
      <c r="T138" s="28" t="s">
        <v>23</v>
      </c>
      <c r="U138" s="28"/>
      <c r="V138" s="28"/>
      <c r="W138" s="28"/>
      <c r="X138" s="28"/>
      <c r="Y138" s="28"/>
      <c r="Z138" s="28"/>
      <c r="AA138" s="28"/>
      <c r="AB138" s="107" t="s">
        <v>361</v>
      </c>
      <c r="AC138" s="143" t="s">
        <v>361</v>
      </c>
      <c r="AD138" s="143" t="s">
        <v>361</v>
      </c>
      <c r="AE138" s="143" t="s">
        <v>361</v>
      </c>
      <c r="AF138" s="143" t="s">
        <v>361</v>
      </c>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28"/>
      <c r="BE138" s="28"/>
      <c r="BF138" s="28"/>
      <c r="BG138" s="28"/>
      <c r="BH138" s="28"/>
      <c r="BI138" s="28"/>
      <c r="BJ138" s="28"/>
      <c r="BK138" s="28"/>
      <c r="BL138" s="28"/>
      <c r="BM138" s="41"/>
    </row>
    <row r="139" spans="1:65" ht="178.5" customHeight="1">
      <c r="A139" s="261"/>
      <c r="B139" s="82">
        <v>180</v>
      </c>
      <c r="C139" s="83" t="s">
        <v>182</v>
      </c>
      <c r="D139" s="160" t="s">
        <v>0</v>
      </c>
      <c r="E139" s="22" t="s">
        <v>183</v>
      </c>
      <c r="F139" s="81" t="s">
        <v>2</v>
      </c>
      <c r="G139" s="15"/>
      <c r="H139" s="83" t="s">
        <v>183</v>
      </c>
      <c r="I139" s="84" t="s">
        <v>297</v>
      </c>
      <c r="J139" s="43"/>
      <c r="K139" s="28" t="s">
        <v>235</v>
      </c>
      <c r="L139" s="28" t="s">
        <v>302</v>
      </c>
      <c r="M139" s="27" t="s">
        <v>313</v>
      </c>
      <c r="N139" s="77" t="s">
        <v>238</v>
      </c>
      <c r="O139" s="239"/>
      <c r="P139" s="254"/>
      <c r="Q139" s="28"/>
      <c r="R139" s="28"/>
      <c r="S139" s="28"/>
      <c r="T139" s="28" t="s">
        <v>23</v>
      </c>
      <c r="U139" s="28"/>
      <c r="V139" s="28"/>
      <c r="W139" s="28"/>
      <c r="X139" s="28"/>
      <c r="Y139" s="28"/>
      <c r="Z139" s="28"/>
      <c r="AA139" s="28"/>
      <c r="AB139" s="107" t="s">
        <v>361</v>
      </c>
      <c r="AC139" s="143" t="s">
        <v>361</v>
      </c>
      <c r="AD139" s="143" t="s">
        <v>361</v>
      </c>
      <c r="AE139" s="143" t="s">
        <v>361</v>
      </c>
      <c r="AF139" s="143" t="s">
        <v>361</v>
      </c>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28"/>
      <c r="BE139" s="28"/>
      <c r="BF139" s="28"/>
      <c r="BG139" s="28"/>
      <c r="BH139" s="28"/>
      <c r="BI139" s="28"/>
      <c r="BJ139" s="28"/>
      <c r="BK139" s="28"/>
      <c r="BL139" s="28"/>
      <c r="BM139" s="41"/>
    </row>
    <row r="140" spans="1:65" ht="107.25" customHeight="1">
      <c r="A140" s="262"/>
      <c r="B140" s="82">
        <v>181</v>
      </c>
      <c r="C140" s="83" t="s">
        <v>184</v>
      </c>
      <c r="D140" s="160" t="s">
        <v>0</v>
      </c>
      <c r="E140" s="22" t="s">
        <v>185</v>
      </c>
      <c r="F140" s="81" t="s">
        <v>2</v>
      </c>
      <c r="G140" s="15"/>
      <c r="H140" s="83" t="s">
        <v>185</v>
      </c>
      <c r="I140" s="45" t="s">
        <v>298</v>
      </c>
      <c r="J140" s="43"/>
      <c r="K140" s="28" t="s">
        <v>235</v>
      </c>
      <c r="L140" s="28" t="s">
        <v>302</v>
      </c>
      <c r="M140" s="27" t="s">
        <v>313</v>
      </c>
      <c r="N140" s="77" t="s">
        <v>238</v>
      </c>
      <c r="O140" s="239"/>
      <c r="P140" s="254"/>
      <c r="Q140" s="28"/>
      <c r="R140" s="28"/>
      <c r="S140" s="28"/>
      <c r="T140" s="28" t="s">
        <v>23</v>
      </c>
      <c r="U140" s="28"/>
      <c r="V140" s="28"/>
      <c r="W140" s="28"/>
      <c r="X140" s="28"/>
      <c r="Y140" s="28"/>
      <c r="Z140" s="28"/>
      <c r="AA140" s="28"/>
      <c r="AB140" s="107" t="s">
        <v>361</v>
      </c>
      <c r="AC140" s="28" t="s">
        <v>361</v>
      </c>
      <c r="AD140" s="28"/>
      <c r="AE140" s="28"/>
      <c r="AF140" s="103" t="s">
        <v>361</v>
      </c>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28"/>
      <c r="BE140" s="28"/>
      <c r="BF140" s="28"/>
      <c r="BG140" s="28"/>
      <c r="BH140" s="28"/>
      <c r="BI140" s="28"/>
      <c r="BJ140" s="28"/>
      <c r="BK140" s="28"/>
      <c r="BL140" s="28"/>
      <c r="BM140" s="41"/>
    </row>
    <row r="141" spans="1:65" ht="94.5">
      <c r="A141" s="262"/>
      <c r="B141" s="82">
        <v>182</v>
      </c>
      <c r="C141" s="83" t="s">
        <v>186</v>
      </c>
      <c r="D141" s="160" t="s">
        <v>0</v>
      </c>
      <c r="E141" s="22" t="s">
        <v>187</v>
      </c>
      <c r="F141" s="81" t="s">
        <v>2</v>
      </c>
      <c r="G141" s="15"/>
      <c r="H141" s="83" t="s">
        <v>449</v>
      </c>
      <c r="I141" s="32" t="s">
        <v>299</v>
      </c>
      <c r="J141" s="43"/>
      <c r="K141" s="28" t="s">
        <v>235</v>
      </c>
      <c r="L141" s="28" t="s">
        <v>302</v>
      </c>
      <c r="M141" s="27" t="s">
        <v>313</v>
      </c>
      <c r="N141" s="77" t="s">
        <v>238</v>
      </c>
      <c r="O141" s="239"/>
      <c r="P141" s="254"/>
      <c r="Q141" s="28"/>
      <c r="R141" s="28"/>
      <c r="S141" s="28"/>
      <c r="T141" s="28" t="s">
        <v>23</v>
      </c>
      <c r="U141" s="28"/>
      <c r="V141" s="28"/>
      <c r="W141" s="28"/>
      <c r="X141" s="28"/>
      <c r="Y141" s="28"/>
      <c r="Z141" s="28"/>
      <c r="AA141" s="28"/>
      <c r="AB141" s="107"/>
      <c r="AC141" s="28"/>
      <c r="AD141" s="28" t="s">
        <v>361</v>
      </c>
      <c r="AE141" s="28" t="s">
        <v>361</v>
      </c>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28"/>
      <c r="BE141" s="28"/>
      <c r="BF141" s="28"/>
      <c r="BG141" s="28"/>
      <c r="BH141" s="28"/>
      <c r="BI141" s="28"/>
      <c r="BJ141" s="28"/>
      <c r="BK141" s="28"/>
      <c r="BL141" s="28"/>
      <c r="BM141" s="41"/>
    </row>
    <row r="142" spans="1:65" ht="183" customHeight="1">
      <c r="A142" s="262"/>
      <c r="B142" s="26">
        <v>183</v>
      </c>
      <c r="C142" s="73" t="s">
        <v>188</v>
      </c>
      <c r="D142" s="163" t="s">
        <v>0</v>
      </c>
      <c r="E142" s="73" t="s">
        <v>300</v>
      </c>
      <c r="F142" s="89" t="s">
        <v>2</v>
      </c>
      <c r="G142" s="27"/>
      <c r="H142" s="73" t="s">
        <v>300</v>
      </c>
      <c r="I142" s="45" t="s">
        <v>450</v>
      </c>
      <c r="J142" s="85"/>
      <c r="K142" s="28" t="s">
        <v>303</v>
      </c>
      <c r="L142" s="28" t="s">
        <v>302</v>
      </c>
      <c r="M142" s="27" t="s">
        <v>313</v>
      </c>
      <c r="N142" s="77" t="s">
        <v>238</v>
      </c>
      <c r="O142" s="239"/>
      <c r="P142" s="85"/>
      <c r="Q142" s="28"/>
      <c r="R142" s="28"/>
      <c r="S142" s="28"/>
      <c r="T142" s="28" t="s">
        <v>23</v>
      </c>
      <c r="U142" s="28"/>
      <c r="V142" s="28"/>
      <c r="W142" s="28"/>
      <c r="X142" s="28"/>
      <c r="Y142" s="28"/>
      <c r="Z142" s="28"/>
      <c r="AA142" s="28"/>
      <c r="AB142" s="107" t="s">
        <v>361</v>
      </c>
      <c r="AC142" s="143" t="s">
        <v>361</v>
      </c>
      <c r="AD142" s="143" t="s">
        <v>361</v>
      </c>
      <c r="AE142" s="143" t="s">
        <v>361</v>
      </c>
      <c r="AF142" s="143" t="s">
        <v>361</v>
      </c>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28"/>
      <c r="BE142" s="28"/>
      <c r="BF142" s="28"/>
      <c r="BG142" s="28"/>
      <c r="BH142" s="28"/>
      <c r="BI142" s="28"/>
      <c r="BJ142" s="28"/>
      <c r="BK142" s="28"/>
      <c r="BL142" s="28"/>
      <c r="BM142" s="87"/>
    </row>
    <row r="143" spans="1:65" ht="126">
      <c r="A143" s="261"/>
      <c r="B143" s="87">
        <v>185</v>
      </c>
      <c r="C143" s="17" t="s">
        <v>189</v>
      </c>
      <c r="D143" s="160" t="s">
        <v>0</v>
      </c>
      <c r="E143" s="83" t="s">
        <v>190</v>
      </c>
      <c r="F143" s="86" t="s">
        <v>2</v>
      </c>
      <c r="G143" s="86"/>
      <c r="H143" s="83" t="s">
        <v>190</v>
      </c>
      <c r="I143" s="45" t="s">
        <v>301</v>
      </c>
      <c r="J143" s="85"/>
      <c r="K143" s="28" t="s">
        <v>303</v>
      </c>
      <c r="L143" s="28" t="s">
        <v>302</v>
      </c>
      <c r="M143" s="27" t="s">
        <v>313</v>
      </c>
      <c r="N143" s="77" t="s">
        <v>238</v>
      </c>
      <c r="O143" s="239"/>
      <c r="P143" s="254"/>
      <c r="Q143" s="28"/>
      <c r="R143" s="28"/>
      <c r="S143" s="28"/>
      <c r="T143" s="28" t="s">
        <v>23</v>
      </c>
      <c r="U143" s="28"/>
      <c r="V143" s="28"/>
      <c r="W143" s="28"/>
      <c r="X143" s="28"/>
      <c r="Y143" s="28"/>
      <c r="Z143" s="28"/>
      <c r="AA143" s="28"/>
      <c r="AB143" s="107" t="s">
        <v>361</v>
      </c>
      <c r="AC143" s="143" t="s">
        <v>361</v>
      </c>
      <c r="AD143" s="143" t="s">
        <v>361</v>
      </c>
      <c r="AE143" s="143" t="s">
        <v>361</v>
      </c>
      <c r="AF143" s="143" t="s">
        <v>361</v>
      </c>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28"/>
      <c r="BE143" s="28"/>
      <c r="BF143" s="28"/>
      <c r="BG143" s="28"/>
      <c r="BH143" s="28"/>
      <c r="BI143" s="28"/>
      <c r="BJ143" s="28"/>
      <c r="BK143" s="28"/>
      <c r="BL143" s="28"/>
      <c r="BM143" s="87"/>
    </row>
    <row r="144" spans="1:65" s="9" customFormat="1" ht="104.25" customHeight="1">
      <c r="A144" s="26"/>
      <c r="B144" s="14"/>
      <c r="C144" s="178" t="s">
        <v>65</v>
      </c>
      <c r="D144" s="187"/>
      <c r="E144" s="188"/>
      <c r="F144" s="35"/>
      <c r="G144" s="13">
        <v>0</v>
      </c>
      <c r="H144" s="13"/>
      <c r="I144" s="120"/>
      <c r="J144" s="119"/>
      <c r="K144" s="119"/>
      <c r="L144" s="21"/>
      <c r="M144" s="21"/>
      <c r="N144" s="21"/>
      <c r="O144" s="23">
        <f>COUNTIF(O145:O148,"x")</f>
        <v>1</v>
      </c>
      <c r="P144" s="23">
        <f>SUM(P145:P148)</f>
        <v>0</v>
      </c>
      <c r="Q144" s="88" t="s">
        <v>88</v>
      </c>
      <c r="R144" s="88" t="s">
        <v>88</v>
      </c>
      <c r="S144" s="88" t="s">
        <v>88</v>
      </c>
      <c r="T144" s="88" t="s">
        <v>88</v>
      </c>
      <c r="U144" s="88" t="s">
        <v>88</v>
      </c>
      <c r="V144" s="88"/>
      <c r="W144" s="88" t="s">
        <v>88</v>
      </c>
      <c r="X144" s="88" t="s">
        <v>88</v>
      </c>
      <c r="Y144" s="88" t="s">
        <v>88</v>
      </c>
      <c r="Z144" s="88"/>
      <c r="AA144" s="88" t="s">
        <v>88</v>
      </c>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6"/>
    </row>
    <row r="145" spans="1:70" ht="142.5" customHeight="1">
      <c r="A145" s="261"/>
      <c r="B145" s="87">
        <v>186</v>
      </c>
      <c r="C145" s="83" t="s">
        <v>191</v>
      </c>
      <c r="D145" s="160" t="s">
        <v>0</v>
      </c>
      <c r="E145" s="22" t="s">
        <v>192</v>
      </c>
      <c r="F145" s="86" t="s">
        <v>2</v>
      </c>
      <c r="G145" s="15"/>
      <c r="H145" s="83" t="s">
        <v>192</v>
      </c>
      <c r="I145" s="45" t="s">
        <v>451</v>
      </c>
      <c r="J145" s="43"/>
      <c r="K145" s="28" t="s">
        <v>235</v>
      </c>
      <c r="L145" s="28" t="s">
        <v>236</v>
      </c>
      <c r="M145" s="27" t="s">
        <v>313</v>
      </c>
      <c r="N145" s="77" t="s">
        <v>238</v>
      </c>
      <c r="O145" s="239"/>
      <c r="P145" s="24"/>
      <c r="Q145" s="28"/>
      <c r="R145" s="28"/>
      <c r="S145" s="28"/>
      <c r="T145" s="28" t="s">
        <v>23</v>
      </c>
      <c r="U145" s="28"/>
      <c r="V145" s="28"/>
      <c r="W145" s="28"/>
      <c r="X145" s="28"/>
      <c r="Y145" s="28"/>
      <c r="Z145" s="28"/>
      <c r="AA145" s="28"/>
      <c r="AB145" s="107" t="s">
        <v>360</v>
      </c>
      <c r="AC145" s="143" t="s">
        <v>360</v>
      </c>
      <c r="AD145" s="143" t="s">
        <v>360</v>
      </c>
      <c r="AE145" s="143" t="s">
        <v>360</v>
      </c>
      <c r="AF145" s="143" t="s">
        <v>360</v>
      </c>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28"/>
      <c r="BE145" s="28"/>
      <c r="BF145" s="28"/>
      <c r="BG145" s="28"/>
      <c r="BH145" s="28"/>
      <c r="BI145" s="28"/>
      <c r="BJ145" s="28"/>
      <c r="BK145" s="28"/>
      <c r="BL145" s="28"/>
      <c r="BM145" s="41"/>
    </row>
    <row r="146" spans="1:70" s="144" customFormat="1" ht="69.75" customHeight="1">
      <c r="A146" s="262"/>
      <c r="B146" s="218">
        <v>187</v>
      </c>
      <c r="C146" s="214" t="s">
        <v>193</v>
      </c>
      <c r="D146" s="216" t="s">
        <v>0</v>
      </c>
      <c r="E146" s="83"/>
      <c r="F146" s="158"/>
      <c r="G146" s="214"/>
      <c r="H146" s="214" t="s">
        <v>194</v>
      </c>
      <c r="I146" s="45" t="s">
        <v>460</v>
      </c>
      <c r="J146" s="157"/>
      <c r="K146" s="28" t="s">
        <v>235</v>
      </c>
      <c r="L146" s="28" t="s">
        <v>302</v>
      </c>
      <c r="M146" s="27"/>
      <c r="N146" s="77"/>
      <c r="O146" s="239"/>
      <c r="P146" s="254"/>
      <c r="Q146" s="28"/>
      <c r="R146" s="28"/>
      <c r="S146" s="28"/>
      <c r="T146" s="28" t="s">
        <v>23</v>
      </c>
      <c r="U146" s="28"/>
      <c r="V146" s="28"/>
      <c r="W146" s="28"/>
      <c r="X146" s="28"/>
      <c r="Y146" s="28"/>
      <c r="Z146" s="28"/>
      <c r="AA146" s="28"/>
      <c r="AB146" s="143"/>
      <c r="AC146" s="28"/>
      <c r="AD146" s="28"/>
      <c r="AE146" s="28" t="s">
        <v>359</v>
      </c>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28"/>
      <c r="BE146" s="28"/>
      <c r="BF146" s="28"/>
      <c r="BG146" s="28"/>
      <c r="BH146" s="28"/>
      <c r="BI146" s="28"/>
      <c r="BJ146" s="28"/>
      <c r="BK146" s="28"/>
      <c r="BL146" s="28"/>
      <c r="BM146" s="159"/>
    </row>
    <row r="147" spans="1:70" ht="237" customHeight="1">
      <c r="A147" s="262"/>
      <c r="B147" s="219"/>
      <c r="C147" s="215"/>
      <c r="D147" s="217"/>
      <c r="E147" s="22" t="s">
        <v>194</v>
      </c>
      <c r="F147" s="86" t="s">
        <v>2</v>
      </c>
      <c r="G147" s="215"/>
      <c r="H147" s="215"/>
      <c r="I147" s="45" t="s">
        <v>404</v>
      </c>
      <c r="J147" s="43"/>
      <c r="K147" s="28" t="s">
        <v>235</v>
      </c>
      <c r="L147" s="28" t="s">
        <v>302</v>
      </c>
      <c r="M147" s="27" t="s">
        <v>313</v>
      </c>
      <c r="N147" s="77" t="s">
        <v>238</v>
      </c>
      <c r="O147" s="239"/>
      <c r="P147" s="254"/>
      <c r="Q147" s="28"/>
      <c r="R147" s="28"/>
      <c r="S147" s="28"/>
      <c r="T147" s="28" t="s">
        <v>23</v>
      </c>
      <c r="U147" s="28"/>
      <c r="V147" s="28"/>
      <c r="W147" s="28"/>
      <c r="X147" s="28"/>
      <c r="Y147" s="28"/>
      <c r="Z147" s="28"/>
      <c r="AA147" s="28"/>
      <c r="AB147" s="107" t="s">
        <v>361</v>
      </c>
      <c r="AC147" s="28"/>
      <c r="AD147" s="28"/>
      <c r="AE147" s="28"/>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28"/>
      <c r="BE147" s="28"/>
      <c r="BF147" s="28"/>
      <c r="BG147" s="28"/>
      <c r="BH147" s="28"/>
      <c r="BI147" s="28"/>
      <c r="BJ147" s="28"/>
      <c r="BK147" s="28"/>
      <c r="BL147" s="28"/>
      <c r="BM147" s="41"/>
    </row>
    <row r="148" spans="1:70" ht="78" customHeight="1">
      <c r="A148" s="26">
        <v>602</v>
      </c>
      <c r="B148" s="41">
        <v>188</v>
      </c>
      <c r="C148" s="22" t="s">
        <v>195</v>
      </c>
      <c r="D148" s="160" t="s">
        <v>0</v>
      </c>
      <c r="E148" s="22" t="s">
        <v>196</v>
      </c>
      <c r="F148" s="67" t="s">
        <v>2</v>
      </c>
      <c r="G148" s="15"/>
      <c r="H148" s="83" t="s">
        <v>196</v>
      </c>
      <c r="I148" s="32" t="s">
        <v>197</v>
      </c>
      <c r="J148" s="43"/>
      <c r="K148" s="28" t="s">
        <v>235</v>
      </c>
      <c r="L148" s="28" t="s">
        <v>302</v>
      </c>
      <c r="M148" s="27" t="s">
        <v>313</v>
      </c>
      <c r="N148" s="77" t="s">
        <v>238</v>
      </c>
      <c r="O148" s="85" t="s">
        <v>23</v>
      </c>
      <c r="P148" s="43"/>
      <c r="Q148" s="28"/>
      <c r="R148" s="28"/>
      <c r="S148" s="28"/>
      <c r="T148" s="28" t="s">
        <v>23</v>
      </c>
      <c r="U148" s="28"/>
      <c r="V148" s="28"/>
      <c r="W148" s="28"/>
      <c r="X148" s="28"/>
      <c r="Y148" s="28"/>
      <c r="Z148" s="28"/>
      <c r="AA148" s="28"/>
      <c r="AB148" s="107" t="s">
        <v>361</v>
      </c>
      <c r="AC148" s="143" t="s">
        <v>361</v>
      </c>
      <c r="AD148" s="143" t="s">
        <v>361</v>
      </c>
      <c r="AE148" s="143" t="s">
        <v>361</v>
      </c>
      <c r="AF148" s="143" t="s">
        <v>361</v>
      </c>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28"/>
      <c r="BE148" s="28"/>
      <c r="BF148" s="28"/>
      <c r="BG148" s="28"/>
      <c r="BH148" s="28"/>
      <c r="BI148" s="28"/>
      <c r="BJ148" s="28"/>
      <c r="BK148" s="28"/>
      <c r="BL148" s="28"/>
      <c r="BM148" s="41"/>
    </row>
    <row r="149" spans="1:70" ht="33.75" customHeight="1">
      <c r="A149" s="186" t="s">
        <v>67</v>
      </c>
      <c r="B149" s="220" t="s">
        <v>67</v>
      </c>
      <c r="C149" s="221"/>
      <c r="D149" s="221"/>
      <c r="E149" s="221"/>
      <c r="F149" s="221"/>
      <c r="G149" s="221"/>
      <c r="H149" s="221"/>
      <c r="I149" s="222"/>
      <c r="J149" s="122"/>
      <c r="K149" s="122"/>
      <c r="L149" s="86"/>
      <c r="M149" s="86"/>
      <c r="N149" s="86"/>
      <c r="O149" s="92">
        <f t="shared" ref="O149" si="0">SUM(O150:O154)</f>
        <v>13</v>
      </c>
      <c r="P149" s="13" t="e">
        <f>SUM(P150:P154)</f>
        <v>#REF!</v>
      </c>
      <c r="Q149" s="33">
        <f>SUM(Q150:Q154)</f>
        <v>1</v>
      </c>
      <c r="R149" s="33">
        <f t="shared" ref="R149:AA149" si="1">SUM(R150:R154)</f>
        <v>0</v>
      </c>
      <c r="S149" s="33">
        <f t="shared" si="1"/>
        <v>2</v>
      </c>
      <c r="T149" s="33">
        <f t="shared" si="1"/>
        <v>0</v>
      </c>
      <c r="U149" s="33">
        <f t="shared" si="1"/>
        <v>0</v>
      </c>
      <c r="V149" s="33">
        <f t="shared" ref="V149" si="2">SUM(V150:V154)</f>
        <v>0</v>
      </c>
      <c r="W149" s="33">
        <f t="shared" si="1"/>
        <v>0</v>
      </c>
      <c r="X149" s="33">
        <f t="shared" si="1"/>
        <v>0</v>
      </c>
      <c r="Y149" s="33">
        <f t="shared" si="1"/>
        <v>0</v>
      </c>
      <c r="Z149" s="33">
        <f t="shared" ref="Z149" si="3">SUM(Z150:Z154)</f>
        <v>0</v>
      </c>
      <c r="AA149" s="33">
        <f t="shared" si="1"/>
        <v>0</v>
      </c>
      <c r="AB149" s="39">
        <f>SUM(AB150:AB154)</f>
        <v>50</v>
      </c>
      <c r="AC149" s="39">
        <f t="shared" ref="AC149:AF149" si="4">SUM(AC150:AC154)</f>
        <v>48</v>
      </c>
      <c r="AD149" s="39">
        <f t="shared" si="4"/>
        <v>48</v>
      </c>
      <c r="AE149" s="39">
        <f t="shared" si="4"/>
        <v>49</v>
      </c>
      <c r="AF149" s="39">
        <f t="shared" si="4"/>
        <v>45</v>
      </c>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33"/>
      <c r="BE149" s="33"/>
      <c r="BF149" s="33"/>
      <c r="BG149" s="33"/>
      <c r="BH149" s="33"/>
      <c r="BI149" s="33"/>
      <c r="BJ149" s="33"/>
      <c r="BK149" s="33"/>
      <c r="BL149" s="33"/>
      <c r="BM149" s="14"/>
      <c r="BQ149" s="133"/>
      <c r="BR149" s="132"/>
    </row>
    <row r="150" spans="1:70" s="8" customFormat="1" ht="28.5" customHeight="1">
      <c r="A150" s="185" t="s">
        <v>87</v>
      </c>
      <c r="B150" s="223" t="s">
        <v>405</v>
      </c>
      <c r="C150" s="224"/>
      <c r="D150" s="225" t="s">
        <v>406</v>
      </c>
      <c r="E150" s="225"/>
      <c r="F150" s="225"/>
      <c r="G150" s="225"/>
      <c r="H150" s="225"/>
      <c r="I150" s="226"/>
      <c r="J150" s="14"/>
      <c r="K150" s="14"/>
      <c r="L150" s="33"/>
      <c r="M150" s="33"/>
      <c r="N150" s="33"/>
      <c r="O150" s="92">
        <f>COUNTIF(O10:O45,"x")</f>
        <v>7</v>
      </c>
      <c r="P150" s="39" t="e">
        <f>P7</f>
        <v>#REF!</v>
      </c>
      <c r="Q150" s="37">
        <f>COUNTIF(Q10:Q45,"x")</f>
        <v>0</v>
      </c>
      <c r="R150" s="37">
        <f>COUNTIF(R10:R45,"x")</f>
        <v>0</v>
      </c>
      <c r="S150" s="37">
        <f>COUNTIF(S10:S45,"x")</f>
        <v>0</v>
      </c>
      <c r="T150" s="37" t="s">
        <v>88</v>
      </c>
      <c r="U150" s="37">
        <f t="shared" ref="U150:AA150" si="5">COUNTIF(U10:U45,"x")</f>
        <v>0</v>
      </c>
      <c r="V150" s="37">
        <f t="shared" si="5"/>
        <v>0</v>
      </c>
      <c r="W150" s="37">
        <f t="shared" si="5"/>
        <v>0</v>
      </c>
      <c r="X150" s="37">
        <f t="shared" si="5"/>
        <v>0</v>
      </c>
      <c r="Y150" s="37">
        <f t="shared" si="5"/>
        <v>0</v>
      </c>
      <c r="Z150" s="37">
        <f t="shared" si="5"/>
        <v>0</v>
      </c>
      <c r="AA150" s="37">
        <f t="shared" si="5"/>
        <v>0</v>
      </c>
      <c r="AB150" s="201">
        <f>SUM(COUNTIFS(AB$7:AB$45,{"ĐTT","ĐTT/HĐC","TDS","HĐH","HĐG","HĐG/HĐC","HĐNT","VS-AN","HĐC","HĐH/HĐG","SHHN","LH"}))</f>
        <v>12</v>
      </c>
      <c r="AC150" s="201">
        <f>SUM(COUNTIFS(AC$7:AC$45,{"ĐTT","ĐTT/HĐC","TDS","HĐH","HĐG","HĐG/HĐC","HĐNT","VS-AN","HĐC","HĐH/HĐG","SHHN","LH"}))</f>
        <v>15</v>
      </c>
      <c r="AD150" s="201">
        <f>SUM(COUNTIFS(AD$7:AD$45,{"ĐTT","ĐTT/HĐC","TDS","HĐH","HĐG","HĐG/HĐC","HĐNT","VS-AN","HĐC","HĐH/HĐG","SHHN","LH"}))</f>
        <v>15</v>
      </c>
      <c r="AE150" s="201">
        <f>SUM(COUNTIFS(AE$7:AE$45,{"ĐTT","ĐTT/HĐC","TDS","HĐH","HĐG","HĐG/HĐC","HĐNT","VS-AN","HĐC","HĐH/HĐG","SHHN","LH"}))</f>
        <v>15</v>
      </c>
      <c r="AF150" s="201">
        <f>SUM(COUNTIFS(AF$7:AF$45,{"ĐTT","ĐTT/HĐC","TDS","HĐH","HĐG","HĐG/HĐC","HĐNT","VS-AN","HĐC","HĐH/HĐG","SHHN","LH"}))</f>
        <v>12</v>
      </c>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37"/>
      <c r="BE150" s="37"/>
      <c r="BF150" s="37"/>
      <c r="BG150" s="37"/>
      <c r="BH150" s="37"/>
      <c r="BI150" s="37"/>
      <c r="BJ150" s="37"/>
      <c r="BK150" s="37"/>
      <c r="BL150" s="37"/>
      <c r="BM150" s="125"/>
      <c r="BQ150" s="134"/>
      <c r="BR150" s="134"/>
    </row>
    <row r="151" spans="1:70" s="8" customFormat="1" ht="28.5" customHeight="1">
      <c r="A151" s="185" t="s">
        <v>209</v>
      </c>
      <c r="B151" s="202"/>
      <c r="C151" s="203"/>
      <c r="D151" s="225" t="s">
        <v>407</v>
      </c>
      <c r="E151" s="225"/>
      <c r="F151" s="225"/>
      <c r="G151" s="225"/>
      <c r="H151" s="225"/>
      <c r="I151" s="226"/>
      <c r="J151" s="126"/>
      <c r="K151" s="126"/>
      <c r="L151" s="38"/>
      <c r="M151" s="38"/>
      <c r="N151" s="38"/>
      <c r="O151" s="92">
        <f>COUNTIF(O49:O85,"x")</f>
        <v>4</v>
      </c>
      <c r="P151" s="39" t="e">
        <f>P46</f>
        <v>#REF!</v>
      </c>
      <c r="Q151" s="37">
        <f>COUNTIF(Q46:Q86,"x")</f>
        <v>0</v>
      </c>
      <c r="R151" s="37">
        <f>COUNTIF(R46:R86,"x")</f>
        <v>0</v>
      </c>
      <c r="S151" s="37">
        <f>COUNTIF(S46:S86,"x")</f>
        <v>0</v>
      </c>
      <c r="T151" s="37" t="s">
        <v>88</v>
      </c>
      <c r="U151" s="37">
        <f t="shared" ref="U151:AA151" si="6">COUNTIF(U46:U86,"x")</f>
        <v>0</v>
      </c>
      <c r="V151" s="37">
        <f t="shared" si="6"/>
        <v>0</v>
      </c>
      <c r="W151" s="37">
        <f t="shared" si="6"/>
        <v>0</v>
      </c>
      <c r="X151" s="37">
        <f t="shared" si="6"/>
        <v>0</v>
      </c>
      <c r="Y151" s="37">
        <f t="shared" si="6"/>
        <v>0</v>
      </c>
      <c r="Z151" s="37">
        <f t="shared" si="6"/>
        <v>0</v>
      </c>
      <c r="AA151" s="37">
        <f t="shared" si="6"/>
        <v>0</v>
      </c>
      <c r="AB151" s="201">
        <f>SUM(COUNTIFS(AB$46:AB$85,{"ĐTT","ĐTT/HĐC","TDS","HĐH","HĐG","HĐG/HĐC","HĐNT","VS-AN","HĐC","HĐH/HĐG","SHHN","LH"}))</f>
        <v>10</v>
      </c>
      <c r="AC151" s="201">
        <f>SUM(COUNTIFS(AC$46:AC$85,{"ĐTT","ĐTT/HĐC","TDS","HĐH","HĐG","HĐG/HĐC","HĐNT","VS-AN","HĐC","HĐH/HĐG","SHHN","LH"}))</f>
        <v>8</v>
      </c>
      <c r="AD151" s="201">
        <f>SUM(COUNTIFS(AD$46:AD$85,{"ĐTT","ĐTT/HĐC","TDS","HĐH","HĐG","HĐG/HĐC","HĐNT","VS-AN","HĐC","HĐH/HĐG","SHHN","LH"}))</f>
        <v>9</v>
      </c>
      <c r="AE151" s="201">
        <f>SUM(COUNTIFS(AE$46:AE$85,{"ĐTT","ĐTT/HĐC","TDS","HĐH","HĐG","HĐG/HĐC","HĐNT","VS-AN","HĐC","HĐH/HĐG","SHHN","LH"}))</f>
        <v>9</v>
      </c>
      <c r="AF151" s="201">
        <f>SUM(COUNTIFS(AF$46:AF$85,{"ĐTT","ĐTT/HĐC","TDS","HĐH","HĐG","HĐG/HĐC","HĐNT","VS-AN","HĐC","HĐH/HĐG","SHHN","LH"}))</f>
        <v>8</v>
      </c>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37"/>
      <c r="BE151" s="37"/>
      <c r="BF151" s="37"/>
      <c r="BG151" s="37"/>
      <c r="BH151" s="37"/>
      <c r="BI151" s="37"/>
      <c r="BJ151" s="37"/>
      <c r="BK151" s="37"/>
      <c r="BL151" s="37"/>
      <c r="BM151" s="125"/>
      <c r="BQ151" s="134"/>
      <c r="BR151" s="135"/>
    </row>
    <row r="152" spans="1:70" s="8" customFormat="1" ht="28.5" customHeight="1">
      <c r="A152" s="185" t="s">
        <v>210</v>
      </c>
      <c r="B152" s="202"/>
      <c r="C152" s="203"/>
      <c r="D152" s="225" t="s">
        <v>408</v>
      </c>
      <c r="E152" s="225"/>
      <c r="F152" s="225"/>
      <c r="G152" s="225"/>
      <c r="H152" s="225"/>
      <c r="I152" s="226"/>
      <c r="J152" s="126"/>
      <c r="K152" s="126"/>
      <c r="L152" s="38"/>
      <c r="M152" s="38"/>
      <c r="N152" s="38"/>
      <c r="O152" s="92">
        <f>COUNTIF(O88:O109,"x")</f>
        <v>1</v>
      </c>
      <c r="P152" s="39">
        <f>P86</f>
        <v>0</v>
      </c>
      <c r="Q152" s="37">
        <f>COUNTIF(Q87:Q108,"x")</f>
        <v>1</v>
      </c>
      <c r="R152" s="37">
        <f>COUNTIF(R87:R108,"x")</f>
        <v>0</v>
      </c>
      <c r="S152" s="37">
        <f>COUNTIF(S87:S108,"x")</f>
        <v>0</v>
      </c>
      <c r="T152" s="37" t="s">
        <v>88</v>
      </c>
      <c r="U152" s="37">
        <f t="shared" ref="U152:AA152" si="7">COUNTIF(U87:U108,"x")</f>
        <v>0</v>
      </c>
      <c r="V152" s="37">
        <f t="shared" si="7"/>
        <v>0</v>
      </c>
      <c r="W152" s="37">
        <f t="shared" si="7"/>
        <v>0</v>
      </c>
      <c r="X152" s="37">
        <f t="shared" si="7"/>
        <v>0</v>
      </c>
      <c r="Y152" s="37">
        <f t="shared" si="7"/>
        <v>0</v>
      </c>
      <c r="Z152" s="37">
        <f t="shared" si="7"/>
        <v>0</v>
      </c>
      <c r="AA152" s="37">
        <f t="shared" si="7"/>
        <v>0</v>
      </c>
      <c r="AB152" s="201">
        <f>SUM(COUNTIFS(AB$86:AB$109,{"ĐTT","ĐTT/HĐC","TDS","HĐH","HĐG","HĐG/HĐC","HĐNT","VS-AN","HĐC","HĐH/HĐG","SHHN","LH"}))</f>
        <v>13</v>
      </c>
      <c r="AC152" s="201">
        <f>SUM(COUNTIFS(AC$86:AC$109,{"ĐTT","ĐTT/HĐC","TDS","HĐH","HĐG","HĐG/HĐC","HĐNT","VS-AN","HĐC","HĐH/HĐG","SHHN","LH"}))</f>
        <v>12</v>
      </c>
      <c r="AD152" s="201">
        <f>SUM(COUNTIFS(AD$86:AD$109,{"ĐTT","ĐTT/HĐC","TDS","HĐH","HĐG","HĐG/HĐC","HĐNT","VS-AN","HĐC","HĐH/HĐG","SHHN","LH"}))</f>
        <v>12</v>
      </c>
      <c r="AE152" s="201">
        <f>SUM(COUNTIFS(AE$86:AE$109,{"ĐTT","ĐTT/HĐC","TDS","HĐH","HĐG","HĐG/HĐC","HĐNT","VS-AN","HĐC","HĐH/HĐG","SHHN","LH"}))</f>
        <v>12</v>
      </c>
      <c r="AF152" s="201">
        <f>SUM(COUNTIFS(AF$86:AF$109,{"ĐTT","ĐTT/HĐC","TDS","HĐH","HĐG","HĐG/HĐC","HĐNT","VS-AN","HĐC","HĐH/HĐG","SHHN","LH"}))</f>
        <v>10</v>
      </c>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37"/>
      <c r="BE152" s="37"/>
      <c r="BF152" s="37"/>
      <c r="BG152" s="37"/>
      <c r="BH152" s="37"/>
      <c r="BI152" s="37"/>
      <c r="BJ152" s="37"/>
      <c r="BK152" s="37"/>
      <c r="BL152" s="37"/>
      <c r="BM152" s="125"/>
      <c r="BQ152" s="134"/>
      <c r="BR152" s="134"/>
    </row>
    <row r="153" spans="1:70" s="8" customFormat="1" ht="28.5" customHeight="1">
      <c r="A153" s="185" t="s">
        <v>211</v>
      </c>
      <c r="B153" s="202"/>
      <c r="C153" s="203"/>
      <c r="D153" s="225" t="s">
        <v>409</v>
      </c>
      <c r="E153" s="225"/>
      <c r="F153" s="225"/>
      <c r="G153" s="225"/>
      <c r="H153" s="225"/>
      <c r="I153" s="226"/>
      <c r="J153" s="126"/>
      <c r="K153" s="126"/>
      <c r="L153" s="38"/>
      <c r="M153" s="38"/>
      <c r="N153" s="38"/>
      <c r="O153" s="92">
        <f>COUNTIF(O113:O119,"x")</f>
        <v>0</v>
      </c>
      <c r="P153" s="39" t="e">
        <f>P110</f>
        <v>#REF!</v>
      </c>
      <c r="Q153" s="39">
        <f>COUNTIF(Q110:Q119,"x")</f>
        <v>0</v>
      </c>
      <c r="R153" s="39">
        <f>COUNTIF(R110:R119,"x")</f>
        <v>0</v>
      </c>
      <c r="S153" s="39">
        <f>COUNTIF(S110:S119,"x")</f>
        <v>0</v>
      </c>
      <c r="T153" s="39" t="s">
        <v>88</v>
      </c>
      <c r="U153" s="39">
        <f t="shared" ref="U153:AA153" si="8">COUNTIF(U110:U119,"x")</f>
        <v>0</v>
      </c>
      <c r="V153" s="39">
        <f t="shared" si="8"/>
        <v>0</v>
      </c>
      <c r="W153" s="39">
        <f t="shared" si="8"/>
        <v>0</v>
      </c>
      <c r="X153" s="39">
        <f t="shared" si="8"/>
        <v>0</v>
      </c>
      <c r="Y153" s="39">
        <f t="shared" si="8"/>
        <v>0</v>
      </c>
      <c r="Z153" s="39">
        <f t="shared" si="8"/>
        <v>0</v>
      </c>
      <c r="AA153" s="39">
        <f t="shared" si="8"/>
        <v>0</v>
      </c>
      <c r="AB153" s="201">
        <f>SUM(COUNTIFS(AB$110:AB$119,{"ĐTT","ĐTT/HĐC","TDS","HĐH","HĐG","HĐG/HĐC","HĐNT","VS-AN","HĐC","HĐH/HĐG","SHHN","LH"}))</f>
        <v>1</v>
      </c>
      <c r="AC153" s="201">
        <f>SUM(COUNTIFS(AC$110:AC$119,{"ĐTT","ĐTT/HĐC","TDS","HĐH","HĐG","HĐG/HĐC","HĐNT","VS-AN","HĐC","HĐH/HĐG","SHHN","LH"}))</f>
        <v>0</v>
      </c>
      <c r="AD153" s="201">
        <f>SUM(COUNTIFS(AD$110:AD$119,{"ĐTT","ĐTT/HĐC","TDS","HĐH","HĐG","HĐG/HĐC","HĐNT","VS-AN","HĐC","HĐH/HĐG","SHHN","LH"}))</f>
        <v>0</v>
      </c>
      <c r="AE153" s="201">
        <f>SUM(COUNTIFS(AE$110:AE$119,{"ĐTT","ĐTT/HĐC","TDS","HĐH","HĐG","HĐG/HĐC","HĐNT","VS-AN","HĐC","HĐH/HĐG","SHHN","LH"}))</f>
        <v>0</v>
      </c>
      <c r="AF153" s="201">
        <f>SUM(COUNTIFS(AF$110:AF$119,{"ĐTT","ĐTT/HĐC","TDS","HĐH","HĐG","HĐG/HĐC","HĐNT","VS-AN","HĐC","HĐH/HĐG","SHHN","LH"}))</f>
        <v>1</v>
      </c>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39"/>
      <c r="BE153" s="39"/>
      <c r="BF153" s="39"/>
      <c r="BG153" s="39"/>
      <c r="BH153" s="39"/>
      <c r="BI153" s="39"/>
      <c r="BJ153" s="39"/>
      <c r="BK153" s="39"/>
      <c r="BL153" s="39"/>
      <c r="BM153" s="125"/>
    </row>
    <row r="154" spans="1:70" s="8" customFormat="1" ht="28.5" customHeight="1">
      <c r="A154" s="185" t="s">
        <v>212</v>
      </c>
      <c r="B154" s="202"/>
      <c r="C154" s="203"/>
      <c r="D154" s="225" t="s">
        <v>410</v>
      </c>
      <c r="E154" s="225"/>
      <c r="F154" s="225"/>
      <c r="G154" s="225"/>
      <c r="H154" s="225"/>
      <c r="I154" s="226"/>
      <c r="J154" s="126"/>
      <c r="K154" s="126"/>
      <c r="L154" s="38"/>
      <c r="M154" s="38"/>
      <c r="N154" s="38"/>
      <c r="O154" s="92">
        <f>COUNTIF(O122:O148,"x")</f>
        <v>1</v>
      </c>
      <c r="P154" s="39">
        <f>P120</f>
        <v>0</v>
      </c>
      <c r="Q154" s="37">
        <f>COUNTIF(Q120:Q148,"x")</f>
        <v>0</v>
      </c>
      <c r="R154" s="37">
        <f>COUNTIF(R120:R148,"x")</f>
        <v>0</v>
      </c>
      <c r="S154" s="37">
        <f>COUNTIF(S120:S148,"x")</f>
        <v>2</v>
      </c>
      <c r="T154" s="37" t="s">
        <v>88</v>
      </c>
      <c r="U154" s="37">
        <f t="shared" ref="U154:AA154" si="9">COUNTIF(U120:U148,"x")</f>
        <v>0</v>
      </c>
      <c r="V154" s="37">
        <f t="shared" si="9"/>
        <v>0</v>
      </c>
      <c r="W154" s="37">
        <f t="shared" si="9"/>
        <v>0</v>
      </c>
      <c r="X154" s="37">
        <f t="shared" si="9"/>
        <v>0</v>
      </c>
      <c r="Y154" s="37">
        <f t="shared" si="9"/>
        <v>0</v>
      </c>
      <c r="Z154" s="37">
        <f t="shared" si="9"/>
        <v>0</v>
      </c>
      <c r="AA154" s="37">
        <f t="shared" si="9"/>
        <v>0</v>
      </c>
      <c r="AB154" s="201">
        <f>SUM(COUNTIFS(AB$120:AB$148,{"ĐTT","ĐTT/HĐC","TDS","HĐH","HĐG","HĐG/HĐC","HĐNT","VS-AN","HĐC","HĐH/HĐG","SHHN","LH"}))</f>
        <v>14</v>
      </c>
      <c r="AC154" s="201">
        <f>SUM(COUNTIFS(AC$120:AC$148,{"ĐTT","ĐTT/HĐC","TDS","HĐH","HĐG","HĐG/HĐC","HĐNT","VS-AN","HĐC","HĐH/HĐG","SHHN","LH"}))</f>
        <v>13</v>
      </c>
      <c r="AD154" s="201">
        <f>SUM(COUNTIFS(AD$120:AD$148,{"ĐTT","ĐTT/HĐC","TDS","HĐH","HĐG","HĐG/HĐC","HĐNT","VS-AN","HĐC","HĐH/HĐG","SHHN","LH"}))</f>
        <v>12</v>
      </c>
      <c r="AE154" s="201">
        <f>SUM(COUNTIFS(AE$120:AE$148,{"ĐTT","ĐTT/HĐC","TDS","HĐH","HĐG","HĐG/HĐC","HĐNT","VS-AN","HĐC","HĐH/HĐG","SHHN","LH"}))</f>
        <v>13</v>
      </c>
      <c r="AF154" s="201">
        <f>SUM(COUNTIFS(AF$120:AF$148,{"ĐTT","ĐTT/HĐC","TDS","HĐH","HĐG","HĐG/HĐC","HĐNT","VS-AN","HĐC","HĐH/HĐG","SHHN","LH"}))</f>
        <v>14</v>
      </c>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37"/>
      <c r="BE154" s="37"/>
      <c r="BF154" s="37"/>
      <c r="BG154" s="37"/>
      <c r="BH154" s="37"/>
      <c r="BI154" s="37"/>
      <c r="BJ154" s="37"/>
      <c r="BK154" s="37"/>
      <c r="BL154" s="37"/>
      <c r="BM154" s="125"/>
    </row>
    <row r="155" spans="1:70" ht="28.5" customHeight="1">
      <c r="A155" s="172" t="s">
        <v>335</v>
      </c>
      <c r="B155" s="220" t="s">
        <v>335</v>
      </c>
      <c r="C155" s="221"/>
      <c r="D155" s="221"/>
      <c r="E155" s="221"/>
      <c r="F155" s="221"/>
      <c r="G155" s="221"/>
      <c r="H155" s="221"/>
      <c r="I155" s="222"/>
      <c r="J155" s="112"/>
      <c r="K155" s="111"/>
      <c r="L155" s="111"/>
      <c r="M155" s="111"/>
      <c r="N155" s="111"/>
      <c r="O155" s="111"/>
      <c r="P155" s="113"/>
      <c r="Q155" s="76" t="s">
        <v>88</v>
      </c>
      <c r="R155" s="76" t="s">
        <v>88</v>
      </c>
      <c r="S155" s="76" t="s">
        <v>88</v>
      </c>
      <c r="T155" s="76" t="s">
        <v>88</v>
      </c>
      <c r="U155" s="76" t="s">
        <v>88</v>
      </c>
      <c r="V155" s="76" t="s">
        <v>88</v>
      </c>
      <c r="W155" s="76" t="s">
        <v>88</v>
      </c>
      <c r="X155" s="76" t="s">
        <v>88</v>
      </c>
      <c r="Y155" s="76" t="s">
        <v>88</v>
      </c>
      <c r="Z155" s="76" t="s">
        <v>88</v>
      </c>
      <c r="AA155" s="76" t="s">
        <v>88</v>
      </c>
      <c r="AB155" s="206">
        <f>SUM(AB156:AB165)</f>
        <v>51</v>
      </c>
      <c r="AC155" s="206">
        <f t="shared" ref="AC155:AF155" si="10">SUM(AC156:AC165)</f>
        <v>49</v>
      </c>
      <c r="AD155" s="206">
        <f t="shared" si="10"/>
        <v>49</v>
      </c>
      <c r="AE155" s="206">
        <f t="shared" si="10"/>
        <v>50</v>
      </c>
      <c r="AF155" s="206">
        <f t="shared" si="10"/>
        <v>46</v>
      </c>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M155" s="117"/>
    </row>
    <row r="156" spans="1:70" ht="28.5" customHeight="1">
      <c r="A156" s="170" t="s">
        <v>336</v>
      </c>
      <c r="B156" s="223" t="s">
        <v>405</v>
      </c>
      <c r="C156" s="224"/>
      <c r="D156" s="225" t="s">
        <v>411</v>
      </c>
      <c r="E156" s="225"/>
      <c r="F156" s="225"/>
      <c r="G156" s="225"/>
      <c r="H156" s="225"/>
      <c r="I156" s="226"/>
      <c r="J156" s="114"/>
      <c r="K156" s="114"/>
      <c r="L156" s="114"/>
      <c r="M156" s="114"/>
      <c r="N156" s="114"/>
      <c r="O156" s="114"/>
      <c r="P156" s="115"/>
      <c r="Q156" s="76" t="s">
        <v>88</v>
      </c>
      <c r="R156" s="76" t="s">
        <v>88</v>
      </c>
      <c r="S156" s="76" t="s">
        <v>88</v>
      </c>
      <c r="T156" s="76" t="s">
        <v>88</v>
      </c>
      <c r="U156" s="76" t="s">
        <v>88</v>
      </c>
      <c r="V156" s="76" t="s">
        <v>88</v>
      </c>
      <c r="W156" s="76" t="s">
        <v>88</v>
      </c>
      <c r="X156" s="76" t="s">
        <v>88</v>
      </c>
      <c r="Y156" s="76" t="s">
        <v>88</v>
      </c>
      <c r="Z156" s="76" t="s">
        <v>88</v>
      </c>
      <c r="AA156" s="76" t="s">
        <v>88</v>
      </c>
      <c r="AB156" s="201">
        <f>SUM(COUNTIFS(AB$7:AB$148,{"ĐTT","ĐTT/HĐC"}))</f>
        <v>4</v>
      </c>
      <c r="AC156" s="201">
        <f>SUM(COUNTIFS(AC$7:AC$148,{"ĐTT","ĐTT/HĐC"}))</f>
        <v>4</v>
      </c>
      <c r="AD156" s="201">
        <f>SUM(COUNTIFS(AD$7:AD$148,{"ĐTT","ĐTT/HĐC"}))</f>
        <v>3</v>
      </c>
      <c r="AE156" s="201">
        <f>SUM(COUNTIFS(AE$7:AE$148,{"ĐTT","ĐTT/HĐC"}))</f>
        <v>3</v>
      </c>
      <c r="AF156" s="201">
        <f>SUM(COUNTIFS(AF$7:AF$148,{"ĐTT","ĐTT/HĐC"}))</f>
        <v>3</v>
      </c>
      <c r="AG156" s="110"/>
      <c r="AH156" s="110"/>
      <c r="AI156" s="110"/>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c r="BM156" s="110"/>
    </row>
    <row r="157" spans="1:70" ht="28.5" customHeight="1">
      <c r="A157" s="170" t="s">
        <v>337</v>
      </c>
      <c r="B157" s="223"/>
      <c r="C157" s="224"/>
      <c r="D157" s="225" t="s">
        <v>412</v>
      </c>
      <c r="E157" s="225"/>
      <c r="F157" s="225"/>
      <c r="G157" s="225"/>
      <c r="H157" s="225"/>
      <c r="I157" s="226"/>
      <c r="J157" s="112"/>
      <c r="K157" s="111"/>
      <c r="L157" s="111"/>
      <c r="M157" s="111"/>
      <c r="N157" s="111"/>
      <c r="O157" s="111"/>
      <c r="P157" s="113"/>
      <c r="Q157" s="76" t="s">
        <v>88</v>
      </c>
      <c r="R157" s="76" t="s">
        <v>88</v>
      </c>
      <c r="S157" s="76" t="s">
        <v>88</v>
      </c>
      <c r="T157" s="76" t="s">
        <v>88</v>
      </c>
      <c r="U157" s="76" t="s">
        <v>88</v>
      </c>
      <c r="V157" s="76" t="s">
        <v>88</v>
      </c>
      <c r="W157" s="76" t="s">
        <v>88</v>
      </c>
      <c r="X157" s="76" t="s">
        <v>88</v>
      </c>
      <c r="Y157" s="76" t="s">
        <v>88</v>
      </c>
      <c r="Z157" s="76" t="s">
        <v>88</v>
      </c>
      <c r="AA157" s="76" t="s">
        <v>88</v>
      </c>
      <c r="AB157" s="201">
        <f>COUNTIF(AB$7:AB$148,"TDS")</f>
        <v>1</v>
      </c>
      <c r="AC157" s="201">
        <f t="shared" ref="AC157:AF157" si="11">COUNTIF(AC$7:AC$148,"TDS")</f>
        <v>1</v>
      </c>
      <c r="AD157" s="201">
        <f t="shared" si="11"/>
        <v>1</v>
      </c>
      <c r="AE157" s="201">
        <f t="shared" si="11"/>
        <v>1</v>
      </c>
      <c r="AF157" s="201">
        <f t="shared" si="11"/>
        <v>1</v>
      </c>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17"/>
    </row>
    <row r="158" spans="1:70" ht="28.5" customHeight="1">
      <c r="A158" s="170" t="s">
        <v>338</v>
      </c>
      <c r="B158" s="223"/>
      <c r="C158" s="224"/>
      <c r="D158" s="225" t="s">
        <v>413</v>
      </c>
      <c r="E158" s="225"/>
      <c r="F158" s="225"/>
      <c r="G158" s="225"/>
      <c r="H158" s="225"/>
      <c r="I158" s="226"/>
      <c r="J158" s="112"/>
      <c r="K158" s="111"/>
      <c r="L158" s="111"/>
      <c r="M158" s="111"/>
      <c r="N158" s="111"/>
      <c r="O158" s="111"/>
      <c r="P158" s="113"/>
      <c r="Q158" s="76" t="s">
        <v>88</v>
      </c>
      <c r="R158" s="76" t="s">
        <v>88</v>
      </c>
      <c r="S158" s="76" t="s">
        <v>88</v>
      </c>
      <c r="T158" s="76" t="s">
        <v>88</v>
      </c>
      <c r="U158" s="76" t="s">
        <v>88</v>
      </c>
      <c r="V158" s="76" t="s">
        <v>88</v>
      </c>
      <c r="W158" s="76" t="s">
        <v>88</v>
      </c>
      <c r="X158" s="76" t="s">
        <v>88</v>
      </c>
      <c r="Y158" s="76" t="s">
        <v>88</v>
      </c>
      <c r="Z158" s="76" t="s">
        <v>88</v>
      </c>
      <c r="AA158" s="76" t="s">
        <v>88</v>
      </c>
      <c r="AB158" s="201">
        <f>SUM(COUNTIFS(AB$7:AB$148,{"HĐG","HĐG/HĐC"}))</f>
        <v>18</v>
      </c>
      <c r="AC158" s="201">
        <f>SUM(COUNTIFS(AC$7:AC$148,{"HĐG","HĐG/HĐC"}))</f>
        <v>14</v>
      </c>
      <c r="AD158" s="201">
        <f>SUM(COUNTIFS(AD$7:AD$148,{"HĐG","HĐG/HĐC"}))</f>
        <v>17</v>
      </c>
      <c r="AE158" s="201">
        <f>SUM(COUNTIFS(AE$7:AE$148,{"HĐG","HĐG/HĐC"}))</f>
        <v>17</v>
      </c>
      <c r="AF158" s="201">
        <f>SUM(COUNTIFS(AF$7:AF$148,{"HĐG","HĐG/HĐC"}))</f>
        <v>15</v>
      </c>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M158" s="117"/>
    </row>
    <row r="159" spans="1:70" ht="28.5" customHeight="1">
      <c r="A159" s="170" t="s">
        <v>339</v>
      </c>
      <c r="B159" s="223"/>
      <c r="C159" s="224"/>
      <c r="D159" s="225" t="s">
        <v>414</v>
      </c>
      <c r="E159" s="225"/>
      <c r="F159" s="225"/>
      <c r="G159" s="225"/>
      <c r="H159" s="225"/>
      <c r="I159" s="226"/>
      <c r="J159" s="112"/>
      <c r="K159" s="111"/>
      <c r="L159" s="111"/>
      <c r="M159" s="111"/>
      <c r="N159" s="111"/>
      <c r="O159" s="111"/>
      <c r="P159" s="113"/>
      <c r="Q159" s="76" t="s">
        <v>88</v>
      </c>
      <c r="R159" s="76" t="s">
        <v>88</v>
      </c>
      <c r="S159" s="76" t="s">
        <v>88</v>
      </c>
      <c r="T159" s="76" t="s">
        <v>88</v>
      </c>
      <c r="U159" s="76" t="s">
        <v>88</v>
      </c>
      <c r="V159" s="76" t="s">
        <v>88</v>
      </c>
      <c r="W159" s="76" t="s">
        <v>88</v>
      </c>
      <c r="X159" s="76" t="s">
        <v>88</v>
      </c>
      <c r="Y159" s="76" t="s">
        <v>88</v>
      </c>
      <c r="Z159" s="76" t="s">
        <v>88</v>
      </c>
      <c r="AA159" s="76" t="s">
        <v>88</v>
      </c>
      <c r="AB159" s="201">
        <f>COUNTIF(AB$7:AB$148,"HĐNT")</f>
        <v>12</v>
      </c>
      <c r="AC159" s="201">
        <f t="shared" ref="AC159:AF159" si="12">COUNTIF(AC$7:AC$148,"HĐNT")</f>
        <v>12</v>
      </c>
      <c r="AD159" s="201">
        <f t="shared" si="12"/>
        <v>12</v>
      </c>
      <c r="AE159" s="201">
        <f t="shared" si="12"/>
        <v>12</v>
      </c>
      <c r="AF159" s="201">
        <f t="shared" si="12"/>
        <v>12</v>
      </c>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row>
    <row r="160" spans="1:70" ht="28.5" customHeight="1">
      <c r="A160" s="170" t="s">
        <v>340</v>
      </c>
      <c r="B160" s="223"/>
      <c r="C160" s="224"/>
      <c r="D160" s="225" t="s">
        <v>415</v>
      </c>
      <c r="E160" s="225"/>
      <c r="F160" s="225"/>
      <c r="G160" s="225"/>
      <c r="H160" s="225"/>
      <c r="I160" s="226"/>
      <c r="J160" s="112"/>
      <c r="K160" s="111"/>
      <c r="L160" s="111"/>
      <c r="M160" s="111"/>
      <c r="N160" s="111"/>
      <c r="O160" s="111"/>
      <c r="P160" s="113"/>
      <c r="Q160" s="76" t="s">
        <v>88</v>
      </c>
      <c r="R160" s="76" t="s">
        <v>88</v>
      </c>
      <c r="S160" s="76" t="s">
        <v>88</v>
      </c>
      <c r="T160" s="76" t="s">
        <v>88</v>
      </c>
      <c r="U160" s="76" t="s">
        <v>88</v>
      </c>
      <c r="V160" s="76" t="s">
        <v>88</v>
      </c>
      <c r="W160" s="76" t="s">
        <v>88</v>
      </c>
      <c r="X160" s="76" t="s">
        <v>88</v>
      </c>
      <c r="Y160" s="76" t="s">
        <v>88</v>
      </c>
      <c r="Z160" s="76" t="s">
        <v>88</v>
      </c>
      <c r="AA160" s="76" t="s">
        <v>88</v>
      </c>
      <c r="AB160" s="201">
        <f>COUNTIF(AB$7:AB$148,"VS-AN")</f>
        <v>2</v>
      </c>
      <c r="AC160" s="201">
        <f t="shared" ref="AC160:AF160" si="13">COUNTIF(AC$7:AC$148,"VS-AN")</f>
        <v>3</v>
      </c>
      <c r="AD160" s="201">
        <f t="shared" si="13"/>
        <v>4</v>
      </c>
      <c r="AE160" s="201">
        <f t="shared" si="13"/>
        <v>3</v>
      </c>
      <c r="AF160" s="201">
        <f t="shared" si="13"/>
        <v>2</v>
      </c>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M160" s="117"/>
    </row>
    <row r="161" spans="1:65" ht="33" customHeight="1">
      <c r="A161" s="170" t="s">
        <v>341</v>
      </c>
      <c r="B161" s="223"/>
      <c r="C161" s="224"/>
      <c r="D161" s="225" t="s">
        <v>416</v>
      </c>
      <c r="E161" s="225"/>
      <c r="F161" s="225"/>
      <c r="G161" s="225"/>
      <c r="H161" s="225"/>
      <c r="I161" s="226"/>
      <c r="J161" s="112"/>
      <c r="K161" s="111"/>
      <c r="L161" s="111"/>
      <c r="M161" s="111"/>
      <c r="N161" s="111"/>
      <c r="O161" s="111"/>
      <c r="P161" s="113"/>
      <c r="Q161" s="76" t="s">
        <v>88</v>
      </c>
      <c r="R161" s="76" t="s">
        <v>88</v>
      </c>
      <c r="S161" s="76" t="s">
        <v>88</v>
      </c>
      <c r="T161" s="76" t="s">
        <v>88</v>
      </c>
      <c r="U161" s="76" t="s">
        <v>88</v>
      </c>
      <c r="V161" s="76" t="s">
        <v>88</v>
      </c>
      <c r="W161" s="76" t="s">
        <v>88</v>
      </c>
      <c r="X161" s="76" t="s">
        <v>88</v>
      </c>
      <c r="Y161" s="76" t="s">
        <v>88</v>
      </c>
      <c r="Z161" s="76" t="s">
        <v>88</v>
      </c>
      <c r="AA161" s="76" t="s">
        <v>88</v>
      </c>
      <c r="AB161" s="201">
        <f>SUM(COUNTIFS(AB$7:AB$148,{"HĐC","ĐTT/HĐC"}))</f>
        <v>5</v>
      </c>
      <c r="AC161" s="201">
        <f>SUM(COUNTIFS(AC$7:AC$148,{"HĐC","ĐTT/HĐC"}))</f>
        <v>5</v>
      </c>
      <c r="AD161" s="201">
        <f>SUM(COUNTIFS(AD$7:AD$148,{"HĐC","ĐTT/HĐC"}))</f>
        <v>5</v>
      </c>
      <c r="AE161" s="201">
        <f>SUM(COUNTIFS(AE$7:AE$148,{"HĐC","ĐTT/HĐC"}))</f>
        <v>5</v>
      </c>
      <c r="AF161" s="201">
        <f>SUM(COUNTIFS(AF$7:AF$148,{"HĐC","ĐTT/HĐC"}))</f>
        <v>5</v>
      </c>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M161" s="117"/>
    </row>
    <row r="162" spans="1:65" ht="28.5" customHeight="1">
      <c r="A162" s="170" t="s">
        <v>342</v>
      </c>
      <c r="B162" s="223"/>
      <c r="C162" s="224"/>
      <c r="D162" s="225" t="s">
        <v>417</v>
      </c>
      <c r="E162" s="225"/>
      <c r="F162" s="225"/>
      <c r="G162" s="225"/>
      <c r="H162" s="225"/>
      <c r="I162" s="226"/>
      <c r="J162" s="112"/>
      <c r="K162" s="111"/>
      <c r="L162" s="111"/>
      <c r="M162" s="111"/>
      <c r="N162" s="111"/>
      <c r="O162" s="111"/>
      <c r="P162" s="113"/>
      <c r="Q162" s="76" t="s">
        <v>88</v>
      </c>
      <c r="R162" s="76" t="s">
        <v>88</v>
      </c>
      <c r="S162" s="76" t="s">
        <v>88</v>
      </c>
      <c r="T162" s="76" t="s">
        <v>88</v>
      </c>
      <c r="U162" s="76" t="s">
        <v>88</v>
      </c>
      <c r="V162" s="76" t="s">
        <v>88</v>
      </c>
      <c r="W162" s="76" t="s">
        <v>88</v>
      </c>
      <c r="X162" s="76" t="s">
        <v>88</v>
      </c>
      <c r="Y162" s="76" t="s">
        <v>88</v>
      </c>
      <c r="Z162" s="76" t="s">
        <v>88</v>
      </c>
      <c r="AA162" s="76" t="s">
        <v>88</v>
      </c>
      <c r="AB162" s="201">
        <f>COUNTIF(AB$7:AB$148,"SHHN")</f>
        <v>4</v>
      </c>
      <c r="AC162" s="201">
        <f t="shared" ref="AC162:AF162" si="14">COUNTIF(AC$7:AC$148,"SHHN")</f>
        <v>5</v>
      </c>
      <c r="AD162" s="201">
        <f t="shared" si="14"/>
        <v>2</v>
      </c>
      <c r="AE162" s="201">
        <f t="shared" si="14"/>
        <v>4</v>
      </c>
      <c r="AF162" s="201">
        <f t="shared" si="14"/>
        <v>2</v>
      </c>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M162" s="117"/>
    </row>
    <row r="163" spans="1:65" ht="28.5" customHeight="1">
      <c r="A163" s="170" t="s">
        <v>343</v>
      </c>
      <c r="B163" s="223"/>
      <c r="C163" s="224"/>
      <c r="D163" s="225" t="s">
        <v>418</v>
      </c>
      <c r="E163" s="225"/>
      <c r="F163" s="225"/>
      <c r="G163" s="225"/>
      <c r="H163" s="225"/>
      <c r="I163" s="226"/>
      <c r="J163" s="112"/>
      <c r="K163" s="111"/>
      <c r="L163" s="111"/>
      <c r="M163" s="111"/>
      <c r="N163" s="111"/>
      <c r="O163" s="111"/>
      <c r="P163" s="113"/>
      <c r="Q163" s="76" t="s">
        <v>88</v>
      </c>
      <c r="R163" s="76" t="s">
        <v>88</v>
      </c>
      <c r="S163" s="76" t="s">
        <v>88</v>
      </c>
      <c r="T163" s="76" t="s">
        <v>88</v>
      </c>
      <c r="U163" s="76" t="s">
        <v>88</v>
      </c>
      <c r="V163" s="76" t="s">
        <v>88</v>
      </c>
      <c r="W163" s="76" t="s">
        <v>88</v>
      </c>
      <c r="X163" s="76" t="s">
        <v>88</v>
      </c>
      <c r="Y163" s="76" t="s">
        <v>88</v>
      </c>
      <c r="Z163" s="76" t="s">
        <v>88</v>
      </c>
      <c r="AA163" s="76" t="s">
        <v>88</v>
      </c>
      <c r="AB163" s="201">
        <f>COUNTIF(AB$7:AB$148,"TQDN")</f>
        <v>0</v>
      </c>
      <c r="AC163" s="201">
        <f t="shared" ref="AC163:AF163" si="15">COUNTIF(AC$7:AC$148,"TQDN")</f>
        <v>0</v>
      </c>
      <c r="AD163" s="201">
        <f t="shared" si="15"/>
        <v>0</v>
      </c>
      <c r="AE163" s="201">
        <f t="shared" si="15"/>
        <v>0</v>
      </c>
      <c r="AF163" s="201">
        <f t="shared" si="15"/>
        <v>0</v>
      </c>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M163" s="117"/>
    </row>
    <row r="164" spans="1:65" ht="28.5" customHeight="1">
      <c r="A164" s="170" t="s">
        <v>344</v>
      </c>
      <c r="B164" s="204"/>
      <c r="C164" s="205"/>
      <c r="D164" s="225" t="s">
        <v>419</v>
      </c>
      <c r="E164" s="225"/>
      <c r="F164" s="225"/>
      <c r="G164" s="225"/>
      <c r="H164" s="225"/>
      <c r="I164" s="226"/>
      <c r="J164" s="112"/>
      <c r="K164" s="111"/>
      <c r="L164" s="111"/>
      <c r="M164" s="111"/>
      <c r="N164" s="111"/>
      <c r="O164" s="111"/>
      <c r="P164" s="113"/>
      <c r="Q164" s="76" t="s">
        <v>88</v>
      </c>
      <c r="R164" s="76" t="s">
        <v>88</v>
      </c>
      <c r="S164" s="76" t="s">
        <v>88</v>
      </c>
      <c r="T164" s="76" t="s">
        <v>88</v>
      </c>
      <c r="U164" s="76" t="s">
        <v>88</v>
      </c>
      <c r="V164" s="76" t="s">
        <v>88</v>
      </c>
      <c r="W164" s="76" t="s">
        <v>88</v>
      </c>
      <c r="X164" s="76" t="s">
        <v>88</v>
      </c>
      <c r="Y164" s="76" t="s">
        <v>88</v>
      </c>
      <c r="Z164" s="76" t="s">
        <v>88</v>
      </c>
      <c r="AA164" s="76" t="s">
        <v>88</v>
      </c>
      <c r="AB164" s="201">
        <f>COUNTIF(AB$7:AB$148,"LH")</f>
        <v>0</v>
      </c>
      <c r="AC164" s="201">
        <f t="shared" ref="AC164:AF164" si="16">COUNTIF(AC$7:AC$148,"LH")</f>
        <v>0</v>
      </c>
      <c r="AD164" s="201">
        <f t="shared" si="16"/>
        <v>0</v>
      </c>
      <c r="AE164" s="201">
        <f t="shared" si="16"/>
        <v>0</v>
      </c>
      <c r="AF164" s="201">
        <f t="shared" si="16"/>
        <v>1</v>
      </c>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M164" s="117"/>
    </row>
    <row r="165" spans="1:65" ht="28.5" customHeight="1">
      <c r="A165" s="171" t="s">
        <v>345</v>
      </c>
      <c r="B165" s="204"/>
      <c r="C165" s="205"/>
      <c r="D165" s="248" t="s">
        <v>420</v>
      </c>
      <c r="E165" s="248"/>
      <c r="F165" s="248"/>
      <c r="G165" s="248"/>
      <c r="H165" s="248"/>
      <c r="I165" s="249"/>
      <c r="J165" s="112"/>
      <c r="K165" s="111"/>
      <c r="L165" s="111"/>
      <c r="M165" s="111"/>
      <c r="N165" s="111"/>
      <c r="O165" s="111"/>
      <c r="P165" s="113"/>
      <c r="Q165" s="76" t="s">
        <v>88</v>
      </c>
      <c r="R165" s="76" t="s">
        <v>88</v>
      </c>
      <c r="S165" s="76" t="s">
        <v>88</v>
      </c>
      <c r="T165" s="76" t="s">
        <v>88</v>
      </c>
      <c r="U165" s="76" t="s">
        <v>88</v>
      </c>
      <c r="V165" s="76" t="s">
        <v>88</v>
      </c>
      <c r="W165" s="76" t="s">
        <v>88</v>
      </c>
      <c r="X165" s="76" t="s">
        <v>88</v>
      </c>
      <c r="Y165" s="76" t="s">
        <v>88</v>
      </c>
      <c r="Z165" s="76" t="s">
        <v>88</v>
      </c>
      <c r="AA165" s="76" t="s">
        <v>88</v>
      </c>
      <c r="AB165" s="206">
        <f>COUNTIF(AB$7:AB$148,"HĐH")</f>
        <v>5</v>
      </c>
      <c r="AC165" s="206">
        <f t="shared" ref="AC165:AF165" si="17">COUNTIF(AC$7:AC$148,"HĐH")</f>
        <v>5</v>
      </c>
      <c r="AD165" s="206">
        <f t="shared" si="17"/>
        <v>5</v>
      </c>
      <c r="AE165" s="206">
        <f t="shared" si="17"/>
        <v>5</v>
      </c>
      <c r="AF165" s="206">
        <f t="shared" si="17"/>
        <v>5</v>
      </c>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M165" s="117"/>
    </row>
    <row r="166" spans="1:65" ht="28.5" customHeight="1">
      <c r="A166" s="173" t="s">
        <v>346</v>
      </c>
      <c r="B166" s="204"/>
      <c r="C166" s="205"/>
      <c r="D166" s="247" t="s">
        <v>421</v>
      </c>
      <c r="E166" s="247"/>
      <c r="F166" s="225" t="s">
        <v>422</v>
      </c>
      <c r="G166" s="225"/>
      <c r="H166" s="225"/>
      <c r="I166" s="226"/>
      <c r="J166" s="173"/>
      <c r="K166" s="173"/>
      <c r="L166" s="173"/>
      <c r="M166" s="111"/>
      <c r="N166" s="111"/>
      <c r="O166" s="111"/>
      <c r="P166" s="113"/>
      <c r="Q166" s="76" t="s">
        <v>88</v>
      </c>
      <c r="R166" s="76" t="s">
        <v>88</v>
      </c>
      <c r="S166" s="76" t="s">
        <v>88</v>
      </c>
      <c r="T166" s="76" t="s">
        <v>88</v>
      </c>
      <c r="U166" s="76" t="s">
        <v>88</v>
      </c>
      <c r="V166" s="76" t="s">
        <v>88</v>
      </c>
      <c r="W166" s="76" t="s">
        <v>88</v>
      </c>
      <c r="X166" s="76" t="s">
        <v>88</v>
      </c>
      <c r="Y166" s="76" t="s">
        <v>88</v>
      </c>
      <c r="Z166" s="76" t="s">
        <v>88</v>
      </c>
      <c r="AA166" s="76" t="s">
        <v>88</v>
      </c>
      <c r="AB166" s="201">
        <f>SUM(COUNTIFS(AB$7:AB$45,{"HĐH"}))</f>
        <v>1</v>
      </c>
      <c r="AC166" s="201">
        <f>SUM(COUNTIFS(AC$7:AC$45,{"HĐH"}))</f>
        <v>1</v>
      </c>
      <c r="AD166" s="201">
        <f>SUM(COUNTIFS(AD$7:AD$45,{"HĐH"}))</f>
        <v>1</v>
      </c>
      <c r="AE166" s="201">
        <f>SUM(COUNTIFS(AE$7:AE$45,{"HĐH"}))</f>
        <v>1</v>
      </c>
      <c r="AF166" s="201">
        <f>SUM(COUNTIFS(AF$7:AF$45,{"HĐH"}))</f>
        <v>1</v>
      </c>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M166" s="117"/>
    </row>
    <row r="167" spans="1:65" ht="28.5" customHeight="1">
      <c r="A167" s="173" t="s">
        <v>354</v>
      </c>
      <c r="B167" s="204"/>
      <c r="C167" s="205"/>
      <c r="D167" s="247"/>
      <c r="E167" s="247"/>
      <c r="F167" s="225" t="s">
        <v>423</v>
      </c>
      <c r="G167" s="225"/>
      <c r="H167" s="225"/>
      <c r="I167" s="226"/>
      <c r="J167" s="173"/>
      <c r="K167" s="173"/>
      <c r="L167" s="173"/>
      <c r="M167" s="111"/>
      <c r="N167" s="111"/>
      <c r="O167" s="111"/>
      <c r="P167" s="113"/>
      <c r="Q167" s="76" t="s">
        <v>88</v>
      </c>
      <c r="R167" s="76" t="s">
        <v>88</v>
      </c>
      <c r="S167" s="76" t="s">
        <v>88</v>
      </c>
      <c r="T167" s="76" t="s">
        <v>88</v>
      </c>
      <c r="U167" s="76" t="s">
        <v>88</v>
      </c>
      <c r="V167" s="76" t="s">
        <v>88</v>
      </c>
      <c r="W167" s="76" t="s">
        <v>88</v>
      </c>
      <c r="X167" s="76" t="s">
        <v>88</v>
      </c>
      <c r="Y167" s="76" t="s">
        <v>88</v>
      </c>
      <c r="Z167" s="76" t="s">
        <v>88</v>
      </c>
      <c r="AA167" s="76" t="s">
        <v>88</v>
      </c>
      <c r="AB167" s="201">
        <f>SUM(COUNTIFS(AB$46:AB$85,"HĐH"))</f>
        <v>1</v>
      </c>
      <c r="AC167" s="201">
        <f t="shared" ref="AC167:AF167" si="18">SUM(COUNTIFS(AC$46:AC$85,"HĐH"))</f>
        <v>1</v>
      </c>
      <c r="AD167" s="201">
        <f t="shared" si="18"/>
        <v>1</v>
      </c>
      <c r="AE167" s="201">
        <f t="shared" si="18"/>
        <v>1</v>
      </c>
      <c r="AF167" s="201">
        <f t="shared" si="18"/>
        <v>1</v>
      </c>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M167" s="117"/>
    </row>
    <row r="168" spans="1:65" ht="28.5" customHeight="1">
      <c r="A168" s="173" t="s">
        <v>355</v>
      </c>
      <c r="B168" s="204"/>
      <c r="C168" s="205"/>
      <c r="D168" s="247"/>
      <c r="E168" s="247"/>
      <c r="F168" s="225" t="s">
        <v>424</v>
      </c>
      <c r="G168" s="225"/>
      <c r="H168" s="225"/>
      <c r="I168" s="226"/>
      <c r="J168" s="173"/>
      <c r="K168" s="173"/>
      <c r="L168" s="173"/>
      <c r="M168" s="111"/>
      <c r="N168" s="111"/>
      <c r="O168" s="111"/>
      <c r="P168" s="113"/>
      <c r="Q168" s="76" t="s">
        <v>88</v>
      </c>
      <c r="R168" s="76" t="s">
        <v>88</v>
      </c>
      <c r="S168" s="76" t="s">
        <v>88</v>
      </c>
      <c r="T168" s="76" t="s">
        <v>88</v>
      </c>
      <c r="U168" s="76" t="s">
        <v>88</v>
      </c>
      <c r="V168" s="76" t="s">
        <v>88</v>
      </c>
      <c r="W168" s="76" t="s">
        <v>88</v>
      </c>
      <c r="X168" s="76" t="s">
        <v>88</v>
      </c>
      <c r="Y168" s="76" t="s">
        <v>88</v>
      </c>
      <c r="Z168" s="76" t="s">
        <v>88</v>
      </c>
      <c r="AA168" s="76" t="s">
        <v>88</v>
      </c>
      <c r="AB168" s="201">
        <f>SUM(COUNTIFS(AB$86:AB$109,"HĐH"))</f>
        <v>1</v>
      </c>
      <c r="AC168" s="201">
        <f t="shared" ref="AC168:AF168" si="19">SUM(COUNTIFS(AC$86:AC$109,"HĐH"))</f>
        <v>1</v>
      </c>
      <c r="AD168" s="201">
        <f t="shared" si="19"/>
        <v>1</v>
      </c>
      <c r="AE168" s="201">
        <f t="shared" si="19"/>
        <v>1</v>
      </c>
      <c r="AF168" s="201">
        <f t="shared" si="19"/>
        <v>1</v>
      </c>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M168" s="117"/>
    </row>
    <row r="169" spans="1:65" ht="28.5" customHeight="1">
      <c r="A169" s="173" t="s">
        <v>356</v>
      </c>
      <c r="B169" s="204"/>
      <c r="C169" s="205"/>
      <c r="D169" s="247"/>
      <c r="E169" s="247"/>
      <c r="F169" s="225" t="s">
        <v>425</v>
      </c>
      <c r="G169" s="225"/>
      <c r="H169" s="225"/>
      <c r="I169" s="226"/>
      <c r="J169" s="173"/>
      <c r="K169" s="173"/>
      <c r="L169" s="173"/>
      <c r="M169" s="111"/>
      <c r="N169" s="111"/>
      <c r="O169" s="111"/>
      <c r="P169" s="113"/>
      <c r="Q169" s="76" t="s">
        <v>88</v>
      </c>
      <c r="R169" s="76" t="s">
        <v>88</v>
      </c>
      <c r="S169" s="76" t="s">
        <v>88</v>
      </c>
      <c r="T169" s="76" t="s">
        <v>88</v>
      </c>
      <c r="U169" s="76" t="s">
        <v>88</v>
      </c>
      <c r="V169" s="76" t="s">
        <v>88</v>
      </c>
      <c r="W169" s="76" t="s">
        <v>88</v>
      </c>
      <c r="X169" s="76" t="s">
        <v>88</v>
      </c>
      <c r="Y169" s="76" t="s">
        <v>88</v>
      </c>
      <c r="Z169" s="76" t="s">
        <v>88</v>
      </c>
      <c r="AA169" s="76" t="s">
        <v>88</v>
      </c>
      <c r="AB169" s="201">
        <f>SUM(COUNTIFS(AB$110:AB$119,"HĐH"))</f>
        <v>1</v>
      </c>
      <c r="AC169" s="201">
        <f t="shared" ref="AC169:AF169" si="20">SUM(COUNTIFS(AC$110:AC$119,"HĐH"))</f>
        <v>0</v>
      </c>
      <c r="AD169" s="201">
        <f t="shared" si="20"/>
        <v>0</v>
      </c>
      <c r="AE169" s="201">
        <f t="shared" si="20"/>
        <v>0</v>
      </c>
      <c r="AF169" s="201">
        <f t="shared" si="20"/>
        <v>1</v>
      </c>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M169" s="129"/>
    </row>
    <row r="170" spans="1:65">
      <c r="A170" s="173" t="s">
        <v>357</v>
      </c>
      <c r="B170" s="204"/>
      <c r="C170" s="205"/>
      <c r="D170" s="247"/>
      <c r="E170" s="247"/>
      <c r="F170" s="225" t="s">
        <v>426</v>
      </c>
      <c r="G170" s="225"/>
      <c r="H170" s="225"/>
      <c r="I170" s="226"/>
      <c r="J170" s="173"/>
      <c r="K170" s="173"/>
      <c r="L170" s="173"/>
      <c r="M170" s="111"/>
      <c r="N170" s="111"/>
      <c r="O170" s="111"/>
      <c r="P170" s="113"/>
      <c r="Q170" s="76" t="s">
        <v>88</v>
      </c>
      <c r="R170" s="76" t="s">
        <v>88</v>
      </c>
      <c r="S170" s="76" t="s">
        <v>88</v>
      </c>
      <c r="T170" s="76" t="s">
        <v>88</v>
      </c>
      <c r="U170" s="76" t="s">
        <v>88</v>
      </c>
      <c r="V170" s="76" t="s">
        <v>88</v>
      </c>
      <c r="W170" s="76" t="s">
        <v>88</v>
      </c>
      <c r="X170" s="76" t="s">
        <v>88</v>
      </c>
      <c r="Y170" s="76" t="s">
        <v>88</v>
      </c>
      <c r="Z170" s="76" t="s">
        <v>88</v>
      </c>
      <c r="AA170" s="128" t="s">
        <v>88</v>
      </c>
      <c r="AB170" s="201">
        <f>SUM(COUNTIFS(AB$120:AB$148,"HĐH"))</f>
        <v>1</v>
      </c>
      <c r="AC170" s="201">
        <f t="shared" ref="AC170:AF170" si="21">SUM(COUNTIFS(AC$120:AC$148,"HĐH"))</f>
        <v>2</v>
      </c>
      <c r="AD170" s="201">
        <f t="shared" si="21"/>
        <v>2</v>
      </c>
      <c r="AE170" s="201">
        <f t="shared" si="21"/>
        <v>2</v>
      </c>
      <c r="AF170" s="201">
        <f t="shared" si="21"/>
        <v>1</v>
      </c>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M170" s="117"/>
    </row>
    <row r="171" spans="1:65" ht="34.5" hidden="1" customHeight="1">
      <c r="A171" s="315" t="s">
        <v>347</v>
      </c>
      <c r="B171" s="141" t="s">
        <v>348</v>
      </c>
      <c r="C171" s="141"/>
      <c r="D171" s="164"/>
      <c r="E171" s="116"/>
      <c r="F171" s="112"/>
      <c r="G171" s="130"/>
      <c r="H171" s="131"/>
      <c r="I171" s="130"/>
      <c r="J171" s="130"/>
      <c r="K171" s="131"/>
      <c r="L171" s="111"/>
      <c r="M171" s="111"/>
      <c r="N171" s="111"/>
      <c r="O171" s="111"/>
      <c r="P171" s="113"/>
      <c r="Q171" s="76" t="s">
        <v>88</v>
      </c>
      <c r="R171" s="76" t="s">
        <v>88</v>
      </c>
      <c r="S171" s="76" t="s">
        <v>88</v>
      </c>
      <c r="T171" s="76"/>
      <c r="U171" s="76" t="s">
        <v>88</v>
      </c>
      <c r="V171" s="76" t="s">
        <v>88</v>
      </c>
      <c r="W171" s="76" t="s">
        <v>88</v>
      </c>
      <c r="X171" s="76" t="s">
        <v>88</v>
      </c>
      <c r="Y171" s="76" t="s">
        <v>88</v>
      </c>
      <c r="Z171" s="76" t="s">
        <v>88</v>
      </c>
      <c r="AA171" s="76" t="s">
        <v>88</v>
      </c>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M171" s="250"/>
    </row>
    <row r="172" spans="1:65" ht="30.75" hidden="1" customHeight="1">
      <c r="A172" s="316"/>
      <c r="B172" s="227" t="s">
        <v>349</v>
      </c>
      <c r="C172" s="228"/>
      <c r="D172" s="229"/>
      <c r="E172" s="116"/>
      <c r="F172" s="112"/>
      <c r="G172" s="112"/>
      <c r="H172" s="111"/>
      <c r="I172" s="112"/>
      <c r="J172" s="112"/>
      <c r="K172" s="111"/>
      <c r="L172" s="111"/>
      <c r="M172" s="111"/>
      <c r="N172" s="111"/>
      <c r="O172" s="111"/>
      <c r="P172" s="113"/>
      <c r="Q172" s="76" t="s">
        <v>88</v>
      </c>
      <c r="R172" s="76" t="s">
        <v>88</v>
      </c>
      <c r="S172" s="76" t="s">
        <v>88</v>
      </c>
      <c r="T172" s="76"/>
      <c r="U172" s="76" t="s">
        <v>88</v>
      </c>
      <c r="V172" s="76" t="s">
        <v>88</v>
      </c>
      <c r="W172" s="76" t="s">
        <v>88</v>
      </c>
      <c r="X172" s="76" t="s">
        <v>88</v>
      </c>
      <c r="Y172" s="76" t="s">
        <v>88</v>
      </c>
      <c r="Z172" s="76" t="s">
        <v>88</v>
      </c>
      <c r="AA172" s="76" t="s">
        <v>88</v>
      </c>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M172" s="251"/>
    </row>
    <row r="173" spans="1:65" ht="33" hidden="1" customHeight="1">
      <c r="A173" s="316"/>
      <c r="B173" s="227" t="s">
        <v>350</v>
      </c>
      <c r="C173" s="228"/>
      <c r="D173" s="229"/>
      <c r="E173" s="116"/>
      <c r="F173" s="112"/>
      <c r="G173" s="112"/>
      <c r="H173" s="111"/>
      <c r="I173" s="112"/>
      <c r="J173" s="112"/>
      <c r="K173" s="111"/>
      <c r="L173" s="111"/>
      <c r="M173" s="111"/>
      <c r="N173" s="111"/>
      <c r="O173" s="111"/>
      <c r="P173" s="113"/>
      <c r="Q173" s="76" t="s">
        <v>88</v>
      </c>
      <c r="R173" s="76" t="s">
        <v>88</v>
      </c>
      <c r="S173" s="76" t="s">
        <v>88</v>
      </c>
      <c r="T173" s="76"/>
      <c r="U173" s="76" t="s">
        <v>88</v>
      </c>
      <c r="V173" s="76" t="s">
        <v>88</v>
      </c>
      <c r="W173" s="76" t="s">
        <v>88</v>
      </c>
      <c r="X173" s="76" t="s">
        <v>88</v>
      </c>
      <c r="Y173" s="76" t="s">
        <v>88</v>
      </c>
      <c r="Z173" s="76" t="s">
        <v>88</v>
      </c>
      <c r="AA173" s="76" t="s">
        <v>88</v>
      </c>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M173" s="251"/>
    </row>
    <row r="174" spans="1:65" ht="33" hidden="1" customHeight="1">
      <c r="A174" s="316"/>
      <c r="B174" s="230" t="s">
        <v>351</v>
      </c>
      <c r="C174" s="231"/>
      <c r="D174" s="232"/>
      <c r="E174" s="116"/>
      <c r="F174" s="112"/>
      <c r="G174" s="112"/>
      <c r="H174" s="111"/>
      <c r="I174" s="112"/>
      <c r="J174" s="112"/>
      <c r="K174" s="111"/>
      <c r="L174" s="111"/>
      <c r="M174" s="111"/>
      <c r="N174" s="111"/>
      <c r="O174" s="111"/>
      <c r="P174" s="113"/>
      <c r="Q174" s="76" t="s">
        <v>88</v>
      </c>
      <c r="R174" s="76" t="s">
        <v>88</v>
      </c>
      <c r="S174" s="76" t="s">
        <v>88</v>
      </c>
      <c r="T174" s="76"/>
      <c r="U174" s="76" t="s">
        <v>88</v>
      </c>
      <c r="V174" s="76" t="s">
        <v>88</v>
      </c>
      <c r="W174" s="76" t="s">
        <v>88</v>
      </c>
      <c r="X174" s="76" t="s">
        <v>88</v>
      </c>
      <c r="Y174" s="76" t="s">
        <v>88</v>
      </c>
      <c r="Z174" s="76" t="s">
        <v>88</v>
      </c>
      <c r="AA174" s="76" t="s">
        <v>88</v>
      </c>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M174" s="251"/>
    </row>
    <row r="175" spans="1:65" ht="33" hidden="1" customHeight="1">
      <c r="A175" s="316"/>
      <c r="B175" s="230" t="s">
        <v>352</v>
      </c>
      <c r="C175" s="231"/>
      <c r="D175" s="232"/>
      <c r="E175" s="116"/>
      <c r="F175" s="112"/>
      <c r="G175" s="112"/>
      <c r="H175" s="111"/>
      <c r="I175" s="112"/>
      <c r="J175" s="112"/>
      <c r="K175" s="111"/>
      <c r="L175" s="111"/>
      <c r="M175" s="111"/>
      <c r="N175" s="111"/>
      <c r="O175" s="111"/>
      <c r="P175" s="113"/>
      <c r="Q175" s="76" t="s">
        <v>88</v>
      </c>
      <c r="R175" s="76" t="s">
        <v>88</v>
      </c>
      <c r="S175" s="76" t="s">
        <v>88</v>
      </c>
      <c r="T175" s="76"/>
      <c r="U175" s="76" t="s">
        <v>88</v>
      </c>
      <c r="V175" s="76" t="s">
        <v>88</v>
      </c>
      <c r="W175" s="76" t="s">
        <v>88</v>
      </c>
      <c r="X175" s="76" t="s">
        <v>88</v>
      </c>
      <c r="Y175" s="76" t="s">
        <v>88</v>
      </c>
      <c r="Z175" s="76" t="s">
        <v>88</v>
      </c>
      <c r="AA175" s="76" t="s">
        <v>88</v>
      </c>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M175" s="251"/>
    </row>
    <row r="176" spans="1:65" ht="30" hidden="1" customHeight="1">
      <c r="A176" s="316"/>
      <c r="B176" s="233" t="s">
        <v>353</v>
      </c>
      <c r="C176" s="234"/>
      <c r="D176" s="235"/>
      <c r="E176" s="116"/>
      <c r="F176" s="112"/>
      <c r="G176" s="112"/>
      <c r="H176" s="111"/>
      <c r="I176" s="112"/>
      <c r="J176" s="112"/>
      <c r="K176" s="111"/>
      <c r="L176" s="111"/>
      <c r="M176" s="111"/>
      <c r="N176" s="111"/>
      <c r="O176" s="111"/>
      <c r="P176" s="113"/>
      <c r="Q176" s="76" t="s">
        <v>88</v>
      </c>
      <c r="R176" s="76" t="s">
        <v>88</v>
      </c>
      <c r="S176" s="76" t="s">
        <v>88</v>
      </c>
      <c r="T176" s="76"/>
      <c r="U176" s="76" t="s">
        <v>88</v>
      </c>
      <c r="V176" s="76" t="s">
        <v>88</v>
      </c>
      <c r="W176" s="76" t="s">
        <v>88</v>
      </c>
      <c r="X176" s="76" t="s">
        <v>88</v>
      </c>
      <c r="Y176" s="76" t="s">
        <v>88</v>
      </c>
      <c r="Z176" s="76" t="s">
        <v>88</v>
      </c>
      <c r="AA176" s="76" t="s">
        <v>88</v>
      </c>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M176" s="251"/>
    </row>
    <row r="177" spans="1:65" ht="45.75" hidden="1" customHeight="1">
      <c r="A177" s="317"/>
      <c r="B177" s="236"/>
      <c r="C177" s="237"/>
      <c r="D177" s="238"/>
      <c r="E177" s="116"/>
      <c r="F177" s="112"/>
      <c r="G177" s="112"/>
      <c r="H177" s="111"/>
      <c r="I177" s="112"/>
      <c r="J177" s="112"/>
      <c r="K177" s="111"/>
      <c r="L177" s="111"/>
      <c r="M177" s="111"/>
      <c r="N177" s="111"/>
      <c r="O177" s="111"/>
      <c r="P177" s="113"/>
      <c r="Q177" s="76" t="s">
        <v>88</v>
      </c>
      <c r="R177" s="76" t="s">
        <v>88</v>
      </c>
      <c r="S177" s="76" t="s">
        <v>88</v>
      </c>
      <c r="T177" s="76"/>
      <c r="U177" s="76" t="s">
        <v>88</v>
      </c>
      <c r="V177" s="76" t="s">
        <v>88</v>
      </c>
      <c r="W177" s="76" t="s">
        <v>88</v>
      </c>
      <c r="X177" s="76" t="s">
        <v>88</v>
      </c>
      <c r="Y177" s="76" t="s">
        <v>88</v>
      </c>
      <c r="Z177" s="76" t="s">
        <v>88</v>
      </c>
      <c r="AA177" s="76" t="s">
        <v>88</v>
      </c>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M177" s="252"/>
    </row>
    <row r="178" spans="1:65" s="127" customFormat="1" ht="78.75" customHeight="1">
      <c r="A178" s="9"/>
      <c r="B178" s="211" t="s">
        <v>372</v>
      </c>
      <c r="C178" s="211"/>
      <c r="D178" s="211"/>
      <c r="E178" s="211"/>
      <c r="F178" s="211"/>
      <c r="G178" s="211"/>
      <c r="H178" s="210" t="s">
        <v>373</v>
      </c>
      <c r="I178" s="210"/>
      <c r="J178" s="210"/>
      <c r="K178" s="210"/>
      <c r="L178" s="139"/>
      <c r="M178" s="139"/>
      <c r="N178" s="139"/>
      <c r="O178" s="139"/>
      <c r="P178" s="139"/>
      <c r="Q178" s="191"/>
      <c r="R178" s="191"/>
      <c r="S178" s="191"/>
      <c r="T178" s="191" t="s">
        <v>88</v>
      </c>
      <c r="U178" s="191"/>
      <c r="V178" s="191"/>
      <c r="W178" s="191"/>
      <c r="X178" s="191"/>
      <c r="Y178" s="191"/>
      <c r="Z178" s="191"/>
      <c r="AA178" s="191"/>
      <c r="AB178" s="210" t="s">
        <v>452</v>
      </c>
      <c r="AC178" s="210"/>
      <c r="AD178" s="210"/>
      <c r="AE178" s="210"/>
      <c r="AF178" s="210"/>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2"/>
    </row>
    <row r="179" spans="1:65">
      <c r="T179" s="91" t="s">
        <v>88</v>
      </c>
    </row>
    <row r="180" spans="1:65">
      <c r="D180" s="69"/>
      <c r="T180" s="91" t="s">
        <v>88</v>
      </c>
    </row>
    <row r="181" spans="1:65" ht="18.75" customHeight="1">
      <c r="B181" s="213" t="s">
        <v>454</v>
      </c>
      <c r="C181" s="213"/>
      <c r="D181" s="213"/>
      <c r="E181" s="213"/>
      <c r="F181" s="213"/>
      <c r="G181" s="213"/>
      <c r="H181" s="213" t="s">
        <v>374</v>
      </c>
      <c r="I181" s="213"/>
      <c r="J181" s="213"/>
      <c r="K181" s="213"/>
      <c r="L181" s="209"/>
      <c r="T181" s="91" t="s">
        <v>88</v>
      </c>
      <c r="AB181" s="212" t="s">
        <v>453</v>
      </c>
      <c r="AC181" s="212"/>
      <c r="AD181" s="212"/>
      <c r="AE181" s="212"/>
      <c r="AF181" s="212"/>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193"/>
      <c r="BC181" s="193"/>
      <c r="BD181" s="193"/>
      <c r="BE181" s="193"/>
      <c r="BF181" s="193"/>
      <c r="BG181" s="193"/>
      <c r="BH181" s="193"/>
      <c r="BI181" s="193"/>
      <c r="BJ181" s="193"/>
      <c r="BK181" s="193"/>
      <c r="BL181" s="193"/>
      <c r="BM181" s="193"/>
    </row>
    <row r="182" spans="1:65" ht="14.25" customHeight="1"/>
  </sheetData>
  <autoFilter ref="A5:WHY181">
    <filterColumn colId="19">
      <filters>
        <filter val="."/>
        <filter val="0"/>
        <filter val="x"/>
      </filters>
    </filterColumn>
  </autoFilter>
  <mergeCells count="279">
    <mergeCell ref="F166:I166"/>
    <mergeCell ref="D167:E167"/>
    <mergeCell ref="F167:I167"/>
    <mergeCell ref="H72:H73"/>
    <mergeCell ref="B162:C162"/>
    <mergeCell ref="D162:I162"/>
    <mergeCell ref="B163:C163"/>
    <mergeCell ref="D163:I163"/>
    <mergeCell ref="D164:I164"/>
    <mergeCell ref="B157:C157"/>
    <mergeCell ref="D157:I157"/>
    <mergeCell ref="D158:I158"/>
    <mergeCell ref="H132:H135"/>
    <mergeCell ref="H137:H138"/>
    <mergeCell ref="AG3:AX3"/>
    <mergeCell ref="AG4:AX4"/>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S97:S98"/>
    <mergeCell ref="O96"/>
    <mergeCell ref="O97:O100"/>
    <mergeCell ref="O136:O138"/>
    <mergeCell ref="O132:O135"/>
    <mergeCell ref="O131"/>
    <mergeCell ref="O126:O130"/>
    <mergeCell ref="P113:P114"/>
    <mergeCell ref="P107"/>
    <mergeCell ref="P121:P123"/>
    <mergeCell ref="O108"/>
    <mergeCell ref="O113:O114"/>
    <mergeCell ref="O109:O112"/>
    <mergeCell ref="O107"/>
    <mergeCell ref="P109"/>
    <mergeCell ref="O103"/>
    <mergeCell ref="P115:P116"/>
    <mergeCell ref="A29:A32"/>
    <mergeCell ref="A28"/>
    <mergeCell ref="A33"/>
    <mergeCell ref="A37:A40"/>
    <mergeCell ref="A34"/>
    <mergeCell ref="A171:A177"/>
    <mergeCell ref="H127:H130"/>
    <mergeCell ref="G127:G130"/>
    <mergeCell ref="D127:D130"/>
    <mergeCell ref="C127:C130"/>
    <mergeCell ref="B127:B130"/>
    <mergeCell ref="A139"/>
    <mergeCell ref="B160:C160"/>
    <mergeCell ref="D160:I160"/>
    <mergeCell ref="B161:C161"/>
    <mergeCell ref="D161:I161"/>
    <mergeCell ref="B89:B91"/>
    <mergeCell ref="B82:B83"/>
    <mergeCell ref="C82:C83"/>
    <mergeCell ref="D82:D83"/>
    <mergeCell ref="G82:G83"/>
    <mergeCell ref="H82:H83"/>
    <mergeCell ref="E126"/>
    <mergeCell ref="F126"/>
    <mergeCell ref="G51:G52"/>
    <mergeCell ref="A92"/>
    <mergeCell ref="A93"/>
    <mergeCell ref="A102"/>
    <mergeCell ref="A85"/>
    <mergeCell ref="A50:A53"/>
    <mergeCell ref="A54"/>
    <mergeCell ref="A56"/>
    <mergeCell ref="O102"/>
    <mergeCell ref="O54"/>
    <mergeCell ref="O56"/>
    <mergeCell ref="O59"/>
    <mergeCell ref="O64"/>
    <mergeCell ref="L97:L100"/>
    <mergeCell ref="B51:B52"/>
    <mergeCell ref="C51:C52"/>
    <mergeCell ref="D51:D52"/>
    <mergeCell ref="A66"/>
    <mergeCell ref="D89:D91"/>
    <mergeCell ref="C89:C91"/>
    <mergeCell ref="H89:H91"/>
    <mergeCell ref="G54"/>
    <mergeCell ref="H51:H52"/>
    <mergeCell ref="B72:B73"/>
    <mergeCell ref="P28:P30"/>
    <mergeCell ref="P96"/>
    <mergeCell ref="P35"/>
    <mergeCell ref="P131"/>
    <mergeCell ref="P97:P100"/>
    <mergeCell ref="I3:I5"/>
    <mergeCell ref="O89:O91"/>
    <mergeCell ref="O88"/>
    <mergeCell ref="O93"/>
    <mergeCell ref="O92"/>
    <mergeCell ref="O51:O52"/>
    <mergeCell ref="O85"/>
    <mergeCell ref="O62"/>
    <mergeCell ref="O66"/>
    <mergeCell ref="O106"/>
    <mergeCell ref="O28:O30"/>
    <mergeCell ref="O33"/>
    <mergeCell ref="O34"/>
    <mergeCell ref="O35"/>
    <mergeCell ref="O94"/>
    <mergeCell ref="A125"/>
    <mergeCell ref="A132:A135"/>
    <mergeCell ref="G115:G116"/>
    <mergeCell ref="A103"/>
    <mergeCell ref="A113:A114"/>
    <mergeCell ref="A107"/>
    <mergeCell ref="A101"/>
    <mergeCell ref="A59"/>
    <mergeCell ref="A62"/>
    <mergeCell ref="E97:E98"/>
    <mergeCell ref="A89:A91"/>
    <mergeCell ref="G93"/>
    <mergeCell ref="G89:G91"/>
    <mergeCell ref="B132:B135"/>
    <mergeCell ref="C132:C135"/>
    <mergeCell ref="D132:D135"/>
    <mergeCell ref="G132:G135"/>
    <mergeCell ref="G97:G100"/>
    <mergeCell ref="F96"/>
    <mergeCell ref="C72:C73"/>
    <mergeCell ref="D72:D73"/>
    <mergeCell ref="BC3:BJ3"/>
    <mergeCell ref="BK3:BL4"/>
    <mergeCell ref="BC4:BD4"/>
    <mergeCell ref="BE4:BF4"/>
    <mergeCell ref="BG4:BH4"/>
    <mergeCell ref="BI4:BJ4"/>
    <mergeCell ref="A1:BM1"/>
    <mergeCell ref="M3:M5"/>
    <mergeCell ref="N3:N5"/>
    <mergeCell ref="O3:O5"/>
    <mergeCell ref="K3:K5"/>
    <mergeCell ref="L3:L5"/>
    <mergeCell ref="AB3:AF3"/>
    <mergeCell ref="BM3:BM5"/>
    <mergeCell ref="P3:P6"/>
    <mergeCell ref="Q3:AA3"/>
    <mergeCell ref="G3:G6"/>
    <mergeCell ref="C3:D4"/>
    <mergeCell ref="E3:F4"/>
    <mergeCell ref="C5:C6"/>
    <mergeCell ref="D5:D6"/>
    <mergeCell ref="E5:E6"/>
    <mergeCell ref="F5:F6"/>
    <mergeCell ref="H3:H5"/>
    <mergeCell ref="A146:A147"/>
    <mergeCell ref="A123"/>
    <mergeCell ref="A119:A120"/>
    <mergeCell ref="A108"/>
    <mergeCell ref="A109"/>
    <mergeCell ref="A126"/>
    <mergeCell ref="A115:A116"/>
    <mergeCell ref="A64"/>
    <mergeCell ref="D97:D100"/>
    <mergeCell ref="C97:C100"/>
    <mergeCell ref="B97:B100"/>
    <mergeCell ref="A88"/>
    <mergeCell ref="A97:A98"/>
    <mergeCell ref="A104:A106"/>
    <mergeCell ref="A142"/>
    <mergeCell ref="A140"/>
    <mergeCell ref="A141"/>
    <mergeCell ref="A143"/>
    <mergeCell ref="A145"/>
    <mergeCell ref="A136:A138"/>
    <mergeCell ref="A94"/>
    <mergeCell ref="A122"/>
    <mergeCell ref="A131"/>
    <mergeCell ref="A96"/>
    <mergeCell ref="A3:A6"/>
    <mergeCell ref="B3:B6"/>
    <mergeCell ref="C7:E7"/>
    <mergeCell ref="C8:E8"/>
    <mergeCell ref="C9:E9"/>
    <mergeCell ref="G23"/>
    <mergeCell ref="A41:A44"/>
    <mergeCell ref="A45:A49"/>
    <mergeCell ref="O23"/>
    <mergeCell ref="O25"/>
    <mergeCell ref="A10"/>
    <mergeCell ref="O48:O50"/>
    <mergeCell ref="O41"/>
    <mergeCell ref="O43:O46"/>
    <mergeCell ref="A35"/>
    <mergeCell ref="G35"/>
    <mergeCell ref="O37"/>
    <mergeCell ref="O38"/>
    <mergeCell ref="O40"/>
    <mergeCell ref="J3:J6"/>
    <mergeCell ref="O10"/>
    <mergeCell ref="A23"/>
    <mergeCell ref="A25"/>
    <mergeCell ref="A26:A27"/>
    <mergeCell ref="BM171:BM177"/>
    <mergeCell ref="P119:P120"/>
    <mergeCell ref="O125"/>
    <mergeCell ref="O145"/>
    <mergeCell ref="P139"/>
    <mergeCell ref="P140"/>
    <mergeCell ref="P141"/>
    <mergeCell ref="P146:P147"/>
    <mergeCell ref="O143"/>
    <mergeCell ref="O142"/>
    <mergeCell ref="O146:O147"/>
    <mergeCell ref="O141"/>
    <mergeCell ref="O140"/>
    <mergeCell ref="O139"/>
    <mergeCell ref="P126"/>
    <mergeCell ref="O119:O120"/>
    <mergeCell ref="O121:O123"/>
    <mergeCell ref="P132:P135"/>
    <mergeCell ref="P143"/>
    <mergeCell ref="B172:D172"/>
    <mergeCell ref="B173:D173"/>
    <mergeCell ref="B174:D174"/>
    <mergeCell ref="B175:D175"/>
    <mergeCell ref="B176:D177"/>
    <mergeCell ref="B156:C156"/>
    <mergeCell ref="D156:I156"/>
    <mergeCell ref="O104"/>
    <mergeCell ref="K97:K100"/>
    <mergeCell ref="J97:J100"/>
    <mergeCell ref="O101"/>
    <mergeCell ref="F97:F98"/>
    <mergeCell ref="O115:O116"/>
    <mergeCell ref="B159:C159"/>
    <mergeCell ref="D159:I159"/>
    <mergeCell ref="H97:H100"/>
    <mergeCell ref="D168:E168"/>
    <mergeCell ref="F168:I168"/>
    <mergeCell ref="D169:E169"/>
    <mergeCell ref="F169:I169"/>
    <mergeCell ref="D170:E170"/>
    <mergeCell ref="F170:I170"/>
    <mergeCell ref="D165:I165"/>
    <mergeCell ref="D166:E166"/>
    <mergeCell ref="AB178:AF178"/>
    <mergeCell ref="B178:G178"/>
    <mergeCell ref="AB181:AF181"/>
    <mergeCell ref="B181:G181"/>
    <mergeCell ref="H178:K178"/>
    <mergeCell ref="H181:K181"/>
    <mergeCell ref="G137:G138"/>
    <mergeCell ref="D137:D138"/>
    <mergeCell ref="C137:C138"/>
    <mergeCell ref="B137:B138"/>
    <mergeCell ref="B146:B147"/>
    <mergeCell ref="C146:C147"/>
    <mergeCell ref="D146:D147"/>
    <mergeCell ref="G146:G147"/>
    <mergeCell ref="H146:H147"/>
    <mergeCell ref="B149:I149"/>
    <mergeCell ref="B150:C150"/>
    <mergeCell ref="D150:I150"/>
    <mergeCell ref="D151:I151"/>
    <mergeCell ref="D152:I152"/>
    <mergeCell ref="D153:I153"/>
    <mergeCell ref="D154:I154"/>
    <mergeCell ref="B155:I155"/>
    <mergeCell ref="B158:C158"/>
  </mergeCells>
  <phoneticPr fontId="18" type="noConversion"/>
  <dataValidations count="13">
    <dataValidation type="list" allowBlank="1" showInputMessage="1" showErrorMessage="1" sqref="D16:D19 F16:F19 D66 F66:G66 G19 D82 J149:N149 F83 F10:G10 D10 F23 D23 D14 F14 F102:G104 D101:D104 G101 G97 F96:G96 D96 F94:G94 D93:D94 G92 F89:F93 G89 D88:D89 F88:G88 F85:G85 F70:G73 F97:F101 F64:G64 D64 D62 F62:G62 D59 F59:G59 D56 F56:G56 D51 D70:D72 D45 F45:G45 F43:G43 F41:F42 G41 D40:D43 F40:G40 D37:D38 F37:G38 F35 F33:G34 D33:D35 F143:G143 G131:G132 G51 D131:D132 F131:F142 F125:G125 D125 F123 D122:D123 F122:G122 D115:D116 F115:F116 D106:D109 F106:G109 D25:D30 F25:G30 D148 D139:D143 F51:F52 G139:G142 D137 D145:D146 F145:F148 G145:G146 G148">
      <formula1>"KQMĐ, NDCT, TLHD, BC, ĐP"</formula1>
    </dataValidation>
    <dataValidation type="list" allowBlank="1" showInputMessage="1" showErrorMessage="1" sqref="G14">
      <formula1>"x"</formula1>
    </dataValidation>
    <dataValidation type="list" allowBlank="1" showInputMessage="1" showErrorMessage="1" sqref="D54">
      <formula1>"KQMĐ, NDCT, TLHD, BC, ĐP, ATGT"</formula1>
    </dataValidation>
    <dataValidation type="list" allowBlank="1" showInputMessage="1" showErrorMessage="1" sqref="F54">
      <formula1>"KQMĐ, TLHD, NDCT, BC, ĐP, ATGT"</formula1>
    </dataValidation>
    <dataValidation type="list" allowBlank="1" showInputMessage="1" showErrorMessage="1" sqref="L3 L16:L19 L66 L82:L83 L10 L23 L14 L101:L104 L88:L94 L85 L70:L73 L62:L64 L59 L56 L54 L51:L52 L45 L40:L43 L37:L38 L33:L35 L122:L123 L115:L116 L106:L109 L25:L30 L145:L148 L96:L97 L125:L143">
      <formula1>"Lớp học, Lớp học + sân chơi, Ngoài nhà trường, Phòng chức năng, Sân chơi"</formula1>
    </dataValidation>
    <dataValidation type="list" allowBlank="1" showInputMessage="1" showErrorMessage="1" sqref="K3 K16:K19 K66 K82:K83 K10 K23 K14 K101:K104 K88:K94 K85 K70:K73 K62:K64 K59 K56 K54 K51:K52 K45 K40:K43 K37:K38 K33:K35 K122:K123 K115:K116 K106:K109 K25:K30 K145:K148 K96:K97 K125:K143">
      <formula1>"Lớp,Lớp-khối, Tổ"</formula1>
    </dataValidation>
    <dataValidation type="list" allowBlank="1" showInputMessage="1" showErrorMessage="1" sqref="N16:N19 N66 N83 N10 N23 N14 N88:N94 N85 N70:N73 N62:N64 N59 N56 N54 N51:N52 N45 N40:N43 N37:N38 N33:N35 N122:N123 N115:N116 N106:N109 N25:N30 N145:N148 N96:N104 N125:N143">
      <formula1>"#, 3T, 4T, 5T, 3+4T, 4+5T, 3+4+5T"</formula1>
    </dataValidation>
    <dataValidation type="list" allowBlank="1" showInputMessage="1" showErrorMessage="1" sqref="M16:M19 M66 M83 M10 M23 M14 M88:M94 M85 M70:M73 M62:M64 M59 M56 M54 M51:M52 M45 M40:M43 M37:M38 M33:M35 M122:M123 M115:M116 M106:M109 M25:M30 M145:M148 M96:M104 M125:M143">
      <formula1>"Thể chất,  Nhận thức, Ngôn ngữ, TCKNXH, Thẩm mỹ"</formula1>
    </dataValidation>
    <dataValidation type="list" allowBlank="1" showInputMessage="1" showErrorMessage="1" sqref="O16:O19 O14">
      <formula1>"x,#"</formula1>
    </dataValidation>
    <dataValidation type="list" allowBlank="1" showInputMessage="1" showErrorMessage="1" sqref="BC5:BL5">
      <formula1>"ĐTT, TDS, HĐH, HĐG, HĐNT, VS-AN, HĐC, TQDN, LH"</formula1>
    </dataValidation>
    <dataValidation type="list" allowBlank="1" showInputMessage="1" showErrorMessage="1" sqref="AG103:BL103">
      <formula1>"ĐTT, TDS, HĐH, HĐG, HĐNT, VS-AN, HĐC, SHHN, TQDN, LH"</formula1>
    </dataValidation>
    <dataValidation type="list" allowBlank="1" showInputMessage="1" showErrorMessage="1" sqref="AE40:BL40 AB41:AF91 AE10:AF39 AB10:AD40 AB93:AF148">
      <formula1>"ĐTT,TDS,HĐH,HĐG,HĐG/HĐC,HĐNT,HĐC,VS-AN,LH,TQDN,SHHN"</formula1>
    </dataValidation>
    <dataValidation type="list" allowBlank="1" showInputMessage="1" showErrorMessage="1" sqref="AB92:AF92">
      <formula1>"ĐTT,ĐTT/HĐC,TDS,HĐH,HĐG,HĐG/HĐC,HĐNT,HĐC,VS-AN,LH,TQDN,SHHN"</formula1>
    </dataValidation>
  </dataValidations>
  <hyperlinks>
    <hyperlink ref="J10" r:id="rId1"/>
    <hyperlink ref="J97" r:id="rId2"/>
  </hyperlinks>
  <pageMargins left="1.0374015750000001" right="0.64015750000000005" top="0.74803149606299202" bottom="0.72" header="0.31496062992126" footer="0.31496062992126"/>
  <pageSetup paperSize="9" orientation="landscape" verticalDpi="0" r:id="rId3"/>
  <rowBreaks count="4" manualBreakCount="4">
    <brk id="56" min="1" max="64" man="1"/>
    <brk id="62" min="1" max="64" man="1"/>
    <brk id="83" min="1" max="64" man="1"/>
    <brk id="88" min="1"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KẾ HOẠCH NĂM</vt:lpstr>
      <vt:lpstr>'KẾ HOẠCH NĂM'!Print_Area</vt:lpstr>
      <vt:lpstr>'KẾ HOẠCH NĂM'!Print_Titles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2025-11-13T01:22:30Z</cp:lastPrinted>
  <dcterms:created xsi:type="dcterms:W3CDTF">2019-07-05T03:48:23Z</dcterms:created>
  <dcterms:modified xsi:type="dcterms:W3CDTF">2025-12-04T08:30:17Z</dcterms:modified>
</cp:coreProperties>
</file>